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wqa011\Documents\02_上課資料\02_Excel作業\20220125功課\"/>
    </mc:Choice>
  </mc:AlternateContent>
  <xr:revisionPtr revIDLastSave="0" documentId="13_ncr:1_{A60A425C-22D7-433B-AEAF-06E1C5BA8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資料" sheetId="1" r:id="rId1"/>
    <sheet name="銷售資料2" sheetId="3" r:id="rId2"/>
    <sheet name="店家資料" sheetId="2" r:id="rId3"/>
    <sheet name="名冊" sheetId="4" r:id="rId4"/>
    <sheet name="隱藏函數" sheetId="5" r:id="rId5"/>
  </sheets>
  <definedNames>
    <definedName name="_xlnm._FilterDatabase" localSheetId="2" hidden="1">店家資料!$A$1:$G$738</definedName>
    <definedName name="_xlnm._FilterDatabase" localSheetId="0" hidden="1">銷售資料!$A$1:$H$2500</definedName>
    <definedName name="_xlnm._FilterDatabase" localSheetId="1" hidden="1">銷售資料2!$A$1:$K$2598</definedName>
    <definedName name="_xlnm.Criteria" localSheetId="2">店家資料!$C:$C</definedName>
    <definedName name="_xlnm.Extract" localSheetId="2">店家資料!#REF!</definedName>
    <definedName name="產品名單">OFFSET(銷售資料!$P$2, 0, 0, COUNTA(銷售資料!$P$2:$P$2500))</definedName>
    <definedName name="產業別名單">OFFSET(銷售資料!$O$2, 0, 0, COUNTA(銷售資料!$O$2:$O$2500))</definedName>
    <definedName name="業務名單">OFFSET(銷售資料!$N$2, 0, 0, COUNTA(銷售資料!$N$2:$N$2500))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V5" i="1"/>
  <c r="W5" i="1"/>
  <c r="X5" i="1"/>
  <c r="Y5" i="1"/>
  <c r="Z5" i="1"/>
  <c r="AA5" i="1"/>
  <c r="AB5" i="1"/>
  <c r="AC5" i="1"/>
  <c r="AD5" i="1"/>
  <c r="AE5" i="1"/>
  <c r="U3" i="1"/>
  <c r="V3" i="1"/>
  <c r="W3" i="1"/>
  <c r="X3" i="1"/>
  <c r="Y3" i="1"/>
  <c r="Z3" i="1"/>
  <c r="AA3" i="1"/>
  <c r="AB3" i="1"/>
  <c r="AC3" i="1"/>
  <c r="AD3" i="1"/>
  <c r="AE3" i="1"/>
  <c r="T5" i="1"/>
  <c r="T3" i="1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3" i="4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0" i="4"/>
  <c r="Q21" i="4"/>
  <c r="Q22" i="4"/>
  <c r="Q23" i="4"/>
  <c r="Q24" i="4"/>
  <c r="Q25" i="4"/>
  <c r="Q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20" i="4"/>
  <c r="N21" i="4"/>
  <c r="N22" i="4"/>
  <c r="N23" i="4"/>
  <c r="N24" i="4"/>
  <c r="N25" i="4"/>
  <c r="N3" i="4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6" i="3"/>
  <c r="N19" i="4" l="1"/>
  <c r="Q19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" i="4"/>
  <c r="U10" i="1"/>
  <c r="V10" i="1"/>
  <c r="T10" i="1"/>
  <c r="H24" i="1"/>
  <c r="H2" i="1"/>
  <c r="K934" i="3"/>
  <c r="K827" i="3"/>
  <c r="K410" i="3"/>
  <c r="K1244" i="3"/>
  <c r="K1689" i="3"/>
  <c r="K1511" i="3"/>
  <c r="K460" i="3"/>
  <c r="K2525" i="3"/>
  <c r="K122" i="3"/>
  <c r="K1593" i="3"/>
  <c r="K679" i="3"/>
  <c r="K2135" i="3"/>
  <c r="K1048" i="3"/>
  <c r="K1900" i="3"/>
  <c r="K1408" i="3"/>
  <c r="K944" i="3"/>
  <c r="K1658" i="3"/>
  <c r="K201" i="3"/>
  <c r="K1039" i="3"/>
  <c r="K965" i="3"/>
  <c r="K2127" i="3"/>
  <c r="K187" i="3"/>
  <c r="K2011" i="3"/>
  <c r="K1902" i="3"/>
  <c r="K2359" i="3"/>
  <c r="K60" i="3"/>
  <c r="K1884" i="3"/>
  <c r="K2382" i="3"/>
  <c r="K1111" i="3"/>
  <c r="K95" i="3"/>
  <c r="K1503" i="3"/>
  <c r="K1386" i="3"/>
  <c r="K872" i="3"/>
  <c r="K276" i="3"/>
  <c r="K1472" i="3"/>
  <c r="K941" i="3"/>
  <c r="K2407" i="3"/>
  <c r="K2572" i="3"/>
  <c r="K926" i="3"/>
  <c r="K337" i="3"/>
  <c r="K1452" i="3"/>
  <c r="K583" i="3"/>
  <c r="K421" i="3"/>
  <c r="K980" i="3"/>
  <c r="K1358" i="3"/>
  <c r="K542" i="3"/>
  <c r="K290" i="3"/>
  <c r="K839" i="3"/>
  <c r="K985" i="3"/>
  <c r="K1060" i="3"/>
  <c r="K753" i="3"/>
  <c r="K2465" i="3"/>
  <c r="K773" i="3"/>
  <c r="K2594" i="3"/>
  <c r="K1938" i="3"/>
  <c r="K1963" i="3"/>
  <c r="K935" i="3"/>
  <c r="K715" i="3"/>
  <c r="K118" i="3"/>
  <c r="K1484" i="3"/>
  <c r="K608" i="3"/>
  <c r="K66" i="3"/>
  <c r="K2125" i="3"/>
  <c r="K1315" i="3"/>
  <c r="K551" i="3"/>
  <c r="K317" i="3"/>
  <c r="K1600" i="3"/>
  <c r="K186" i="3"/>
  <c r="K784" i="3"/>
  <c r="K2596" i="3"/>
  <c r="K1775" i="3"/>
  <c r="K1599" i="3"/>
  <c r="K264" i="3"/>
  <c r="K1098" i="3"/>
  <c r="K1041" i="3"/>
  <c r="K2577" i="3"/>
  <c r="K2091" i="3"/>
  <c r="K2541" i="3"/>
  <c r="K159" i="3"/>
  <c r="K308" i="3"/>
  <c r="K1964" i="3"/>
  <c r="K1184" i="3"/>
  <c r="K990" i="3"/>
  <c r="K684" i="3"/>
  <c r="K1682" i="3"/>
  <c r="K2157" i="3"/>
  <c r="K1340" i="3"/>
  <c r="K2435" i="3"/>
  <c r="K1912" i="3"/>
  <c r="K2324" i="3"/>
  <c r="K1915" i="3"/>
  <c r="K342" i="3"/>
  <c r="K1513" i="3"/>
  <c r="K1022" i="3"/>
  <c r="K1463" i="3"/>
  <c r="K2305" i="3"/>
  <c r="K2163" i="3"/>
  <c r="K1291" i="3"/>
  <c r="K289" i="3"/>
  <c r="K745" i="3"/>
  <c r="K1192" i="3"/>
  <c r="K1352" i="3"/>
  <c r="K2353" i="3"/>
  <c r="K2442" i="3"/>
  <c r="K1392" i="3"/>
  <c r="K2248" i="3"/>
  <c r="K2066" i="3"/>
  <c r="K2056" i="3"/>
  <c r="K2242" i="3"/>
  <c r="K1871" i="3"/>
  <c r="K2187" i="3"/>
  <c r="K149" i="3"/>
  <c r="K482" i="3"/>
  <c r="K725" i="3"/>
  <c r="K1097" i="3"/>
  <c r="K1003" i="3"/>
  <c r="K1286" i="3"/>
  <c r="K845" i="3"/>
  <c r="K1118" i="3"/>
  <c r="K1189" i="3"/>
  <c r="K1726" i="3"/>
  <c r="K1407" i="3"/>
  <c r="K1791" i="3"/>
  <c r="K385" i="3"/>
  <c r="K109" i="3"/>
  <c r="K617" i="3"/>
  <c r="K14" i="3"/>
  <c r="K1543" i="3"/>
  <c r="K2434" i="3"/>
  <c r="K837" i="3"/>
  <c r="K140" i="3"/>
  <c r="K2535" i="3"/>
  <c r="K1318" i="3"/>
  <c r="K2377" i="3"/>
  <c r="K1751" i="3"/>
  <c r="K516" i="3"/>
  <c r="K1597" i="3"/>
  <c r="K826" i="3"/>
  <c r="K976" i="3"/>
  <c r="K108" i="3"/>
  <c r="K1281" i="3"/>
  <c r="K2144" i="3"/>
  <c r="K129" i="3"/>
  <c r="K648" i="3"/>
  <c r="K2230" i="3"/>
  <c r="K1873" i="3"/>
  <c r="K2055" i="3"/>
  <c r="K2521" i="3"/>
  <c r="K1805" i="3"/>
  <c r="K653" i="3"/>
  <c r="K1314" i="3"/>
  <c r="K1541" i="3"/>
  <c r="K739" i="3"/>
  <c r="K2295" i="3"/>
  <c r="K2026" i="3"/>
  <c r="K499" i="3"/>
  <c r="K429" i="3"/>
  <c r="K1733" i="3"/>
  <c r="K920" i="3"/>
  <c r="K2326" i="3"/>
  <c r="K2566" i="3"/>
  <c r="K1773" i="3"/>
  <c r="K713" i="3"/>
  <c r="K134" i="3"/>
  <c r="K409" i="3"/>
  <c r="K2204" i="3"/>
  <c r="K316" i="3"/>
  <c r="K2304" i="3"/>
  <c r="K603" i="3"/>
  <c r="K213" i="3"/>
  <c r="K786" i="3"/>
  <c r="K75" i="3"/>
  <c r="K636" i="3"/>
  <c r="K1800" i="3"/>
  <c r="K65" i="3"/>
  <c r="K910" i="3"/>
  <c r="K242" i="3"/>
  <c r="K2347" i="3"/>
  <c r="K509" i="3"/>
  <c r="K1962" i="3"/>
  <c r="K1637" i="3"/>
  <c r="K2373" i="3"/>
  <c r="K844" i="3"/>
  <c r="K1860" i="3"/>
  <c r="K1763" i="3"/>
  <c r="K2115" i="3"/>
  <c r="K2337" i="3"/>
  <c r="K1815" i="3"/>
  <c r="K1038" i="3"/>
  <c r="K1649" i="3"/>
  <c r="K272" i="3"/>
  <c r="K881" i="3"/>
  <c r="K940" i="3"/>
  <c r="K541" i="3"/>
  <c r="K2197" i="3"/>
  <c r="K1470" i="3"/>
  <c r="K1650" i="3"/>
  <c r="K2083" i="3"/>
  <c r="K547" i="3"/>
  <c r="K928" i="3"/>
  <c r="K2544" i="3"/>
  <c r="K463" i="3"/>
  <c r="K1385" i="3"/>
  <c r="K1197" i="3"/>
  <c r="K1669" i="3"/>
  <c r="K2462" i="3"/>
  <c r="K1827" i="3"/>
  <c r="K414" i="3"/>
  <c r="K724" i="3"/>
  <c r="K1379" i="3"/>
  <c r="K2289" i="3"/>
  <c r="K2334" i="3"/>
  <c r="K2292" i="3"/>
  <c r="K2294" i="3"/>
  <c r="K1021" i="3"/>
  <c r="K1787" i="3"/>
  <c r="K285" i="3"/>
  <c r="K1948" i="3"/>
  <c r="K870" i="3"/>
  <c r="K1469" i="3"/>
  <c r="K606" i="3"/>
  <c r="K1961" i="3"/>
  <c r="K571" i="3"/>
  <c r="K4" i="3"/>
  <c r="K2200" i="3"/>
  <c r="K243" i="3"/>
  <c r="K1015" i="3"/>
  <c r="K1287" i="3"/>
  <c r="K1477" i="3"/>
  <c r="K855" i="3"/>
  <c r="K650" i="3"/>
  <c r="K537" i="3"/>
  <c r="K2550" i="3"/>
  <c r="K721" i="3"/>
  <c r="K2213" i="3"/>
  <c r="K12" i="3"/>
  <c r="K999" i="3"/>
  <c r="K900" i="3"/>
  <c r="K2251" i="3"/>
  <c r="K2040" i="3"/>
  <c r="K1844" i="3"/>
  <c r="K2473" i="3"/>
  <c r="K420" i="3"/>
  <c r="K2313" i="3"/>
  <c r="K2389" i="3"/>
  <c r="K2277" i="3"/>
  <c r="K1875" i="3"/>
  <c r="K1068" i="3"/>
  <c r="K1367" i="3"/>
  <c r="K2240" i="3"/>
  <c r="K177" i="3"/>
  <c r="K2185" i="3"/>
  <c r="K2025" i="3"/>
  <c r="K1014" i="3"/>
  <c r="K1502" i="3"/>
  <c r="K1665" i="3"/>
  <c r="K851" i="3"/>
  <c r="K413" i="3"/>
  <c r="K332" i="3"/>
  <c r="K2233" i="3"/>
  <c r="K2009" i="3"/>
  <c r="K1460" i="3"/>
  <c r="K1133" i="3"/>
  <c r="K614" i="3"/>
  <c r="K446" i="3"/>
  <c r="K871" i="3"/>
  <c r="K893" i="3"/>
  <c r="K2101" i="3"/>
  <c r="K1604" i="3"/>
  <c r="K2060" i="3"/>
  <c r="K719" i="3"/>
  <c r="K1078" i="3"/>
  <c r="K238" i="3"/>
  <c r="K607" i="3"/>
  <c r="K504" i="3"/>
  <c r="K948" i="3"/>
  <c r="K602" i="3"/>
  <c r="K1877" i="3"/>
  <c r="K2311" i="3"/>
  <c r="K1222" i="3"/>
  <c r="K2425" i="3"/>
  <c r="K2320" i="3"/>
  <c r="K628" i="3"/>
  <c r="K1007" i="3"/>
  <c r="K397" i="3"/>
  <c r="K1479" i="3"/>
  <c r="K1848" i="3"/>
  <c r="K1580" i="3"/>
  <c r="K2118" i="3"/>
  <c r="K897" i="3"/>
  <c r="K1987" i="3"/>
  <c r="K1780" i="3"/>
  <c r="K888" i="3"/>
  <c r="K2216" i="3"/>
  <c r="K470" i="3"/>
  <c r="K1462" i="3"/>
  <c r="K197" i="3"/>
  <c r="K94" i="3"/>
  <c r="K1215" i="3"/>
  <c r="K2129" i="3"/>
  <c r="K705" i="3"/>
  <c r="K971" i="3"/>
  <c r="K2196" i="3"/>
  <c r="K576" i="3"/>
  <c r="K1095" i="3"/>
  <c r="K222" i="3"/>
  <c r="K2532" i="3"/>
  <c r="K1025" i="3"/>
  <c r="K212" i="3"/>
  <c r="K825" i="3"/>
  <c r="K2267" i="3"/>
  <c r="K2225" i="3"/>
  <c r="K1555" i="3"/>
  <c r="K493" i="3"/>
  <c r="K336" i="3"/>
  <c r="K2062" i="3"/>
  <c r="K1031" i="3"/>
  <c r="K313" i="3"/>
  <c r="K2162" i="3"/>
  <c r="K586" i="3"/>
  <c r="K813" i="3"/>
  <c r="K689" i="3"/>
  <c r="K993" i="3"/>
  <c r="K1278" i="3"/>
  <c r="K1214" i="3"/>
  <c r="K1765" i="3"/>
  <c r="K1346" i="3"/>
  <c r="K682" i="3"/>
  <c r="K545" i="3"/>
  <c r="K598" i="3"/>
  <c r="K1538" i="3"/>
  <c r="K877" i="3"/>
  <c r="K1626" i="3"/>
  <c r="K1818" i="3"/>
  <c r="K2375" i="3"/>
  <c r="K875" i="3"/>
  <c r="K1384" i="3"/>
  <c r="K1077" i="3"/>
  <c r="K979" i="3"/>
  <c r="K263" i="3"/>
  <c r="K1993" i="3"/>
  <c r="K327" i="3"/>
  <c r="K2366" i="3"/>
  <c r="K279" i="3"/>
  <c r="K711" i="3"/>
  <c r="K241" i="3"/>
  <c r="K1592" i="3"/>
  <c r="K1177" i="3"/>
  <c r="K1002" i="3"/>
  <c r="K923" i="3"/>
  <c r="K133" i="3"/>
  <c r="K102" i="3"/>
  <c r="K1882" i="3"/>
  <c r="K2585" i="3"/>
  <c r="K570" i="3"/>
  <c r="K2168" i="3"/>
  <c r="K2161" i="3"/>
  <c r="K1788" i="3"/>
  <c r="K2346" i="3"/>
  <c r="K1299" i="3"/>
  <c r="K1268" i="3"/>
  <c r="K2299" i="3"/>
  <c r="K544" i="3"/>
  <c r="K17" i="3"/>
  <c r="K921" i="3"/>
  <c r="K2496" i="3"/>
  <c r="K465" i="3"/>
  <c r="K97" i="3"/>
  <c r="K2263" i="3"/>
  <c r="K1500" i="3"/>
  <c r="K2279" i="3"/>
  <c r="K1266" i="3"/>
  <c r="K864" i="3"/>
  <c r="K787" i="3"/>
  <c r="K1697" i="3"/>
  <c r="K1688" i="3"/>
  <c r="K559" i="3"/>
  <c r="K805" i="3"/>
  <c r="K709" i="3"/>
  <c r="K1840" i="3"/>
  <c r="K219" i="3"/>
  <c r="K1647" i="3"/>
  <c r="K2149" i="3"/>
  <c r="K2543" i="3"/>
  <c r="K492" i="3"/>
  <c r="K1323" i="3"/>
  <c r="K179" i="3"/>
  <c r="K384" i="3"/>
  <c r="K1596" i="3"/>
  <c r="K1411" i="3"/>
  <c r="K199" i="3"/>
  <c r="K1072" i="3"/>
  <c r="K1935" i="3"/>
  <c r="K1473" i="3"/>
  <c r="K2417" i="3"/>
  <c r="K1874" i="3"/>
  <c r="K106" i="3"/>
  <c r="K1191" i="3"/>
  <c r="K1333" i="3"/>
  <c r="K1561" i="3"/>
  <c r="K234" i="3"/>
  <c r="K1956" i="3"/>
  <c r="K472" i="3"/>
  <c r="K2014" i="3"/>
  <c r="K1755" i="3"/>
  <c r="K59" i="3"/>
  <c r="K225" i="3"/>
  <c r="K277" i="3"/>
  <c r="K1378" i="3"/>
  <c r="K1997" i="3"/>
  <c r="K1293" i="3"/>
  <c r="K969" i="3"/>
  <c r="K80" i="3"/>
  <c r="K116" i="3"/>
  <c r="K1393" i="3"/>
  <c r="K540" i="3"/>
  <c r="K1591" i="3"/>
  <c r="K2325" i="3"/>
  <c r="K644" i="3"/>
  <c r="K338" i="3"/>
  <c r="K227" i="3"/>
  <c r="K569" i="3"/>
  <c r="K687" i="3"/>
  <c r="K1483" i="3"/>
  <c r="K625" i="3"/>
  <c r="K671" i="3"/>
  <c r="K902" i="3"/>
  <c r="K1729" i="3"/>
  <c r="K1083" i="3"/>
  <c r="K1548" i="3"/>
  <c r="K2143" i="3"/>
  <c r="K13" i="3"/>
  <c r="K1249" i="3"/>
  <c r="K388" i="3"/>
  <c r="K1169" i="3"/>
  <c r="K1170" i="3"/>
  <c r="K638" i="3"/>
  <c r="K350" i="3"/>
  <c r="K710" i="3"/>
  <c r="K952" i="3"/>
  <c r="K880" i="3"/>
  <c r="K1257" i="3"/>
  <c r="K2396" i="3"/>
  <c r="K2269" i="3"/>
  <c r="K1746" i="3"/>
  <c r="K515" i="3"/>
  <c r="K1338" i="3"/>
  <c r="K2310" i="3"/>
  <c r="K743" i="3"/>
  <c r="K587" i="3"/>
  <c r="K1054" i="3"/>
  <c r="K633" i="3"/>
  <c r="K1771" i="3"/>
  <c r="K1468" i="3"/>
  <c r="K1786" i="3"/>
  <c r="K2365" i="3"/>
  <c r="K1847" i="3"/>
  <c r="K175" i="3"/>
  <c r="K2539" i="3"/>
  <c r="K160" i="3"/>
  <c r="K2507" i="3"/>
  <c r="K1180" i="3"/>
  <c r="K918" i="3"/>
  <c r="K1087" i="3"/>
  <c r="K899" i="3"/>
  <c r="K370" i="3"/>
  <c r="K445" i="3"/>
  <c r="K84" i="3"/>
  <c r="K1292" i="3"/>
  <c r="K2438" i="3"/>
  <c r="K46" i="3"/>
  <c r="K772" i="3"/>
  <c r="K1887" i="3"/>
  <c r="K1814" i="3"/>
  <c r="K1209" i="3"/>
  <c r="K2182" i="3"/>
  <c r="K7" i="3"/>
  <c r="K2565" i="3"/>
  <c r="K2081" i="3"/>
  <c r="K688" i="3"/>
  <c r="K1907" i="3"/>
  <c r="K2262" i="3"/>
  <c r="K441" i="3"/>
  <c r="K2298" i="3"/>
  <c r="K255" i="3"/>
  <c r="K1150" i="3"/>
  <c r="K782" i="3"/>
  <c r="K47" i="3"/>
  <c r="K318" i="3"/>
  <c r="K369" i="3"/>
  <c r="K415" i="3"/>
  <c r="K1132" i="3"/>
  <c r="K820" i="3"/>
  <c r="K245" i="3"/>
  <c r="K1946" i="3"/>
  <c r="K2405" i="3"/>
  <c r="K2008" i="3"/>
  <c r="K2278" i="3"/>
  <c r="K1681" i="3"/>
  <c r="K613" i="3"/>
  <c r="K1674" i="3"/>
  <c r="K957" i="3"/>
  <c r="K364" i="3"/>
  <c r="K1651" i="3"/>
  <c r="K1109" i="3"/>
  <c r="K2471" i="3"/>
  <c r="K1694" i="3"/>
  <c r="K360" i="3"/>
  <c r="K1155" i="3"/>
  <c r="K754" i="3"/>
  <c r="K1796" i="3"/>
  <c r="K2134" i="3"/>
  <c r="K507" i="3"/>
  <c r="K2176" i="3"/>
  <c r="K1914" i="3"/>
  <c r="K1342" i="3"/>
  <c r="K408" i="3"/>
  <c r="K1486" i="3"/>
  <c r="K210" i="3"/>
  <c r="K917" i="3"/>
  <c r="K1619" i="3"/>
  <c r="K1348" i="3"/>
  <c r="K533" i="3"/>
  <c r="K1717" i="3"/>
  <c r="K2147" i="3"/>
  <c r="K796" i="3"/>
  <c r="K1577" i="3"/>
  <c r="K240" i="3"/>
  <c r="K229" i="3"/>
  <c r="K1456" i="3"/>
  <c r="K1784" i="3"/>
  <c r="K2049" i="3"/>
  <c r="K1617" i="3"/>
  <c r="K2523" i="3"/>
  <c r="K767" i="3"/>
  <c r="K2433" i="3"/>
  <c r="K1018" i="3"/>
  <c r="K1567" i="3"/>
  <c r="K2441" i="3"/>
  <c r="K278" i="3"/>
  <c r="K1782" i="3"/>
  <c r="K1741" i="3"/>
  <c r="K500" i="3"/>
  <c r="K1734" i="3"/>
  <c r="K464" i="3"/>
  <c r="K2528" i="3"/>
  <c r="K2592" i="3"/>
  <c r="K1614" i="3"/>
  <c r="K1198" i="3"/>
  <c r="K1217" i="3"/>
  <c r="K1414" i="3"/>
  <c r="K324" i="3"/>
  <c r="K567" i="3"/>
  <c r="K664" i="3"/>
  <c r="K1510" i="3"/>
  <c r="K1661" i="3"/>
  <c r="K1505" i="3"/>
  <c r="K806" i="3"/>
  <c r="K1545" i="3"/>
  <c r="K2500" i="3"/>
  <c r="K1308" i="3"/>
  <c r="K816" i="3"/>
  <c r="K2448" i="3"/>
  <c r="K2172" i="3"/>
  <c r="K1732" i="3"/>
  <c r="K2246" i="3"/>
  <c r="K708" i="3"/>
  <c r="K879" i="3"/>
  <c r="K1896" i="3"/>
  <c r="K1913" i="3"/>
  <c r="K566" i="3"/>
  <c r="K964" i="3"/>
  <c r="K1970" i="3"/>
  <c r="K1228" i="3"/>
  <c r="K2290" i="3"/>
  <c r="K1858" i="3"/>
  <c r="K1138" i="3"/>
  <c r="K1616" i="3"/>
  <c r="K1876" i="3"/>
  <c r="K2111" i="3"/>
  <c r="K49" i="3"/>
  <c r="K819" i="3"/>
  <c r="K1188" i="3"/>
  <c r="K400" i="3"/>
  <c r="K2287" i="3"/>
  <c r="K2067" i="3"/>
  <c r="K490" i="3"/>
  <c r="K933" i="3"/>
  <c r="K128" i="3"/>
  <c r="K943" i="3"/>
  <c r="K2212" i="3"/>
  <c r="K1558" i="3"/>
  <c r="K2437" i="3"/>
  <c r="K85" i="3"/>
  <c r="K2038" i="3"/>
  <c r="K1972" i="3"/>
  <c r="K1371" i="3"/>
  <c r="K1898" i="3"/>
  <c r="K2536" i="3"/>
  <c r="K1704" i="3"/>
  <c r="K1265" i="3"/>
  <c r="K655" i="3"/>
  <c r="K1934" i="3"/>
  <c r="K861" i="3"/>
  <c r="K1398" i="3"/>
  <c r="K1154" i="3"/>
  <c r="K2089" i="3"/>
  <c r="K1183" i="3"/>
  <c r="K83" i="3"/>
  <c r="K1825" i="3"/>
  <c r="K1059" i="3"/>
  <c r="K1230" i="3"/>
  <c r="K2142" i="3"/>
  <c r="K2520" i="3"/>
  <c r="K605" i="3"/>
  <c r="K16" i="3"/>
  <c r="K158" i="3"/>
  <c r="K2424" i="3"/>
  <c r="K1514" i="3"/>
  <c r="K1731" i="3"/>
  <c r="K1427" i="3"/>
  <c r="K1595" i="3"/>
  <c r="K1448" i="3"/>
  <c r="K2247" i="3"/>
  <c r="K1973" i="3"/>
  <c r="K1817" i="3"/>
  <c r="K458" i="3"/>
  <c r="K1870" i="3"/>
  <c r="K438" i="3"/>
  <c r="K269" i="3"/>
  <c r="K510" i="3"/>
  <c r="K1607" i="3"/>
  <c r="K323" i="3"/>
  <c r="K1843" i="3"/>
  <c r="K841" i="3"/>
  <c r="K2551" i="3"/>
  <c r="K231" i="3"/>
  <c r="K32" i="3"/>
  <c r="K1388" i="3"/>
  <c r="K2192" i="3"/>
  <c r="K1013" i="3"/>
  <c r="K195" i="3"/>
  <c r="K1229" i="3"/>
  <c r="K1625" i="3"/>
  <c r="K2160" i="3"/>
  <c r="K1673" i="3"/>
  <c r="K250" i="3"/>
  <c r="K2460" i="3"/>
  <c r="K271" i="3"/>
  <c r="K2088" i="3"/>
  <c r="K2580" i="3"/>
  <c r="K1455" i="3"/>
  <c r="K2459" i="3"/>
  <c r="K1136" i="3"/>
  <c r="K1415" i="3"/>
  <c r="K1999" i="3"/>
  <c r="K2395" i="3"/>
  <c r="K623" i="3"/>
  <c r="K381" i="3"/>
  <c r="K1954" i="3"/>
  <c r="K477" i="3"/>
  <c r="K1594" i="3"/>
  <c r="K2061" i="3"/>
  <c r="K2478" i="3"/>
  <c r="K1547" i="3"/>
  <c r="K476" i="3"/>
  <c r="K1010" i="3"/>
  <c r="K1695" i="3"/>
  <c r="K874" i="3"/>
  <c r="K2364" i="3"/>
  <c r="K2584" i="3"/>
  <c r="K481" i="3"/>
  <c r="K1395" i="3"/>
  <c r="K854" i="3"/>
  <c r="K1267" i="3"/>
  <c r="K35" i="3"/>
  <c r="K1883" i="3"/>
  <c r="K132" i="3"/>
  <c r="K2057" i="3"/>
  <c r="K970" i="3"/>
  <c r="K1951" i="3"/>
  <c r="K1394" i="3"/>
  <c r="K2464" i="3"/>
  <c r="K778" i="3"/>
  <c r="K2477" i="3"/>
  <c r="K2130" i="3"/>
  <c r="K2015" i="3"/>
  <c r="K55" i="3"/>
  <c r="K1163" i="3"/>
  <c r="K1550" i="3"/>
  <c r="K362" i="3"/>
  <c r="K812" i="3"/>
  <c r="K1004" i="3"/>
  <c r="K1923" i="3"/>
  <c r="K512" i="3"/>
  <c r="K260" i="3"/>
  <c r="K1971" i="3"/>
  <c r="K1451" i="3"/>
  <c r="K666" i="3"/>
  <c r="K847" i="3"/>
  <c r="K2333" i="3"/>
  <c r="K981" i="3"/>
  <c r="K2449" i="3"/>
  <c r="K1643" i="3"/>
  <c r="K2524" i="3"/>
  <c r="K1402" i="3"/>
  <c r="K751" i="3"/>
  <c r="K1174" i="3"/>
  <c r="K1633" i="3"/>
  <c r="K218" i="3"/>
  <c r="K96" i="3"/>
  <c r="K600" i="3"/>
  <c r="K299" i="3"/>
  <c r="K913" i="3"/>
  <c r="K978" i="3"/>
  <c r="K2303" i="3"/>
  <c r="K2229" i="3"/>
  <c r="K1648" i="3"/>
  <c r="K2564" i="3"/>
  <c r="K2391" i="3"/>
  <c r="K1263" i="3"/>
  <c r="K1798" i="3"/>
  <c r="K1085" i="3"/>
  <c r="K487" i="3"/>
  <c r="K304" i="3"/>
  <c r="K335" i="3"/>
  <c r="K1421" i="3"/>
  <c r="K226" i="3"/>
  <c r="K517" i="3"/>
  <c r="K2064" i="3"/>
  <c r="K119" i="3"/>
  <c r="K1107" i="3"/>
  <c r="K1602" i="3"/>
  <c r="K1940" i="3"/>
  <c r="K886" i="3"/>
  <c r="K259" i="3"/>
  <c r="K777" i="3"/>
  <c r="K148" i="3"/>
  <c r="K236" i="3"/>
  <c r="K474" i="3"/>
  <c r="K2071" i="3"/>
  <c r="K2217" i="3"/>
  <c r="K1944" i="3"/>
  <c r="K1445" i="3"/>
  <c r="K2017" i="3"/>
  <c r="K1399" i="3"/>
  <c r="K1822" i="3"/>
  <c r="K394" i="3"/>
  <c r="K480" i="3"/>
  <c r="K1693" i="3"/>
  <c r="K531" i="3"/>
  <c r="K2447" i="3"/>
  <c r="K2571" i="3"/>
  <c r="K1967" i="3"/>
  <c r="K57" i="3"/>
  <c r="K1096" i="3"/>
  <c r="K2470" i="3"/>
  <c r="K1804" i="3"/>
  <c r="K2314" i="3"/>
  <c r="K1895" i="3"/>
  <c r="K1565" i="3"/>
  <c r="K444" i="3"/>
  <c r="K1613" i="3"/>
  <c r="K2530" i="3"/>
  <c r="K573" i="3"/>
  <c r="K74" i="3"/>
  <c r="K1676" i="3"/>
  <c r="K2343" i="3"/>
  <c r="K2330" i="3"/>
  <c r="K771" i="3"/>
  <c r="K2402" i="3"/>
  <c r="K1065" i="3"/>
  <c r="K100" i="3"/>
  <c r="K154" i="3"/>
  <c r="K223" i="3"/>
  <c r="K1255" i="3"/>
  <c r="K1187" i="3"/>
  <c r="K823" i="3"/>
  <c r="K612" i="3"/>
  <c r="K863" i="3"/>
  <c r="K1467" i="3"/>
  <c r="K42" i="3"/>
  <c r="K1173" i="3"/>
  <c r="K2007" i="3"/>
  <c r="K1793" i="3"/>
  <c r="K1864" i="3"/>
  <c r="K1233" i="3"/>
  <c r="K450" i="3"/>
  <c r="K801" i="3"/>
  <c r="K1683" i="3"/>
  <c r="K2190" i="3"/>
  <c r="K387" i="3"/>
  <c r="K2316" i="3"/>
  <c r="K1397" i="3"/>
  <c r="K758" i="3"/>
  <c r="K392" i="3"/>
  <c r="K1454" i="3"/>
  <c r="K1351" i="3"/>
  <c r="K34" i="3"/>
  <c r="K1660" i="3"/>
  <c r="K520" i="3"/>
  <c r="K876" i="3"/>
  <c r="K1264" i="3"/>
  <c r="K1890" i="3"/>
  <c r="K1542" i="3"/>
  <c r="K1254" i="3"/>
  <c r="K469" i="3"/>
  <c r="K2307" i="3"/>
  <c r="K1671" i="3"/>
  <c r="K1203" i="3"/>
  <c r="K663" i="3"/>
  <c r="K1238" i="3"/>
  <c r="K503" i="3"/>
  <c r="K631" i="3"/>
  <c r="K2527" i="3"/>
  <c r="K1708" i="3"/>
  <c r="K283" i="3"/>
  <c r="K45" i="3"/>
  <c r="K1629" i="3"/>
  <c r="K1867" i="3"/>
  <c r="K2372" i="3"/>
  <c r="K986" i="3"/>
  <c r="K615" i="3"/>
  <c r="K2482" i="3"/>
  <c r="K622" i="3"/>
  <c r="K1911" i="3"/>
  <c r="K113" i="3"/>
  <c r="K1664" i="3"/>
  <c r="K1772" i="3"/>
  <c r="K1584" i="3"/>
  <c r="K1047" i="3"/>
  <c r="K2576" i="3"/>
  <c r="K2032" i="3"/>
  <c r="K538" i="3"/>
  <c r="K297" i="3"/>
  <c r="K2363" i="3"/>
  <c r="K824" i="3"/>
  <c r="K1706" i="3"/>
  <c r="K998" i="3"/>
  <c r="K1856" i="3"/>
  <c r="K2138" i="3"/>
  <c r="K1034" i="3"/>
  <c r="K2199" i="3"/>
  <c r="K163" i="3"/>
  <c r="K2257" i="3"/>
  <c r="K19" i="3"/>
  <c r="K514" i="3"/>
  <c r="K2113" i="3"/>
  <c r="K1067" i="3"/>
  <c r="K1740" i="3"/>
  <c r="K1501" i="3"/>
  <c r="K2139" i="3"/>
  <c r="K1655" i="3"/>
  <c r="K433" i="3"/>
  <c r="K190" i="3"/>
  <c r="K2054" i="3"/>
  <c r="K506" i="3"/>
  <c r="K903" i="3"/>
  <c r="K883" i="3"/>
  <c r="K2341" i="3"/>
  <c r="K1759" i="3"/>
  <c r="K1719" i="3"/>
  <c r="K1852" i="3"/>
  <c r="K1006" i="3"/>
  <c r="K1739" i="3"/>
  <c r="K1959" i="3"/>
  <c r="K1248" i="3"/>
  <c r="K2562" i="3"/>
  <c r="K1779" i="3"/>
  <c r="K2001" i="3"/>
  <c r="K2013" i="3"/>
  <c r="K1889" i="3"/>
  <c r="K2005" i="3"/>
  <c r="K1950" i="3"/>
  <c r="K668" i="3"/>
  <c r="K1590" i="3"/>
  <c r="K205" i="3"/>
  <c r="K563" i="3"/>
  <c r="K2286" i="3"/>
  <c r="K1768" i="3"/>
  <c r="K489" i="3"/>
  <c r="K1332" i="3"/>
  <c r="K144" i="3"/>
  <c r="K5" i="3"/>
  <c r="K1152" i="3"/>
  <c r="K235" i="3"/>
  <c r="K2505" i="3"/>
  <c r="K23" i="3"/>
  <c r="K367" i="3"/>
  <c r="K1659" i="3"/>
  <c r="K2006" i="3"/>
  <c r="K2165" i="3"/>
  <c r="K86" i="3"/>
  <c r="K2327" i="3"/>
  <c r="K449" i="3"/>
  <c r="K1444" i="3"/>
  <c r="K529" i="3"/>
  <c r="K992" i="3"/>
  <c r="K206" i="3"/>
  <c r="K8" i="3"/>
  <c r="K2080" i="3"/>
  <c r="K48" i="3"/>
  <c r="K690" i="3"/>
  <c r="K962" i="3"/>
  <c r="K2283" i="3"/>
  <c r="K1345" i="3"/>
  <c r="K287" i="3"/>
  <c r="K120" i="3"/>
  <c r="K1680" i="3"/>
  <c r="K306" i="3"/>
  <c r="K2385" i="3"/>
  <c r="K1253" i="3"/>
  <c r="K846" i="3"/>
  <c r="K166" i="3"/>
  <c r="K1537" i="3"/>
  <c r="K99" i="3"/>
  <c r="K697" i="3"/>
  <c r="K696" i="3"/>
  <c r="K1080" i="3"/>
  <c r="K3" i="3"/>
  <c r="K596" i="3"/>
  <c r="K1247" i="3"/>
  <c r="K1749" i="3"/>
  <c r="K258" i="3"/>
  <c r="K2422" i="3"/>
  <c r="K167" i="3"/>
  <c r="K1091" i="3"/>
  <c r="K938" i="3"/>
  <c r="K1499" i="3"/>
  <c r="K734" i="3"/>
  <c r="K1147" i="3"/>
  <c r="K1850" i="3"/>
  <c r="K983" i="3"/>
  <c r="K1965" i="3"/>
  <c r="K2092" i="3"/>
  <c r="K1017" i="3"/>
  <c r="K783" i="3"/>
  <c r="K1866" i="3"/>
  <c r="K526" i="3"/>
  <c r="K1298" i="3"/>
  <c r="K121" i="3"/>
  <c r="K2170" i="3"/>
  <c r="K762" i="3"/>
  <c r="K835" i="3"/>
  <c r="K630" i="3"/>
  <c r="K1447" i="3"/>
  <c r="K2218" i="3"/>
  <c r="K1302" i="3"/>
  <c r="K1162" i="3"/>
  <c r="K1922" i="3"/>
  <c r="K1508" i="3"/>
  <c r="K1644" i="3"/>
  <c r="K738" i="3"/>
  <c r="K1262" i="3"/>
  <c r="K1701" i="3"/>
  <c r="K860" i="3"/>
  <c r="K1572" i="3"/>
  <c r="K1831" i="3"/>
  <c r="K780" i="3"/>
  <c r="K1146" i="3"/>
  <c r="K386" i="3"/>
  <c r="K678" i="3"/>
  <c r="K2503" i="3"/>
  <c r="K2323" i="3"/>
  <c r="K1277" i="3"/>
  <c r="K2053" i="3"/>
  <c r="K502" i="3"/>
  <c r="K1401" i="3"/>
  <c r="K794" i="3"/>
  <c r="K2390" i="3"/>
  <c r="K1892" i="3"/>
  <c r="K333" i="3"/>
  <c r="K1727" i="3"/>
  <c r="K2186" i="3"/>
  <c r="K1748" i="3"/>
  <c r="K1105" i="3"/>
  <c r="K2492" i="3"/>
  <c r="K651" i="3"/>
  <c r="K2243" i="3"/>
  <c r="K848" i="3"/>
  <c r="K991" i="3"/>
  <c r="K2369" i="3"/>
  <c r="K1285" i="3"/>
  <c r="K340" i="3"/>
  <c r="K982" i="3"/>
  <c r="K1300" i="3"/>
  <c r="K717" i="3"/>
  <c r="K2202" i="3"/>
  <c r="K2132" i="3"/>
  <c r="K2274" i="3"/>
  <c r="K303" i="3"/>
  <c r="K803" i="3"/>
  <c r="K1824" i="3"/>
  <c r="K1423" i="3"/>
  <c r="K1258" i="3"/>
  <c r="K916" i="3"/>
  <c r="K312" i="3"/>
  <c r="K574" i="3"/>
  <c r="K1405" i="3"/>
  <c r="K621" i="3"/>
  <c r="K1806" i="3"/>
  <c r="K1225" i="3"/>
  <c r="K1762" i="3"/>
  <c r="K822" i="3"/>
  <c r="K2430" i="3"/>
  <c r="K2201" i="3"/>
  <c r="K1603" i="3"/>
  <c r="K1491" i="3"/>
  <c r="K2159" i="3"/>
  <c r="K1728" i="3"/>
  <c r="K1074" i="3"/>
  <c r="K233" i="3"/>
  <c r="K1730" i="3"/>
  <c r="K416" i="3"/>
  <c r="K1576" i="3"/>
  <c r="K1691" i="3"/>
  <c r="K2469" i="3"/>
  <c r="K1836" i="3"/>
  <c r="K1046" i="3"/>
  <c r="K501" i="3"/>
  <c r="K610" i="3"/>
  <c r="K568" i="3"/>
  <c r="K2148" i="3"/>
  <c r="K1703" i="3"/>
  <c r="K2175" i="3"/>
  <c r="K1336" i="3"/>
  <c r="K658" i="3"/>
  <c r="K2106" i="3"/>
  <c r="K1803" i="3"/>
  <c r="K2228" i="3"/>
  <c r="K448" i="3"/>
  <c r="K2224" i="3"/>
  <c r="K1687" i="3"/>
  <c r="K2245" i="3"/>
  <c r="K2227" i="3"/>
  <c r="K2306" i="3"/>
  <c r="K11" i="3"/>
  <c r="K112" i="3"/>
  <c r="K2489" i="3"/>
  <c r="K832" i="3"/>
  <c r="K457" i="3"/>
  <c r="K2549" i="3"/>
  <c r="K172" i="3"/>
  <c r="K437" i="3"/>
  <c r="K662" i="3"/>
  <c r="K1213" i="3"/>
  <c r="K869" i="3"/>
  <c r="K2416" i="3"/>
  <c r="K2388" i="3"/>
  <c r="K2338" i="3"/>
  <c r="K1129" i="3"/>
  <c r="K1052" i="3"/>
  <c r="K1498" i="3"/>
  <c r="K552" i="3"/>
  <c r="K2428" i="3"/>
  <c r="K2043" i="3"/>
  <c r="K90" i="3"/>
  <c r="K1357" i="3"/>
  <c r="K1833" i="3"/>
  <c r="K590" i="3"/>
  <c r="K896" i="3"/>
  <c r="K268" i="3"/>
  <c r="K375" i="3"/>
  <c r="K2548" i="3"/>
  <c r="K1081" i="3"/>
  <c r="K2423" i="3"/>
  <c r="K127" i="3"/>
  <c r="K1181" i="3"/>
  <c r="K1001" i="3"/>
  <c r="K2534" i="3"/>
  <c r="K2297" i="3"/>
  <c r="K1990" i="3"/>
  <c r="K858" i="3"/>
  <c r="K850" i="3"/>
  <c r="K1776" i="3"/>
  <c r="K2394" i="3"/>
  <c r="K649" i="3"/>
  <c r="K521" i="3"/>
  <c r="K145" i="3"/>
  <c r="K1165" i="3"/>
  <c r="K2488" i="3"/>
  <c r="K989" i="3"/>
  <c r="K479" i="3"/>
  <c r="K453" i="3"/>
  <c r="K376" i="3"/>
  <c r="K1224" i="3"/>
  <c r="K901" i="3"/>
  <c r="K374" i="3"/>
  <c r="K1316" i="3"/>
  <c r="K184" i="3"/>
  <c r="K894" i="3"/>
  <c r="K1783" i="3"/>
  <c r="K2296" i="3"/>
  <c r="K191" i="3"/>
  <c r="K984" i="3"/>
  <c r="K249" i="3"/>
  <c r="K204" i="3"/>
  <c r="K2082" i="3"/>
  <c r="K2591" i="3"/>
  <c r="K322" i="3"/>
  <c r="K2376" i="3"/>
  <c r="K1159" i="3"/>
  <c r="K733" i="3"/>
  <c r="K702" i="3"/>
  <c r="K189" i="3"/>
  <c r="K2042" i="3"/>
  <c r="K1810" i="3"/>
  <c r="K1767" i="3"/>
  <c r="K2020" i="3"/>
  <c r="K1276" i="3"/>
  <c r="K1202" i="3"/>
  <c r="K764" i="3"/>
  <c r="K2052" i="3"/>
  <c r="K2555" i="3"/>
  <c r="K2456" i="3"/>
  <c r="K1256" i="3"/>
  <c r="K256" i="3"/>
  <c r="K2559" i="3"/>
  <c r="K595" i="3"/>
  <c r="K1056" i="3"/>
  <c r="K1610" i="3"/>
  <c r="K302" i="3"/>
  <c r="K908" i="3"/>
  <c r="K2374" i="3"/>
  <c r="K1725" i="3"/>
  <c r="K2431" i="3"/>
  <c r="K1289" i="3"/>
  <c r="K2529" i="3"/>
  <c r="K525" i="3"/>
  <c r="K919" i="3"/>
  <c r="K2188" i="3"/>
  <c r="K365" i="3"/>
  <c r="K73" i="3"/>
  <c r="K643" i="3"/>
  <c r="K2358" i="3"/>
  <c r="K2452" i="3"/>
  <c r="K898" i="3"/>
  <c r="K468" i="3"/>
  <c r="K680" i="3"/>
  <c r="K726" i="3"/>
  <c r="K1435" i="3"/>
  <c r="K2219" i="3"/>
  <c r="K426" i="3"/>
  <c r="K215" i="3"/>
  <c r="K1058" i="3"/>
  <c r="K2420" i="3"/>
  <c r="K1186" i="3"/>
  <c r="K793" i="3"/>
  <c r="K838" i="3"/>
  <c r="K1789" i="3"/>
  <c r="K1816" i="3"/>
  <c r="K954" i="3"/>
  <c r="K1082" i="3"/>
  <c r="K1476" i="3"/>
  <c r="K1000" i="3"/>
  <c r="K1128" i="3"/>
  <c r="K2458" i="3"/>
  <c r="K2526" i="3"/>
  <c r="K1792" i="3"/>
  <c r="K867" i="3"/>
  <c r="K756" i="3"/>
  <c r="K695" i="3"/>
  <c r="K2077" i="3"/>
  <c r="K593" i="3"/>
  <c r="K1663" i="3"/>
  <c r="K356" i="3"/>
  <c r="K2184" i="3"/>
  <c r="K829" i="3"/>
  <c r="K775" i="3"/>
  <c r="K994" i="3"/>
  <c r="K1271" i="3"/>
  <c r="K975" i="3"/>
  <c r="K637" i="3"/>
  <c r="K2193" i="3"/>
  <c r="K1641" i="3"/>
  <c r="K2436" i="3"/>
  <c r="K2340" i="3"/>
  <c r="K2254" i="3"/>
  <c r="K61" i="3"/>
  <c r="K1104" i="3"/>
  <c r="K2545" i="3"/>
  <c r="K1158" i="3"/>
  <c r="K804" i="3"/>
  <c r="K2276" i="3"/>
  <c r="K2293" i="3"/>
  <c r="K230" i="3"/>
  <c r="K1842" i="3"/>
  <c r="K2285" i="3"/>
  <c r="K440" i="3"/>
  <c r="K950" i="3"/>
  <c r="K2099" i="3"/>
  <c r="K2590" i="3"/>
  <c r="K1135" i="3"/>
  <c r="K968" i="3"/>
  <c r="K1570" i="3"/>
  <c r="K348" i="3"/>
  <c r="K2046" i="3"/>
  <c r="K131" i="3"/>
  <c r="K1069" i="3"/>
  <c r="K2499" i="3"/>
  <c r="K2198" i="3"/>
  <c r="K2010" i="3"/>
  <c r="K2595" i="3"/>
  <c r="K2495" i="3"/>
  <c r="K809" i="3"/>
  <c r="K843" i="3"/>
  <c r="K967" i="3"/>
  <c r="K672" i="3"/>
  <c r="K790" i="3"/>
  <c r="K1979" i="3"/>
  <c r="K2384" i="3"/>
  <c r="K2035" i="3"/>
  <c r="K2137" i="3"/>
  <c r="K530" i="3"/>
  <c r="K1888" i="3"/>
  <c r="K383" i="3"/>
  <c r="K1522" i="3"/>
  <c r="K1532" i="3"/>
  <c r="K294" i="3"/>
  <c r="K111" i="3"/>
  <c r="K722" i="3"/>
  <c r="K1441" i="3"/>
  <c r="K1131" i="3"/>
  <c r="K115" i="3"/>
  <c r="K6" i="3"/>
  <c r="K1718" i="3"/>
  <c r="K183" i="3"/>
  <c r="K686" i="3"/>
  <c r="K311" i="3"/>
  <c r="K2476" i="3"/>
  <c r="K2357" i="3"/>
  <c r="K558" i="3"/>
  <c r="K484" i="3"/>
  <c r="K797" i="3"/>
  <c r="K2033" i="3"/>
  <c r="K293" i="3"/>
  <c r="K2439" i="3"/>
  <c r="K2124" i="3"/>
  <c r="K1968" i="3"/>
  <c r="K2356" i="3"/>
  <c r="K1865" i="3"/>
  <c r="K562" i="3"/>
  <c r="K28" i="3"/>
  <c r="K307" i="3"/>
  <c r="K274" i="3"/>
  <c r="K799" i="3"/>
  <c r="K2095" i="3"/>
  <c r="K2063" i="3"/>
  <c r="K1894" i="3"/>
  <c r="K1662" i="3"/>
  <c r="K1700" i="3"/>
  <c r="K956" i="3"/>
  <c r="K1569" i="3"/>
  <c r="K2490" i="3"/>
  <c r="K2468" i="3"/>
  <c r="K288" i="3"/>
  <c r="K239" i="3"/>
  <c r="K341" i="3"/>
  <c r="K2540" i="3"/>
  <c r="K737" i="3"/>
  <c r="K185" i="3"/>
  <c r="K1365" i="3"/>
  <c r="K1612" i="3"/>
  <c r="K2506" i="3"/>
  <c r="K947" i="3"/>
  <c r="K1450" i="3"/>
  <c r="K162" i="3"/>
  <c r="K1710" i="3"/>
  <c r="K1251" i="3"/>
  <c r="K228" i="3"/>
  <c r="K194" i="3"/>
  <c r="K2110" i="3"/>
  <c r="K1481" i="3"/>
  <c r="K519" i="3"/>
  <c r="K654" i="3"/>
  <c r="K2510" i="3"/>
  <c r="K1124" i="3"/>
  <c r="K732" i="3"/>
  <c r="K2059" i="3"/>
  <c r="K1716" i="3"/>
  <c r="K1640" i="3"/>
  <c r="K1497" i="3"/>
  <c r="K661" i="3"/>
  <c r="K1212" i="3"/>
  <c r="K723" i="3"/>
  <c r="K1439" i="3"/>
  <c r="K1363" i="3"/>
  <c r="K599" i="3"/>
  <c r="K1657" i="3"/>
  <c r="K694" i="3"/>
  <c r="K403" i="3"/>
  <c r="K1628" i="3"/>
  <c r="K1190" i="3"/>
  <c r="K2393" i="3"/>
  <c r="K626" i="3"/>
  <c r="K1231" i="3"/>
  <c r="K253" i="3"/>
  <c r="K891" i="3"/>
  <c r="K770" i="3"/>
  <c r="K2593" i="3"/>
  <c r="K2141" i="3"/>
  <c r="K1528" i="3"/>
  <c r="K1611" i="3"/>
  <c r="K1692" i="3"/>
  <c r="K657" i="3"/>
  <c r="K1171" i="3"/>
  <c r="K1360" i="3"/>
  <c r="K2145" i="3"/>
  <c r="K2029" i="3"/>
  <c r="K2587" i="3"/>
  <c r="K498" i="3"/>
  <c r="K1753" i="3"/>
  <c r="K1064" i="3"/>
  <c r="K1320" i="3"/>
  <c r="K2519" i="3"/>
  <c r="K1527" i="3"/>
  <c r="K2451" i="3"/>
  <c r="K1123" i="3"/>
  <c r="K1936" i="3"/>
  <c r="K1496" i="3"/>
  <c r="K1863" i="3"/>
  <c r="K635" i="3"/>
  <c r="K1992" i="3"/>
  <c r="K1374" i="3"/>
  <c r="K1743" i="3"/>
  <c r="K456" i="3"/>
  <c r="K2030" i="3"/>
  <c r="K2121" i="3"/>
  <c r="K1859" i="3"/>
  <c r="K677" i="3"/>
  <c r="K1524" i="3"/>
  <c r="K885" i="3"/>
  <c r="K1026" i="3"/>
  <c r="K2309" i="3"/>
  <c r="K2016" i="3"/>
  <c r="K2568" i="3"/>
  <c r="K1495" i="3"/>
  <c r="K2146" i="3"/>
  <c r="K1536" i="3"/>
  <c r="K2181" i="3"/>
  <c r="K211" i="3"/>
  <c r="K2308" i="3"/>
  <c r="K2484" i="3"/>
  <c r="K834" i="3"/>
  <c r="K1586" i="3"/>
  <c r="K543" i="3"/>
  <c r="K1899" i="3"/>
  <c r="K2383" i="3"/>
  <c r="K1618" i="3"/>
  <c r="K485" i="3"/>
  <c r="K1412" i="3"/>
  <c r="K1396" i="3"/>
  <c r="K2419" i="3"/>
  <c r="K582" i="3"/>
  <c r="K524" i="3"/>
  <c r="K1516" i="3"/>
  <c r="K1208" i="3"/>
  <c r="K849" i="3"/>
  <c r="K742" i="3"/>
  <c r="K550" i="3"/>
  <c r="K2598" i="3"/>
  <c r="K2483" i="3"/>
  <c r="K1142" i="3"/>
  <c r="K1134" i="3"/>
  <c r="K2000" i="3"/>
  <c r="K1724" i="3"/>
  <c r="K1413" i="3"/>
  <c r="K459" i="3"/>
  <c r="K1090" i="3"/>
  <c r="K2450" i="3"/>
  <c r="K2588" i="3"/>
  <c r="K1839" i="3"/>
  <c r="K1905" i="3"/>
  <c r="K2368" i="3"/>
  <c r="K1984" i="3"/>
  <c r="K452" i="3"/>
  <c r="K1981" i="3"/>
  <c r="K1009" i="3"/>
  <c r="K220" i="3"/>
  <c r="K642" i="3"/>
  <c r="K1380" i="3"/>
  <c r="K20" i="3"/>
  <c r="K371" i="3"/>
  <c r="K2002" i="3"/>
  <c r="K646" i="3"/>
  <c r="K2481" i="3"/>
  <c r="K1430" i="3"/>
  <c r="K1062" i="3"/>
  <c r="K2250" i="3"/>
  <c r="K1941" i="3"/>
  <c r="K620" i="3"/>
  <c r="K171" i="3"/>
  <c r="K151" i="3"/>
  <c r="K670" i="3"/>
  <c r="K2003" i="3"/>
  <c r="K292" i="3"/>
  <c r="K1601" i="3"/>
  <c r="K1646" i="3"/>
  <c r="K126" i="3"/>
  <c r="K747" i="3"/>
  <c r="K103" i="3"/>
  <c r="K399" i="3"/>
  <c r="K2509" i="3"/>
  <c r="K1164" i="3"/>
  <c r="K2531" i="3"/>
  <c r="K1356" i="3"/>
  <c r="K1994" i="3"/>
  <c r="K1631" i="3"/>
  <c r="K1246" i="3"/>
  <c r="K692" i="3"/>
  <c r="K1459" i="3"/>
  <c r="K2355" i="3"/>
  <c r="K716" i="3"/>
  <c r="K315" i="3"/>
  <c r="K1366" i="3"/>
  <c r="K1754" i="3"/>
  <c r="K802" i="3"/>
  <c r="K1521" i="3"/>
  <c r="K2264" i="3"/>
  <c r="K2379" i="3"/>
  <c r="K2387" i="3"/>
  <c r="K2126" i="3"/>
  <c r="K27" i="3"/>
  <c r="K1114" i="3"/>
  <c r="K2516" i="3"/>
  <c r="K93" i="3"/>
  <c r="K1744" i="3"/>
  <c r="K1417" i="3"/>
  <c r="K486" i="3"/>
  <c r="K2342" i="3"/>
  <c r="K347" i="3"/>
  <c r="K791" i="3"/>
  <c r="K200" i="3"/>
  <c r="K150" i="3"/>
  <c r="K2553" i="3"/>
  <c r="K68" i="3"/>
  <c r="K555" i="3"/>
  <c r="K1715" i="3"/>
  <c r="K693" i="3"/>
  <c r="K1557" i="3"/>
  <c r="K1240" i="3"/>
  <c r="K1846" i="3"/>
  <c r="K748" i="3"/>
  <c r="K1931" i="3"/>
  <c r="K1339" i="3"/>
  <c r="K2360" i="3"/>
  <c r="K391" i="3"/>
  <c r="K2133" i="3"/>
  <c r="K147" i="3"/>
  <c r="K1758" i="3"/>
  <c r="K2415" i="3"/>
  <c r="K2512" i="3"/>
  <c r="K1575" i="3"/>
  <c r="K914" i="3"/>
  <c r="K2275" i="3"/>
  <c r="K1344" i="3"/>
  <c r="K2497" i="3"/>
  <c r="K1232" i="3"/>
  <c r="K2467" i="3"/>
  <c r="K887" i="3"/>
  <c r="K182" i="3"/>
  <c r="K676" i="3"/>
  <c r="K1127" i="3"/>
  <c r="K581" i="3"/>
  <c r="K1108" i="3"/>
  <c r="K1172" i="3"/>
  <c r="K1088" i="3"/>
  <c r="K518" i="3"/>
  <c r="K1032" i="3"/>
  <c r="K1485" i="3"/>
  <c r="K124" i="3"/>
  <c r="K2166" i="3"/>
  <c r="K1635" i="3"/>
  <c r="K2048" i="3"/>
  <c r="K2207" i="3"/>
  <c r="K193" i="3"/>
  <c r="K282" i="3"/>
  <c r="K291" i="3"/>
  <c r="K731" i="3"/>
  <c r="K1583" i="3"/>
  <c r="K2105" i="3"/>
  <c r="K1275" i="3"/>
  <c r="K1552" i="3"/>
  <c r="K310" i="3"/>
  <c r="K2282" i="3"/>
  <c r="K1947" i="3"/>
  <c r="K244" i="3"/>
  <c r="K1504" i="3"/>
  <c r="K1801" i="3"/>
  <c r="K1645" i="3"/>
  <c r="K1750" i="3"/>
  <c r="K2501" i="3"/>
  <c r="K2411" i="3"/>
  <c r="K2226" i="3"/>
  <c r="K393" i="3"/>
  <c r="K1770" i="3"/>
  <c r="K2047" i="3"/>
  <c r="K937" i="3"/>
  <c r="K2312" i="3"/>
  <c r="K1949" i="3"/>
  <c r="K2472" i="3"/>
  <c r="K1714" i="3"/>
  <c r="K39" i="3"/>
  <c r="K1605" i="3"/>
  <c r="K1179" i="3"/>
  <c r="K1375" i="3"/>
  <c r="K1206" i="3"/>
  <c r="K1259" i="3"/>
  <c r="K1943" i="3"/>
  <c r="K1512" i="3"/>
  <c r="K565" i="3"/>
  <c r="K1325" i="3"/>
  <c r="K1144" i="3"/>
  <c r="K1438" i="3"/>
  <c r="K2253" i="3"/>
  <c r="K701" i="3"/>
  <c r="K301" i="3"/>
  <c r="K1520" i="3"/>
  <c r="K2563" i="3"/>
  <c r="K2344" i="3"/>
  <c r="K1094" i="3"/>
  <c r="K781" i="3"/>
  <c r="K1799" i="3"/>
  <c r="K157" i="3"/>
  <c r="K1986" i="3"/>
  <c r="K1823" i="3"/>
  <c r="K1517" i="3"/>
  <c r="K1066" i="3"/>
  <c r="K1149" i="3"/>
  <c r="K296" i="3"/>
  <c r="K951" i="3"/>
  <c r="K597" i="3"/>
  <c r="K2074" i="3"/>
  <c r="K789" i="3"/>
  <c r="K390" i="3"/>
  <c r="K1910" i="3"/>
  <c r="K2404" i="3"/>
  <c r="K1802" i="3"/>
  <c r="K2475" i="3"/>
  <c r="K1566" i="3"/>
  <c r="K925" i="3"/>
  <c r="K2455" i="3"/>
  <c r="K473" i="3"/>
  <c r="K359" i="3"/>
  <c r="K1761" i="3"/>
  <c r="K1201" i="3"/>
  <c r="K2236" i="3"/>
  <c r="K652" i="3"/>
  <c r="K321" i="3"/>
  <c r="K2023" i="3"/>
  <c r="K974" i="3"/>
  <c r="K1942" i="3"/>
  <c r="K1668" i="3"/>
  <c r="K1125" i="3"/>
  <c r="K1556" i="3"/>
  <c r="K736" i="3"/>
  <c r="K2258" i="3"/>
  <c r="K1809" i="3"/>
  <c r="K2552" i="3"/>
  <c r="K536" i="3"/>
  <c r="K1168" i="3"/>
  <c r="K1711" i="3"/>
  <c r="K2155" i="3"/>
  <c r="K2152" i="3"/>
  <c r="K10" i="3"/>
  <c r="K2371" i="3"/>
  <c r="K1675" i="3"/>
  <c r="K1747" i="3"/>
  <c r="K300" i="3"/>
  <c r="K1723" i="3"/>
  <c r="K1886" i="3"/>
  <c r="K355" i="3"/>
  <c r="K2109" i="3"/>
  <c r="K1781" i="3"/>
  <c r="K2421" i="3"/>
  <c r="K1343" i="3"/>
  <c r="K1297" i="3"/>
  <c r="K252" i="3"/>
  <c r="K815" i="3"/>
  <c r="K1955" i="3"/>
  <c r="K2281" i="3"/>
  <c r="K52" i="3"/>
  <c r="K67" i="3"/>
  <c r="K63" i="3"/>
  <c r="K2401" i="3"/>
  <c r="K1200" i="3"/>
  <c r="K1855" i="3"/>
  <c r="K1113" i="3"/>
  <c r="K1079" i="3"/>
  <c r="K811" i="3"/>
  <c r="K866" i="3"/>
  <c r="K1141" i="3"/>
  <c r="K1615" i="3"/>
  <c r="K2223" i="3"/>
  <c r="K2252" i="3"/>
  <c r="K761" i="3"/>
  <c r="K840" i="3"/>
  <c r="K1284" i="3"/>
  <c r="K1821" i="3"/>
  <c r="K1117" i="3"/>
  <c r="K1638" i="3"/>
  <c r="K828" i="3"/>
  <c r="K853" i="3"/>
  <c r="K475" i="3"/>
  <c r="K1434" i="3"/>
  <c r="K1960" i="3"/>
  <c r="K2480" i="3"/>
  <c r="K2511" i="3"/>
  <c r="K588" i="3"/>
  <c r="K1554" i="3"/>
  <c r="K1329" i="3"/>
  <c r="K915" i="3"/>
  <c r="K1185" i="3"/>
  <c r="K647" i="3"/>
  <c r="K2191" i="3"/>
  <c r="K203" i="3"/>
  <c r="K1807" i="3"/>
  <c r="K174" i="3"/>
  <c r="K76" i="3"/>
  <c r="K522" i="3"/>
  <c r="K1582" i="3"/>
  <c r="K1304" i="3"/>
  <c r="K1362" i="3"/>
  <c r="K1878" i="3"/>
  <c r="K1261" i="3"/>
  <c r="K379" i="3"/>
  <c r="K2120" i="3"/>
  <c r="K1813" i="3"/>
  <c r="K942" i="3"/>
  <c r="K1820" i="3"/>
  <c r="K1426" i="3"/>
  <c r="K1526" i="3"/>
  <c r="K2027" i="3"/>
  <c r="K2518" i="3"/>
  <c r="K314" i="3"/>
  <c r="K2154" i="3"/>
  <c r="K2123" i="3"/>
  <c r="K1306" i="3"/>
  <c r="K836" i="3"/>
  <c r="K1764" i="3"/>
  <c r="K1373" i="3"/>
  <c r="K1219" i="3"/>
  <c r="K945" i="3"/>
  <c r="K755" i="3"/>
  <c r="K2151" i="3"/>
  <c r="K1148" i="3"/>
  <c r="K1350" i="3"/>
  <c r="K1326" i="3"/>
  <c r="K2174" i="3"/>
  <c r="K2370" i="3"/>
  <c r="K2244" i="3"/>
  <c r="K1051" i="3"/>
  <c r="K173" i="3"/>
  <c r="K1037" i="3"/>
  <c r="K51" i="3"/>
  <c r="K1519" i="3"/>
  <c r="K2107" i="3"/>
  <c r="K2367" i="3"/>
  <c r="K2036" i="3"/>
  <c r="K1317" i="3"/>
  <c r="K1995" i="3"/>
  <c r="K1055" i="3"/>
  <c r="K224" i="3"/>
  <c r="K1562" i="3"/>
  <c r="K280" i="3"/>
  <c r="K2400" i="3"/>
  <c r="K1544" i="3"/>
  <c r="K505" i="3"/>
  <c r="K1458" i="3"/>
  <c r="K1027" i="3"/>
  <c r="K2222" i="3"/>
  <c r="K645" i="3"/>
  <c r="K1063" i="3"/>
  <c r="K1540" i="3"/>
  <c r="K1440" i="3"/>
  <c r="K929" i="3"/>
  <c r="K2398" i="3"/>
  <c r="K156" i="3"/>
  <c r="K1057" i="3"/>
  <c r="K1260" i="3"/>
  <c r="K2403" i="3"/>
  <c r="K1957" i="3"/>
  <c r="K467" i="3"/>
  <c r="K1978" i="3"/>
  <c r="K795" i="3"/>
  <c r="K2090" i="3"/>
  <c r="K2086" i="3"/>
  <c r="K1288" i="3"/>
  <c r="K714" i="3"/>
  <c r="K2065" i="3"/>
  <c r="K1061" i="3"/>
  <c r="K1881" i="3"/>
  <c r="K1696" i="3"/>
  <c r="K320" i="3"/>
  <c r="K1377" i="3"/>
  <c r="K1322" i="3"/>
  <c r="K1919" i="3"/>
  <c r="K1489" i="3"/>
  <c r="K188" i="3"/>
  <c r="K1893" i="3"/>
  <c r="K2171" i="3"/>
  <c r="K1980" i="3"/>
  <c r="K1207" i="3"/>
  <c r="K354" i="3"/>
  <c r="K1924" i="3"/>
  <c r="K1654" i="3"/>
  <c r="K1199" i="3"/>
  <c r="K1738" i="3"/>
  <c r="K2231" i="3"/>
  <c r="K1178" i="3"/>
  <c r="K1442" i="3"/>
  <c r="K1757" i="3"/>
  <c r="K2041" i="3"/>
  <c r="K2280" i="3"/>
  <c r="K1632" i="3"/>
  <c r="K2085" i="3"/>
  <c r="K488" i="3"/>
  <c r="K1487" i="3"/>
  <c r="K1835" i="3"/>
  <c r="K2362" i="3"/>
  <c r="K1690" i="3"/>
  <c r="K2479" i="3"/>
  <c r="K284" i="3"/>
  <c r="K2397" i="3"/>
  <c r="K1369" i="3"/>
  <c r="K2100" i="3"/>
  <c r="K44" i="3"/>
  <c r="K1670" i="3"/>
  <c r="K601" i="3"/>
  <c r="K744" i="3"/>
  <c r="K2361" i="3"/>
  <c r="K21" i="3"/>
  <c r="K1089" i="3"/>
  <c r="K700" i="3"/>
  <c r="K2378" i="3"/>
  <c r="K1588" i="3"/>
  <c r="K1409" i="3"/>
  <c r="K2045" i="3"/>
  <c r="K2235" i="3"/>
  <c r="K1553" i="3"/>
  <c r="K378" i="3"/>
  <c r="K961" i="3"/>
  <c r="K2140" i="3"/>
  <c r="K1076" i="3"/>
  <c r="K1531" i="3"/>
  <c r="K143" i="3"/>
  <c r="K842" i="3"/>
  <c r="K2446" i="3"/>
  <c r="K1294" i="3"/>
  <c r="K2232" i="3"/>
  <c r="K434" i="3"/>
  <c r="K33" i="3"/>
  <c r="K2058" i="3"/>
  <c r="K1471" i="3"/>
  <c r="K1653" i="3"/>
  <c r="K1020" i="3"/>
  <c r="K1100" i="3"/>
  <c r="K1310" i="3"/>
  <c r="K1425" i="3"/>
  <c r="K1280" i="3"/>
  <c r="K2259" i="3"/>
  <c r="K1420" i="3"/>
  <c r="K1101" i="3"/>
  <c r="K398" i="3"/>
  <c r="K2097" i="3"/>
  <c r="K345" i="3"/>
  <c r="K2406" i="3"/>
  <c r="K763" i="3"/>
  <c r="K946" i="3"/>
  <c r="K2445" i="3"/>
  <c r="K2579" i="3"/>
  <c r="K1622" i="3"/>
  <c r="K1475" i="3"/>
  <c r="K382" i="3"/>
  <c r="K2076" i="3"/>
  <c r="K1361" i="3"/>
  <c r="K432" i="3"/>
  <c r="K2329" i="3"/>
  <c r="K2094" i="3"/>
  <c r="K857" i="3"/>
  <c r="K1372" i="3"/>
  <c r="K389" i="3"/>
  <c r="K2474" i="3"/>
  <c r="K1581" i="3"/>
  <c r="K1151" i="3"/>
  <c r="K431" i="3"/>
  <c r="K478" i="3"/>
  <c r="K267" i="3"/>
  <c r="K2220" i="3"/>
  <c r="K2239" i="3"/>
  <c r="K585" i="3"/>
  <c r="K1752" i="3"/>
  <c r="K1466" i="3"/>
  <c r="K1102" i="3"/>
  <c r="K2136" i="3"/>
  <c r="K905" i="3"/>
  <c r="K1335" i="3"/>
  <c r="K629" i="3"/>
  <c r="K728" i="3"/>
  <c r="K2418" i="3"/>
  <c r="K2255" i="3"/>
  <c r="K746" i="3"/>
  <c r="K64" i="3"/>
  <c r="K2044" i="3"/>
  <c r="K1849" i="3"/>
  <c r="K1559" i="3"/>
  <c r="K1106" i="3"/>
  <c r="K2104" i="3"/>
  <c r="K706" i="3"/>
  <c r="K683" i="3"/>
  <c r="K2018" i="3"/>
  <c r="K88" i="3"/>
  <c r="K1549" i="3"/>
  <c r="K1720" i="3"/>
  <c r="K1312" i="3"/>
  <c r="K483" i="3"/>
  <c r="K2554" i="3"/>
  <c r="K425" i="3"/>
  <c r="K539" i="3"/>
  <c r="K1465" i="3"/>
  <c r="K2241" i="3"/>
  <c r="K699" i="3"/>
  <c r="K2493" i="3"/>
  <c r="K830" i="3"/>
  <c r="K395" i="3"/>
  <c r="K1307" i="3"/>
  <c r="K2302" i="3"/>
  <c r="K1737" i="3"/>
  <c r="K331" i="3"/>
  <c r="K2084" i="3"/>
  <c r="K1042" i="3"/>
  <c r="K1274" i="3"/>
  <c r="K1525" i="3"/>
  <c r="K319" i="3"/>
  <c r="K1769" i="3"/>
  <c r="K89" i="3"/>
  <c r="K1216" i="3"/>
  <c r="K2567" i="3"/>
  <c r="K1589" i="3"/>
  <c r="K123" i="3"/>
  <c r="K2570" i="3"/>
  <c r="K656" i="3"/>
  <c r="K2517" i="3"/>
  <c r="K953" i="3"/>
  <c r="K353" i="3"/>
  <c r="K1679" i="3"/>
  <c r="K1005" i="3"/>
  <c r="K1705" i="3"/>
  <c r="K1778" i="3"/>
  <c r="K1145" i="3"/>
  <c r="K1075" i="3"/>
  <c r="K1290" i="3"/>
  <c r="K2195" i="3"/>
  <c r="K852" i="3"/>
  <c r="K955" i="3"/>
  <c r="K718" i="3"/>
  <c r="K1901" i="3"/>
  <c r="K1245" i="3"/>
  <c r="K2454" i="3"/>
  <c r="K1235" i="3"/>
  <c r="K2284" i="3"/>
  <c r="K2575" i="3"/>
  <c r="K1176" i="3"/>
  <c r="K1157" i="3"/>
  <c r="K1885" i="3"/>
  <c r="K1382" i="3"/>
  <c r="K1381" i="3"/>
  <c r="K1939" i="3"/>
  <c r="K735" i="3"/>
  <c r="K798" i="3"/>
  <c r="K1024" i="3"/>
  <c r="K1838" i="3"/>
  <c r="K760" i="3"/>
  <c r="K2331" i="3"/>
  <c r="K578" i="3"/>
  <c r="K1506" i="3"/>
  <c r="K1929" i="3"/>
  <c r="K2131" i="3"/>
  <c r="K1437" i="3"/>
  <c r="K377" i="3"/>
  <c r="K2075" i="3"/>
  <c r="K298" i="3"/>
  <c r="K2336" i="3"/>
  <c r="K2538" i="3"/>
  <c r="K24" i="3"/>
  <c r="K346" i="3"/>
  <c r="K246" i="3"/>
  <c r="K2352" i="3"/>
  <c r="K1869" i="3"/>
  <c r="K1794" i="3"/>
  <c r="K884" i="3"/>
  <c r="K1678" i="3"/>
  <c r="K1685" i="3"/>
  <c r="K2578" i="3"/>
  <c r="K22" i="3"/>
  <c r="K2070" i="3"/>
  <c r="K2498" i="3"/>
  <c r="K766" i="3"/>
  <c r="K2068" i="3"/>
  <c r="K1376" i="3"/>
  <c r="K1812" i="3"/>
  <c r="K1023" i="3"/>
  <c r="K833" i="3"/>
  <c r="K627" i="3"/>
  <c r="K26" i="3"/>
  <c r="K1243" i="3"/>
  <c r="K91" i="3"/>
  <c r="K1086" i="3"/>
  <c r="K1218" i="3"/>
  <c r="K1331" i="3"/>
  <c r="K72" i="3"/>
  <c r="K973" i="3"/>
  <c r="K1221" i="3"/>
  <c r="K2119" i="3"/>
  <c r="K1433" i="3"/>
  <c r="K349" i="3"/>
  <c r="K2318" i="3"/>
  <c r="K2491" i="3"/>
  <c r="K988" i="3"/>
  <c r="K1205" i="3"/>
  <c r="K428" i="3"/>
  <c r="K592" i="3"/>
  <c r="K882" i="3"/>
  <c r="K1636" i="3"/>
  <c r="K2569" i="3"/>
  <c r="K1621" i="3"/>
  <c r="K2429" i="3"/>
  <c r="K1868" i="3"/>
  <c r="K1050" i="3"/>
  <c r="K1897" i="3"/>
  <c r="K1909" i="3"/>
  <c r="K325" i="3"/>
  <c r="K1196" i="3"/>
  <c r="K1227" i="3"/>
  <c r="K641" i="3"/>
  <c r="K1904" i="3"/>
  <c r="K31" i="3"/>
  <c r="K275" i="3"/>
  <c r="K572" i="3"/>
  <c r="K1937" i="3"/>
  <c r="K339" i="3"/>
  <c r="K1879" i="3"/>
  <c r="K181" i="3"/>
  <c r="K1418" i="3"/>
  <c r="K528" i="3"/>
  <c r="K2037" i="3"/>
  <c r="K667" i="3"/>
  <c r="K2583" i="3"/>
  <c r="K1071" i="3"/>
  <c r="K130" i="3"/>
  <c r="K1920" i="3"/>
  <c r="K2173" i="3"/>
  <c r="K669" i="3"/>
  <c r="K1722" i="3"/>
  <c r="K1494" i="3"/>
  <c r="K2350" i="3"/>
  <c r="K417" i="3"/>
  <c r="K270" i="3"/>
  <c r="K136" i="3"/>
  <c r="K50" i="3"/>
  <c r="K1321" i="3"/>
  <c r="K380" i="3"/>
  <c r="K2486" i="3"/>
  <c r="K1766" i="3"/>
  <c r="K2114" i="3"/>
  <c r="K1989" i="3"/>
  <c r="K1040" i="3"/>
  <c r="K1790" i="3"/>
  <c r="K579" i="3"/>
  <c r="K2349" i="3"/>
  <c r="K1036" i="3"/>
  <c r="K221" i="3"/>
  <c r="K878" i="3"/>
  <c r="K1120" i="3"/>
  <c r="K1953" i="3"/>
  <c r="K2515" i="3"/>
  <c r="K1579" i="3"/>
  <c r="K2502" i="3"/>
  <c r="K170" i="3"/>
  <c r="K1140" i="3"/>
  <c r="K2051" i="3"/>
  <c r="K2270" i="3"/>
  <c r="K2556" i="3"/>
  <c r="K553" i="3"/>
  <c r="K2339" i="3"/>
  <c r="K1161" i="3"/>
  <c r="K443" i="3"/>
  <c r="K2093" i="3"/>
  <c r="K1560" i="3"/>
  <c r="K2586" i="3"/>
  <c r="K1406" i="3"/>
  <c r="K2022" i="3"/>
  <c r="K639" i="3"/>
  <c r="K70" i="3"/>
  <c r="K818" i="3"/>
  <c r="K155" i="3"/>
  <c r="K859" i="3"/>
  <c r="K2328" i="3"/>
  <c r="K2414" i="3"/>
  <c r="K139" i="3"/>
  <c r="K554" i="3"/>
  <c r="K1279" i="3"/>
  <c r="K2153" i="3"/>
  <c r="K792" i="3"/>
  <c r="K604" i="3"/>
  <c r="K616" i="3"/>
  <c r="K609" i="3"/>
  <c r="K430" i="3"/>
  <c r="K1656" i="3"/>
  <c r="K1828" i="3"/>
  <c r="K1952" i="3"/>
  <c r="K30" i="3"/>
  <c r="K491" i="3"/>
  <c r="K1391" i="3"/>
  <c r="K1587" i="3"/>
  <c r="K117" i="3"/>
  <c r="K2164" i="3"/>
  <c r="K1620" i="3"/>
  <c r="K273" i="3"/>
  <c r="K2108" i="3"/>
  <c r="K2315" i="3"/>
  <c r="K1609" i="3"/>
  <c r="K2582" i="3"/>
  <c r="K2158" i="3"/>
  <c r="K404" i="3"/>
  <c r="K2169" i="3"/>
  <c r="K2413" i="3"/>
  <c r="K40" i="3"/>
  <c r="K1518" i="3"/>
  <c r="K580" i="3"/>
  <c r="K178" i="3"/>
  <c r="K2180" i="3"/>
  <c r="K1364" i="3"/>
  <c r="K675" i="3"/>
  <c r="K972" i="3"/>
  <c r="K423" i="3"/>
  <c r="K2399" i="3"/>
  <c r="K1854" i="3"/>
  <c r="K330" i="3"/>
  <c r="K987" i="3"/>
  <c r="K1341" i="3"/>
  <c r="K2103" i="3"/>
  <c r="K1482" i="3"/>
  <c r="K41" i="3"/>
  <c r="K153" i="3"/>
  <c r="K2273" i="3"/>
  <c r="K1652" i="3"/>
  <c r="K352" i="3"/>
  <c r="K1387" i="3"/>
  <c r="K2211" i="3"/>
  <c r="K54" i="3"/>
  <c r="K1403" i="3"/>
  <c r="K1573" i="3"/>
  <c r="K2210" i="3"/>
  <c r="K1921" i="3"/>
  <c r="K1324" i="3"/>
  <c r="K2183" i="3"/>
  <c r="K958" i="3"/>
  <c r="K1019" i="3"/>
  <c r="K79" i="3"/>
  <c r="K2206" i="3"/>
  <c r="K712" i="3"/>
  <c r="K1930" i="3"/>
  <c r="K209" i="3"/>
  <c r="K461" i="3"/>
  <c r="K2537" i="3"/>
  <c r="K1283" i="3"/>
  <c r="K248" i="3"/>
  <c r="K1797" i="3"/>
  <c r="K1012" i="3"/>
  <c r="K1672" i="3"/>
  <c r="K1808" i="3"/>
  <c r="K1985" i="3"/>
  <c r="K1568" i="3"/>
  <c r="K831" i="3"/>
  <c r="K2156" i="3"/>
  <c r="K868" i="3"/>
  <c r="K2335" i="3"/>
  <c r="K2128" i="3"/>
  <c r="K1226" i="3"/>
  <c r="K1699" i="3"/>
  <c r="K2266" i="3"/>
  <c r="K1493" i="3"/>
  <c r="K1507" i="3"/>
  <c r="K1837" i="3"/>
  <c r="K2012" i="3"/>
  <c r="K1639" i="3"/>
  <c r="K2581" i="3"/>
  <c r="K634" i="3"/>
  <c r="K295" i="3"/>
  <c r="K810" i="3"/>
  <c r="K1535" i="3"/>
  <c r="K1368" i="3"/>
  <c r="K1608" i="3"/>
  <c r="K800" i="3"/>
  <c r="K402" i="3"/>
  <c r="K1400" i="3"/>
  <c r="K2194" i="3"/>
  <c r="K1945" i="3"/>
  <c r="K2238" i="3"/>
  <c r="K2117" i="3"/>
  <c r="K1841" i="3"/>
  <c r="K741" i="3"/>
  <c r="K740" i="3"/>
  <c r="K281" i="3"/>
  <c r="K462" i="3"/>
  <c r="K776" i="3"/>
  <c r="K2087" i="3"/>
  <c r="K2533" i="3"/>
  <c r="K557" i="3"/>
  <c r="K2215" i="3"/>
  <c r="K2558" i="3"/>
  <c r="K1918" i="3"/>
  <c r="K1667" i="3"/>
  <c r="K922" i="3"/>
  <c r="K2301" i="3"/>
  <c r="K1736" i="3"/>
  <c r="K681" i="3"/>
  <c r="K1927" i="3"/>
  <c r="K1830" i="3"/>
  <c r="K2034" i="3"/>
  <c r="K1630" i="3"/>
  <c r="K169" i="3"/>
  <c r="K2237" i="3"/>
  <c r="K665" i="3"/>
  <c r="K2354" i="3"/>
  <c r="K720" i="3"/>
  <c r="K1355" i="3"/>
  <c r="K1011" i="3"/>
  <c r="K508" i="3"/>
  <c r="K889" i="3"/>
  <c r="K1301" i="3"/>
  <c r="K135" i="3"/>
  <c r="K495" i="3"/>
  <c r="K2463" i="3"/>
  <c r="K523" i="3"/>
  <c r="K1296" i="3"/>
  <c r="K2260" i="3"/>
  <c r="K1175" i="3"/>
  <c r="K217" i="3"/>
  <c r="K396" i="3"/>
  <c r="K71" i="3"/>
  <c r="K1958" i="3"/>
  <c r="K18" i="3"/>
  <c r="K1966" i="3"/>
  <c r="K232" i="3"/>
  <c r="K909" i="3"/>
  <c r="K1030" i="3"/>
  <c r="K165" i="3"/>
  <c r="K2019" i="3"/>
  <c r="K237" i="3"/>
  <c r="K53" i="3"/>
  <c r="K254" i="3"/>
  <c r="K960" i="3"/>
  <c r="K660" i="3"/>
  <c r="K2079" i="3"/>
  <c r="K2203" i="3"/>
  <c r="K442" i="3"/>
  <c r="K1933" i="3"/>
  <c r="K1777" i="3"/>
  <c r="K907" i="3"/>
  <c r="K1735" i="3"/>
  <c r="K1880" i="3"/>
  <c r="K164" i="3"/>
  <c r="K1282" i="3"/>
  <c r="K1204" i="3"/>
  <c r="K1745" i="3"/>
  <c r="K2557" i="3"/>
  <c r="K2381" i="3"/>
  <c r="K1270" i="3"/>
  <c r="K1049" i="3"/>
  <c r="K1110" i="3"/>
  <c r="K2214" i="3"/>
  <c r="K1121" i="3"/>
  <c r="K192" i="3"/>
  <c r="K862" i="3"/>
  <c r="K1432" i="3"/>
  <c r="K1234" i="3"/>
  <c r="K698" i="3"/>
  <c r="K2546" i="3"/>
  <c r="K373" i="3"/>
  <c r="K2271" i="3"/>
  <c r="K110" i="3"/>
  <c r="K2410" i="3"/>
  <c r="K1349" i="3"/>
  <c r="K406" i="3"/>
  <c r="K685" i="3"/>
  <c r="K1826" i="3"/>
  <c r="K1534" i="3"/>
  <c r="K1195" i="3"/>
  <c r="K81" i="3"/>
  <c r="K765" i="3"/>
  <c r="K329" i="3"/>
  <c r="K2209" i="3"/>
  <c r="K2234" i="3"/>
  <c r="K1785" i="3"/>
  <c r="K532" i="3"/>
  <c r="K1624" i="3"/>
  <c r="K1530" i="3"/>
  <c r="K497" i="3"/>
  <c r="K1606" i="3"/>
  <c r="K2122" i="3"/>
  <c r="K1167" i="3"/>
  <c r="K1523" i="3"/>
  <c r="K1269" i="3"/>
  <c r="K1139" i="3"/>
  <c r="K1422" i="3"/>
  <c r="K418" i="3"/>
  <c r="K814" i="3"/>
  <c r="K1928" i="3"/>
  <c r="K43" i="3"/>
  <c r="K2300" i="3"/>
  <c r="K966" i="3"/>
  <c r="K87" i="3"/>
  <c r="K1795" i="3"/>
  <c r="K939" i="3"/>
  <c r="K1431" i="3"/>
  <c r="K1861" i="3"/>
  <c r="K1194" i="3"/>
  <c r="K2272" i="3"/>
  <c r="K1623" i="3"/>
  <c r="K104" i="3"/>
  <c r="K1303" i="3"/>
  <c r="K1016" i="3"/>
  <c r="K2508" i="3"/>
  <c r="K591" i="3"/>
  <c r="K2256" i="3"/>
  <c r="K1220" i="3"/>
  <c r="K56" i="3"/>
  <c r="K2112" i="3"/>
  <c r="K2291" i="3"/>
  <c r="K1193" i="3"/>
  <c r="K1515" i="3"/>
  <c r="K1029" i="3"/>
  <c r="K142" i="3"/>
  <c r="K785" i="3"/>
  <c r="K561" i="3"/>
  <c r="K25" i="3"/>
  <c r="K1334" i="3"/>
  <c r="K1237" i="3"/>
  <c r="K1851" i="3"/>
  <c r="K674" i="3"/>
  <c r="K932" i="3"/>
  <c r="K494" i="3"/>
  <c r="K2288" i="3"/>
  <c r="K1977" i="3"/>
  <c r="K343" i="3"/>
  <c r="K2249" i="3"/>
  <c r="K619" i="3"/>
  <c r="K691" i="3"/>
  <c r="K1390" i="3"/>
  <c r="K1119" i="3"/>
  <c r="K1419" i="3"/>
  <c r="K1223" i="3"/>
  <c r="K1359" i="3"/>
  <c r="K2332" i="3"/>
  <c r="K2589" i="3"/>
  <c r="K2179" i="3"/>
  <c r="K98" i="3"/>
  <c r="K1045" i="3"/>
  <c r="K750" i="3"/>
  <c r="K2073" i="3"/>
  <c r="K2021" i="3"/>
  <c r="K357" i="3"/>
  <c r="K326" i="3"/>
  <c r="K216" i="3"/>
  <c r="K2494" i="3"/>
  <c r="K125" i="3"/>
  <c r="K411" i="3"/>
  <c r="K1578" i="3"/>
  <c r="K924" i="3"/>
  <c r="K1634" i="3"/>
  <c r="K1917" i="3"/>
  <c r="K549" i="3"/>
  <c r="K105" i="3"/>
  <c r="K527" i="3"/>
  <c r="K1211" i="3"/>
  <c r="K2319" i="3"/>
  <c r="K309" i="3"/>
  <c r="K931" i="3"/>
  <c r="K37" i="3"/>
  <c r="K548" i="3"/>
  <c r="K2522" i="3"/>
  <c r="K1242" i="3"/>
  <c r="K1585" i="3"/>
  <c r="K1819" i="3"/>
  <c r="K1295" i="3"/>
  <c r="K1044" i="3"/>
  <c r="K447" i="3"/>
  <c r="K577" i="3"/>
  <c r="K351" i="3"/>
  <c r="K2485" i="3"/>
  <c r="K659" i="3"/>
  <c r="K1756" i="3"/>
  <c r="K207" i="3"/>
  <c r="K1998" i="3"/>
  <c r="K1156" i="3"/>
  <c r="K1932" i="3"/>
  <c r="K1122" i="3"/>
  <c r="K1975" i="3"/>
  <c r="K401" i="3"/>
  <c r="K2547" i="3"/>
  <c r="K2116" i="3"/>
  <c r="K618" i="3"/>
  <c r="K927" i="3"/>
  <c r="K1126" i="3"/>
  <c r="K198" i="3"/>
  <c r="K1112" i="3"/>
  <c r="K2265" i="3"/>
  <c r="K2189" i="3"/>
  <c r="K1354" i="3"/>
  <c r="K1429" i="3"/>
  <c r="K1436" i="3"/>
  <c r="K9" i="3"/>
  <c r="K1252" i="3"/>
  <c r="K2561" i="3"/>
  <c r="K779" i="3"/>
  <c r="K1811" i="3"/>
  <c r="K1760" i="3"/>
  <c r="K2386" i="3"/>
  <c r="K865" i="3"/>
  <c r="K1834" i="3"/>
  <c r="K1853" i="3"/>
  <c r="K611" i="3"/>
  <c r="K1236" i="3"/>
  <c r="K2345" i="3"/>
  <c r="K2514" i="3"/>
  <c r="K2072" i="3"/>
  <c r="K757" i="3"/>
  <c r="K344" i="3"/>
  <c r="K107" i="3"/>
  <c r="K624" i="3"/>
  <c r="K1461" i="3"/>
  <c r="K564" i="3"/>
  <c r="K1742" i="3"/>
  <c r="K996" i="3"/>
  <c r="K2096" i="3"/>
  <c r="K2412" i="3"/>
  <c r="K92" i="3"/>
  <c r="K2432" i="3"/>
  <c r="K640" i="3"/>
  <c r="K2268" i="3"/>
  <c r="K114" i="3"/>
  <c r="K1389" i="3"/>
  <c r="K2178" i="3"/>
  <c r="K1533" i="3"/>
  <c r="K424" i="3"/>
  <c r="K769" i="3"/>
  <c r="K1311" i="3"/>
  <c r="K1982" i="3"/>
  <c r="K366" i="3"/>
  <c r="K466" i="3"/>
  <c r="K1509" i="3"/>
  <c r="K363" i="3"/>
  <c r="K1446" i="3"/>
  <c r="K1464" i="3"/>
  <c r="K2348" i="3"/>
  <c r="K2167" i="3"/>
  <c r="K904" i="3"/>
  <c r="K161" i="3"/>
  <c r="K1449" i="3"/>
  <c r="K2409" i="3"/>
  <c r="K196" i="3"/>
  <c r="K575" i="3"/>
  <c r="K214" i="3"/>
  <c r="K2504" i="3"/>
  <c r="K1008" i="3"/>
  <c r="K1239" i="3"/>
  <c r="K286" i="3"/>
  <c r="K2024" i="3"/>
  <c r="K141" i="3"/>
  <c r="K768" i="3"/>
  <c r="K262" i="3"/>
  <c r="K930" i="3"/>
  <c r="K2574" i="3"/>
  <c r="K1709" i="3"/>
  <c r="K2098" i="3"/>
  <c r="K1330" i="3"/>
  <c r="K1347" i="3"/>
  <c r="K1070" i="3"/>
  <c r="K730" i="3"/>
  <c r="K1926" i="3"/>
  <c r="K890" i="3"/>
  <c r="K1428" i="3"/>
  <c r="K977" i="3"/>
  <c r="K372" i="3"/>
  <c r="K1721" i="3"/>
  <c r="K82" i="3"/>
  <c r="K511" i="3"/>
  <c r="K2177" i="3"/>
  <c r="K936" i="3"/>
  <c r="K1490" i="3"/>
  <c r="K895" i="3"/>
  <c r="K1872" i="3"/>
  <c r="K439" i="3"/>
  <c r="K38" i="3"/>
  <c r="K454" i="3"/>
  <c r="K2031" i="3"/>
  <c r="K1099" i="3"/>
  <c r="K2461" i="3"/>
  <c r="K1574" i="3"/>
  <c r="K1328" i="3"/>
  <c r="K2102" i="3"/>
  <c r="K1028" i="3"/>
  <c r="K2560" i="3"/>
  <c r="K2457" i="3"/>
  <c r="K1988" i="3"/>
  <c r="K1713" i="3"/>
  <c r="K77" i="3"/>
  <c r="K1571" i="3"/>
  <c r="K2004" i="3"/>
  <c r="K560" i="3"/>
  <c r="K1529" i="3"/>
  <c r="K749" i="3"/>
  <c r="K435" i="3"/>
  <c r="K1424" i="3"/>
  <c r="K2453" i="3"/>
  <c r="K1116" i="3"/>
  <c r="K176" i="3"/>
  <c r="K1642" i="3"/>
  <c r="K759" i="3"/>
  <c r="K1480" i="3"/>
  <c r="K1686" i="3"/>
  <c r="K1035" i="3"/>
  <c r="K422" i="3"/>
  <c r="K1546" i="3"/>
  <c r="K58" i="3"/>
  <c r="K1273" i="3"/>
  <c r="K1033" i="3"/>
  <c r="K2466" i="3"/>
  <c r="K266" i="3"/>
  <c r="K632" i="3"/>
  <c r="K1488" i="3"/>
  <c r="K152" i="3"/>
  <c r="K405" i="3"/>
  <c r="K1305" i="3"/>
  <c r="K1707" i="3"/>
  <c r="K1598" i="3"/>
  <c r="K2427" i="3"/>
  <c r="K1829" i="3"/>
  <c r="K729" i="3"/>
  <c r="K1084" i="3"/>
  <c r="K807" i="3"/>
  <c r="K584" i="3"/>
  <c r="K2426" i="3"/>
  <c r="K208" i="3"/>
  <c r="K1182" i="3"/>
  <c r="K2440" i="3"/>
  <c r="K2208" i="3"/>
  <c r="K856" i="3"/>
  <c r="K1153" i="3"/>
  <c r="K1666" i="3"/>
  <c r="K2351" i="3"/>
  <c r="K2050" i="3"/>
  <c r="K892" i="3"/>
  <c r="K2028" i="3"/>
  <c r="K1137" i="3"/>
  <c r="K906" i="3"/>
  <c r="K1845" i="3"/>
  <c r="K2150" i="3"/>
  <c r="K1551" i="3"/>
  <c r="K2542" i="3"/>
  <c r="K1241" i="3"/>
  <c r="K1383" i="3"/>
  <c r="K1272" i="3"/>
  <c r="K873" i="3"/>
  <c r="K407" i="3"/>
  <c r="K69" i="3"/>
  <c r="K1539" i="3"/>
  <c r="K334" i="3"/>
  <c r="K808" i="3"/>
  <c r="K1250" i="3"/>
  <c r="K1115" i="3"/>
  <c r="K1712" i="3"/>
  <c r="K2392" i="3"/>
  <c r="K995" i="3"/>
  <c r="K2205" i="3"/>
  <c r="K1073" i="3"/>
  <c r="K1457" i="3"/>
  <c r="K1916" i="3"/>
  <c r="K1453" i="3"/>
  <c r="K963" i="3"/>
  <c r="K2444" i="3"/>
  <c r="K2261" i="3"/>
  <c r="K2443" i="3"/>
  <c r="K1478" i="3"/>
  <c r="K1416" i="3"/>
  <c r="K29" i="3"/>
  <c r="K1443" i="3"/>
  <c r="K534" i="3"/>
  <c r="K1832" i="3"/>
  <c r="K2380" i="3"/>
  <c r="K997" i="3"/>
  <c r="K1903" i="3"/>
  <c r="K1774" i="3"/>
  <c r="K727" i="3"/>
  <c r="K535" i="3"/>
  <c r="K1564" i="3"/>
  <c r="K361" i="3"/>
  <c r="K358" i="3"/>
  <c r="K1353" i="3"/>
  <c r="K2322" i="3"/>
  <c r="K78" i="3"/>
  <c r="K2513" i="3"/>
  <c r="K1492" i="3"/>
  <c r="K62" i="3"/>
  <c r="K328" i="3"/>
  <c r="K36" i="3"/>
  <c r="K1166" i="3"/>
  <c r="K589" i="3"/>
  <c r="K817" i="3"/>
  <c r="K137" i="3"/>
  <c r="K1404" i="3"/>
  <c r="K146" i="3"/>
  <c r="K1309" i="3"/>
  <c r="K1906" i="3"/>
  <c r="K265" i="3"/>
  <c r="K821" i="3"/>
  <c r="K1313" i="3"/>
  <c r="K1474" i="3"/>
  <c r="K251" i="3"/>
  <c r="K168" i="3"/>
  <c r="K2573" i="3"/>
  <c r="K1908" i="3"/>
  <c r="K1143" i="3"/>
  <c r="K1862" i="3"/>
  <c r="K180" i="3"/>
  <c r="K419" i="3"/>
  <c r="K2317" i="3"/>
  <c r="K1337" i="3"/>
  <c r="K1976" i="3"/>
  <c r="K546" i="3"/>
  <c r="K15" i="3"/>
  <c r="K1370" i="3"/>
  <c r="K707" i="3"/>
  <c r="K496" i="3"/>
  <c r="K436" i="3"/>
  <c r="K1677" i="3"/>
  <c r="K788" i="3"/>
  <c r="K427" i="3"/>
  <c r="K1053" i="3"/>
  <c r="K912" i="3"/>
  <c r="K202" i="3"/>
  <c r="K2078" i="3"/>
  <c r="K1991" i="3"/>
  <c r="K455" i="3"/>
  <c r="K1974" i="3"/>
  <c r="K752" i="3"/>
  <c r="K138" i="3"/>
  <c r="K1103" i="3"/>
  <c r="K2487" i="3"/>
  <c r="K2069" i="3"/>
  <c r="K1092" i="3"/>
  <c r="K1130" i="3"/>
  <c r="K2408" i="3"/>
  <c r="K1996" i="3"/>
  <c r="K471" i="3"/>
  <c r="K1319" i="3"/>
  <c r="K1210" i="3"/>
  <c r="K949" i="3"/>
  <c r="K1563" i="3"/>
  <c r="K704" i="3"/>
  <c r="K412" i="3"/>
  <c r="K1925" i="3"/>
  <c r="K673" i="3"/>
  <c r="K1684" i="3"/>
  <c r="K774" i="3"/>
  <c r="K257" i="3"/>
  <c r="K594" i="3"/>
  <c r="K1160" i="3"/>
  <c r="K959" i="3"/>
  <c r="K2321" i="3"/>
  <c r="K2221" i="3"/>
  <c r="K1702" i="3"/>
  <c r="K247" i="3"/>
  <c r="K101" i="3"/>
  <c r="K1043" i="3"/>
  <c r="K451" i="3"/>
  <c r="K1983" i="3"/>
  <c r="K2039" i="3"/>
  <c r="K305" i="3"/>
  <c r="K1891" i="3"/>
  <c r="K1093" i="3"/>
  <c r="K368" i="3"/>
  <c r="K703" i="3"/>
  <c r="K1410" i="3"/>
  <c r="K1969" i="3"/>
  <c r="K1857" i="3"/>
  <c r="K513" i="3"/>
  <c r="K911" i="3"/>
  <c r="K556" i="3"/>
  <c r="K1327" i="3"/>
  <c r="K261" i="3"/>
  <c r="K1698" i="3"/>
  <c r="K1627" i="3"/>
  <c r="K2597" i="3"/>
  <c r="K2" i="3"/>
  <c r="I24" i="1" l="1"/>
  <c r="J24" i="1"/>
  <c r="J2" i="1"/>
  <c r="I2" i="1"/>
  <c r="F275" i="2"/>
  <c r="F84" i="2"/>
  <c r="F218" i="2"/>
  <c r="F390" i="2"/>
  <c r="F277" i="2"/>
  <c r="F86" i="2"/>
  <c r="F220" i="2"/>
  <c r="F393" i="2"/>
  <c r="F278" i="2"/>
  <c r="F88" i="2"/>
  <c r="F222" i="2"/>
  <c r="F396" i="2"/>
  <c r="F279" i="2"/>
  <c r="F90" i="2"/>
  <c r="F224" i="2"/>
  <c r="F399" i="2"/>
  <c r="F280" i="2"/>
  <c r="F92" i="2"/>
  <c r="F226" i="2"/>
  <c r="F402" i="2"/>
  <c r="F281" i="2"/>
  <c r="F93" i="2"/>
  <c r="F228" i="2"/>
  <c r="F405" i="2"/>
  <c r="F282" i="2"/>
  <c r="F94" i="2"/>
  <c r="F230" i="2"/>
  <c r="F408" i="2"/>
  <c r="F283" i="2"/>
  <c r="F95" i="2"/>
  <c r="F232" i="2"/>
  <c r="F411" i="2"/>
  <c r="F285" i="2"/>
  <c r="F96" i="2"/>
  <c r="F235" i="2"/>
  <c r="F414" i="2"/>
  <c r="F287" i="2"/>
  <c r="F97" i="2"/>
  <c r="F238" i="2"/>
  <c r="F417" i="2"/>
  <c r="F289" i="2"/>
  <c r="F99" i="2"/>
  <c r="F241" i="2"/>
  <c r="F420" i="2"/>
  <c r="F291" i="2"/>
  <c r="F101" i="2"/>
  <c r="F244" i="2"/>
  <c r="F423" i="2"/>
  <c r="F293" i="2"/>
  <c r="F103" i="2"/>
  <c r="F247" i="2"/>
  <c r="F426" i="2"/>
  <c r="F295" i="2"/>
  <c r="F105" i="2"/>
  <c r="F250" i="2"/>
  <c r="F429" i="2"/>
  <c r="F297" i="2"/>
  <c r="F107" i="2"/>
  <c r="F253" i="2"/>
  <c r="F432" i="2"/>
  <c r="F299" i="2"/>
  <c r="F109" i="2"/>
  <c r="F256" i="2"/>
  <c r="F435" i="2"/>
  <c r="F301" i="2"/>
  <c r="F111" i="2"/>
  <c r="F259" i="2"/>
  <c r="F116" i="2"/>
  <c r="F493" i="2"/>
  <c r="F460" i="2"/>
  <c r="F492" i="2"/>
  <c r="F119" i="2"/>
  <c r="F495" i="2"/>
  <c r="F436" i="2"/>
  <c r="F494" i="2"/>
  <c r="F122" i="2"/>
  <c r="F497" i="2"/>
  <c r="F437" i="2"/>
  <c r="F496" i="2"/>
  <c r="F125" i="2"/>
  <c r="F499" i="2"/>
  <c r="F438" i="2"/>
  <c r="F498" i="2"/>
  <c r="F128" i="2"/>
  <c r="F501" i="2"/>
  <c r="F439" i="2"/>
  <c r="F500" i="2"/>
  <c r="F131" i="2"/>
  <c r="F503" i="2"/>
  <c r="F440" i="2"/>
  <c r="F502" i="2"/>
  <c r="F134" i="2"/>
  <c r="F505" i="2"/>
  <c r="F441" i="2"/>
  <c r="F504" i="2"/>
  <c r="F137" i="2"/>
  <c r="F507" i="2"/>
  <c r="F442" i="2"/>
  <c r="F506" i="2"/>
  <c r="F140" i="2"/>
  <c r="F509" i="2"/>
  <c r="F443" i="2"/>
  <c r="F508" i="2"/>
  <c r="F143" i="2"/>
  <c r="F511" i="2"/>
  <c r="F444" i="2"/>
  <c r="F510" i="2"/>
  <c r="F146" i="2"/>
  <c r="F513" i="2"/>
  <c r="F445" i="2"/>
  <c r="F512" i="2"/>
  <c r="F149" i="2"/>
  <c r="F515" i="2"/>
  <c r="F446" i="2"/>
  <c r="F514" i="2"/>
  <c r="F152" i="2"/>
  <c r="F517" i="2"/>
  <c r="F447" i="2"/>
  <c r="F516" i="2"/>
  <c r="F155" i="2"/>
  <c r="F519" i="2"/>
  <c r="F448" i="2"/>
  <c r="F518" i="2"/>
  <c r="F157" i="2"/>
  <c r="F520" i="2"/>
  <c r="F691" i="2"/>
  <c r="F696" i="2"/>
  <c r="F686" i="2"/>
  <c r="F698" i="2"/>
  <c r="F692" i="2"/>
  <c r="F697" i="2"/>
  <c r="F687" i="2"/>
  <c r="F700" i="2"/>
  <c r="F693" i="2"/>
  <c r="F699" i="2"/>
  <c r="F688" i="2"/>
  <c r="F702" i="2"/>
  <c r="F694" i="2"/>
  <c r="F701" i="2"/>
  <c r="F689" i="2"/>
  <c r="F704" i="2"/>
  <c r="F695" i="2"/>
  <c r="F703" i="2"/>
  <c r="F690" i="2"/>
  <c r="F522" i="2"/>
  <c r="F449" i="2"/>
  <c r="F521" i="2"/>
  <c r="F161" i="2"/>
  <c r="F524" i="2"/>
  <c r="F450" i="2"/>
  <c r="F523" i="2"/>
  <c r="F163" i="2"/>
  <c r="F526" i="2"/>
  <c r="F451" i="2"/>
  <c r="F525" i="2"/>
  <c r="F166" i="2"/>
  <c r="F528" i="2"/>
  <c r="F452" i="2"/>
  <c r="F527" i="2"/>
  <c r="F169" i="2"/>
  <c r="F530" i="2"/>
  <c r="F453" i="2"/>
  <c r="F529" i="2"/>
  <c r="F172" i="2"/>
  <c r="F532" i="2"/>
  <c r="F454" i="2"/>
  <c r="F531" i="2"/>
  <c r="F175" i="2"/>
  <c r="F534" i="2"/>
  <c r="F455" i="2"/>
  <c r="F533" i="2"/>
  <c r="F178" i="2"/>
  <c r="F536" i="2"/>
  <c r="F456" i="2"/>
  <c r="F535" i="2"/>
  <c r="F181" i="2"/>
  <c r="F538" i="2"/>
  <c r="F457" i="2"/>
  <c r="F537" i="2"/>
  <c r="F184" i="2"/>
  <c r="F540" i="2"/>
  <c r="F458" i="2"/>
  <c r="F539" i="2"/>
  <c r="F187" i="2"/>
  <c r="F542" i="2"/>
  <c r="F459" i="2"/>
  <c r="F541" i="2"/>
  <c r="F359" i="2"/>
  <c r="F189" i="2"/>
  <c r="F461" i="2"/>
  <c r="F625" i="2"/>
  <c r="F361" i="2"/>
  <c r="F191" i="2"/>
  <c r="F462" i="2"/>
  <c r="F627" i="2"/>
  <c r="F363" i="2"/>
  <c r="F193" i="2"/>
  <c r="F463" i="2"/>
  <c r="F629" i="2"/>
  <c r="F365" i="2"/>
  <c r="F195" i="2"/>
  <c r="F464" i="2"/>
  <c r="F631" i="2"/>
  <c r="F367" i="2"/>
  <c r="F197" i="2"/>
  <c r="F465" i="2"/>
  <c r="F633" i="2"/>
  <c r="F369" i="2"/>
  <c r="F199" i="2"/>
  <c r="F466" i="2"/>
  <c r="F635" i="2"/>
  <c r="F371" i="2"/>
  <c r="F201" i="2"/>
  <c r="F467" i="2"/>
  <c r="F637" i="2"/>
  <c r="F373" i="2"/>
  <c r="F203" i="2"/>
  <c r="F468" i="2"/>
  <c r="F639" i="2"/>
  <c r="F375" i="2"/>
  <c r="F205" i="2"/>
  <c r="F469" i="2"/>
  <c r="F641" i="2"/>
  <c r="F377" i="2"/>
  <c r="F207" i="2"/>
  <c r="F470" i="2"/>
  <c r="F643" i="2"/>
  <c r="F379" i="2"/>
  <c r="F209" i="2"/>
  <c r="F471" i="2"/>
  <c r="F645" i="2"/>
  <c r="F381" i="2"/>
  <c r="F211" i="2"/>
  <c r="F472" i="2"/>
  <c r="F647" i="2"/>
  <c r="F383" i="2"/>
  <c r="F213" i="2"/>
  <c r="F473" i="2"/>
  <c r="F649" i="2"/>
  <c r="F385" i="2"/>
  <c r="F215" i="2"/>
  <c r="F474" i="2"/>
  <c r="F651" i="2"/>
  <c r="F387" i="2"/>
  <c r="F217" i="2"/>
  <c r="F475" i="2"/>
  <c r="F653" i="2"/>
  <c r="F389" i="2"/>
  <c r="F219" i="2"/>
  <c r="F476" i="2"/>
  <c r="F655" i="2"/>
  <c r="F392" i="2"/>
  <c r="F221" i="2"/>
  <c r="F477" i="2"/>
  <c r="F657" i="2"/>
  <c r="F395" i="2"/>
  <c r="F223" i="2"/>
  <c r="F478" i="2"/>
  <c r="F659" i="2"/>
  <c r="F398" i="2"/>
  <c r="F225" i="2"/>
  <c r="F479" i="2"/>
  <c r="F661" i="2"/>
  <c r="F401" i="2"/>
  <c r="F227" i="2"/>
  <c r="F480" i="2"/>
  <c r="F663" i="2"/>
  <c r="F404" i="2"/>
  <c r="F229" i="2"/>
  <c r="F481" i="2"/>
  <c r="F665" i="2"/>
  <c r="F407" i="2"/>
  <c r="F231" i="2"/>
  <c r="F482" i="2"/>
  <c r="F667" i="2"/>
  <c r="F410" i="2"/>
  <c r="F234" i="2"/>
  <c r="F483" i="2"/>
  <c r="F669" i="2"/>
  <c r="F413" i="2"/>
  <c r="F237" i="2"/>
  <c r="F484" i="2"/>
  <c r="F671" i="2"/>
  <c r="F416" i="2"/>
  <c r="F240" i="2"/>
  <c r="F485" i="2"/>
  <c r="F673" i="2"/>
  <c r="F419" i="2"/>
  <c r="F243" i="2"/>
  <c r="F486" i="2"/>
  <c r="F675" i="2"/>
  <c r="F422" i="2"/>
  <c r="F246" i="2"/>
  <c r="F487" i="2"/>
  <c r="F677" i="2"/>
  <c r="F425" i="2"/>
  <c r="F249" i="2"/>
  <c r="F488" i="2"/>
  <c r="F679" i="2"/>
  <c r="F428" i="2"/>
  <c r="F252" i="2"/>
  <c r="F489" i="2"/>
  <c r="F681" i="2"/>
  <c r="F431" i="2"/>
  <c r="F255" i="2"/>
  <c r="F490" i="2"/>
  <c r="F683" i="2"/>
  <c r="F434" i="2"/>
  <c r="F258" i="2"/>
  <c r="F491" i="2"/>
  <c r="F685" i="2"/>
  <c r="F115" i="2"/>
  <c r="F70" i="2"/>
  <c r="F304" i="2"/>
  <c r="F114" i="2"/>
  <c r="F71" i="2"/>
  <c r="F306" i="2"/>
  <c r="F118" i="2"/>
  <c r="F72" i="2"/>
  <c r="F308" i="2"/>
  <c r="F121" i="2"/>
  <c r="F73" i="2"/>
  <c r="F310" i="2"/>
  <c r="F124" i="2"/>
  <c r="F74" i="2"/>
  <c r="F312" i="2"/>
  <c r="F127" i="2"/>
  <c r="F75" i="2"/>
  <c r="F314" i="2"/>
  <c r="F130" i="2"/>
  <c r="F76" i="2"/>
  <c r="F316" i="2"/>
  <c r="F133" i="2"/>
  <c r="F77" i="2"/>
  <c r="F318" i="2"/>
  <c r="F136" i="2"/>
  <c r="F78" i="2"/>
  <c r="F320" i="2"/>
  <c r="F139" i="2"/>
  <c r="F79" i="2"/>
  <c r="F322" i="2"/>
  <c r="F142" i="2"/>
  <c r="F80" i="2"/>
  <c r="F324" i="2"/>
  <c r="F145" i="2"/>
  <c r="F81" i="2"/>
  <c r="F326" i="2"/>
  <c r="F148" i="2"/>
  <c r="F82" i="2"/>
  <c r="F328" i="2"/>
  <c r="F151" i="2"/>
  <c r="F83" i="2"/>
  <c r="F330" i="2"/>
  <c r="F154" i="2"/>
  <c r="F85" i="2"/>
  <c r="F332" i="2"/>
  <c r="F156" i="2"/>
  <c r="F87" i="2"/>
  <c r="F334" i="2"/>
  <c r="F158" i="2"/>
  <c r="F89" i="2"/>
  <c r="F336" i="2"/>
  <c r="F159" i="2"/>
  <c r="F91" i="2"/>
  <c r="F338" i="2"/>
  <c r="F160" i="2"/>
  <c r="F725" i="2"/>
  <c r="F734" i="2"/>
  <c r="F730" i="2"/>
  <c r="F726" i="2"/>
  <c r="F735" i="2"/>
  <c r="F731" i="2"/>
  <c r="F727" i="2"/>
  <c r="F736" i="2"/>
  <c r="F732" i="2"/>
  <c r="F728" i="2"/>
  <c r="F737" i="2"/>
  <c r="F733" i="2"/>
  <c r="F729" i="2"/>
  <c r="F738" i="2"/>
  <c r="F165" i="2"/>
  <c r="F98" i="2"/>
  <c r="F345" i="2"/>
  <c r="F168" i="2"/>
  <c r="F100" i="2"/>
  <c r="F347" i="2"/>
  <c r="F171" i="2"/>
  <c r="F102" i="2"/>
  <c r="F349" i="2"/>
  <c r="F174" i="2"/>
  <c r="F104" i="2"/>
  <c r="F351" i="2"/>
  <c r="F177" i="2"/>
  <c r="F106" i="2"/>
  <c r="F353" i="2"/>
  <c r="F180" i="2"/>
  <c r="F108" i="2"/>
  <c r="F355" i="2"/>
  <c r="F183" i="2"/>
  <c r="F110" i="2"/>
  <c r="F357" i="2"/>
  <c r="F186" i="2"/>
  <c r="F261" i="2"/>
  <c r="F113" i="2"/>
  <c r="F188" i="2"/>
  <c r="F260" i="2"/>
  <c r="F112" i="2"/>
  <c r="F190" i="2"/>
  <c r="F262" i="2"/>
  <c r="F117" i="2"/>
  <c r="F192" i="2"/>
  <c r="F263" i="2"/>
  <c r="F120" i="2"/>
  <c r="F194" i="2"/>
  <c r="F264" i="2"/>
  <c r="F123" i="2"/>
  <c r="F196" i="2"/>
  <c r="F265" i="2"/>
  <c r="F126" i="2"/>
  <c r="F198" i="2"/>
  <c r="F266" i="2"/>
  <c r="F129" i="2"/>
  <c r="F200" i="2"/>
  <c r="F267" i="2"/>
  <c r="F132" i="2"/>
  <c r="F202" i="2"/>
  <c r="F268" i="2"/>
  <c r="F135" i="2"/>
  <c r="F204" i="2"/>
  <c r="F269" i="2"/>
  <c r="F138" i="2"/>
  <c r="F206" i="2"/>
  <c r="F270" i="2"/>
  <c r="F141" i="2"/>
  <c r="F208" i="2"/>
  <c r="F271" i="2"/>
  <c r="F144" i="2"/>
  <c r="F210" i="2"/>
  <c r="F272" i="2"/>
  <c r="F147" i="2"/>
  <c r="F212" i="2"/>
  <c r="F273" i="2"/>
  <c r="F150" i="2"/>
  <c r="F214" i="2"/>
  <c r="F274" i="2"/>
  <c r="F153" i="2"/>
  <c r="F216" i="2"/>
  <c r="F276" i="2"/>
  <c r="F705" i="2"/>
  <c r="F712" i="2"/>
  <c r="F719" i="2"/>
  <c r="F706" i="2"/>
  <c r="F713" i="2"/>
  <c r="F720" i="2"/>
  <c r="F707" i="2"/>
  <c r="F714" i="2"/>
  <c r="F721" i="2"/>
  <c r="F708" i="2"/>
  <c r="F715" i="2"/>
  <c r="F722" i="2"/>
  <c r="F709" i="2"/>
  <c r="F716" i="2"/>
  <c r="F723" i="2"/>
  <c r="F710" i="2"/>
  <c r="F717" i="2"/>
  <c r="F724" i="2"/>
  <c r="F711" i="2"/>
  <c r="F718" i="2"/>
  <c r="F284" i="2"/>
  <c r="F162" i="2"/>
  <c r="F233" i="2"/>
  <c r="F286" i="2"/>
  <c r="F164" i="2"/>
  <c r="F236" i="2"/>
  <c r="F288" i="2"/>
  <c r="F167" i="2"/>
  <c r="F239" i="2"/>
  <c r="F290" i="2"/>
  <c r="F170" i="2"/>
  <c r="F242" i="2"/>
  <c r="F292" i="2"/>
  <c r="F173" i="2"/>
  <c r="F245" i="2"/>
  <c r="F294" i="2"/>
  <c r="F176" i="2"/>
  <c r="F248" i="2"/>
  <c r="F296" i="2"/>
  <c r="F179" i="2"/>
  <c r="F251" i="2"/>
  <c r="F298" i="2"/>
  <c r="F182" i="2"/>
  <c r="F254" i="2"/>
  <c r="F300" i="2"/>
  <c r="F185" i="2"/>
  <c r="F257" i="2"/>
  <c r="F545" i="2"/>
  <c r="F544" i="2"/>
  <c r="F548" i="2"/>
  <c r="F547" i="2"/>
  <c r="F551" i="2"/>
  <c r="F550" i="2"/>
  <c r="F554" i="2"/>
  <c r="F553" i="2"/>
  <c r="F557" i="2"/>
  <c r="F556" i="2"/>
  <c r="F560" i="2"/>
  <c r="F559" i="2"/>
  <c r="F563" i="2"/>
  <c r="F562" i="2"/>
  <c r="F566" i="2"/>
  <c r="F565" i="2"/>
  <c r="F569" i="2"/>
  <c r="F568" i="2"/>
  <c r="F572" i="2"/>
  <c r="F571" i="2"/>
  <c r="F575" i="2"/>
  <c r="F574" i="2"/>
  <c r="F578" i="2"/>
  <c r="F577" i="2"/>
  <c r="F581" i="2"/>
  <c r="F580" i="2"/>
  <c r="F584" i="2"/>
  <c r="F583" i="2"/>
  <c r="F587" i="2"/>
  <c r="F586" i="2"/>
  <c r="F589" i="2"/>
  <c r="F46" i="2"/>
  <c r="F48" i="2"/>
  <c r="F47" i="2"/>
  <c r="F50" i="2"/>
  <c r="F49" i="2"/>
  <c r="F52" i="2"/>
  <c r="F51" i="2"/>
  <c r="F54" i="2"/>
  <c r="F53" i="2"/>
  <c r="F56" i="2"/>
  <c r="F55" i="2"/>
  <c r="F58" i="2"/>
  <c r="F57" i="2"/>
  <c r="F60" i="2"/>
  <c r="F59" i="2"/>
  <c r="F62" i="2"/>
  <c r="F61" i="2"/>
  <c r="F64" i="2"/>
  <c r="F63" i="2"/>
  <c r="F66" i="2"/>
  <c r="F65" i="2"/>
  <c r="F68" i="2"/>
  <c r="F67" i="2"/>
  <c r="F69" i="2"/>
  <c r="F602" i="2"/>
  <c r="F605" i="2"/>
  <c r="F604" i="2"/>
  <c r="F608" i="2"/>
  <c r="F607" i="2"/>
  <c r="F611" i="2"/>
  <c r="F610" i="2"/>
  <c r="F543" i="2"/>
  <c r="F546" i="2"/>
  <c r="F549" i="2"/>
  <c r="F552" i="2"/>
  <c r="F555" i="2"/>
  <c r="F558" i="2"/>
  <c r="F561" i="2"/>
  <c r="F564" i="2"/>
  <c r="F567" i="2"/>
  <c r="F570" i="2"/>
  <c r="F573" i="2"/>
  <c r="F576" i="2"/>
  <c r="F579" i="2"/>
  <c r="F582" i="2"/>
  <c r="F585" i="2"/>
  <c r="F588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3" i="2"/>
  <c r="F606" i="2"/>
  <c r="F609" i="2"/>
  <c r="F624" i="2"/>
  <c r="F626" i="2"/>
  <c r="F628" i="2"/>
  <c r="F630" i="2"/>
  <c r="F632" i="2"/>
  <c r="F634" i="2"/>
  <c r="F636" i="2"/>
  <c r="F638" i="2"/>
  <c r="F640" i="2"/>
  <c r="F642" i="2"/>
  <c r="F644" i="2"/>
  <c r="F646" i="2"/>
  <c r="F648" i="2"/>
  <c r="F650" i="2"/>
  <c r="F652" i="2"/>
  <c r="F654" i="2"/>
  <c r="F656" i="2"/>
  <c r="F658" i="2"/>
  <c r="F660" i="2"/>
  <c r="F662" i="2"/>
  <c r="F664" i="2"/>
  <c r="F666" i="2"/>
  <c r="F668" i="2"/>
  <c r="F670" i="2"/>
  <c r="F672" i="2"/>
  <c r="F674" i="2"/>
  <c r="F676" i="2"/>
  <c r="F678" i="2"/>
  <c r="F680" i="2"/>
  <c r="F682" i="2"/>
  <c r="F684" i="2"/>
  <c r="F358" i="2"/>
  <c r="F360" i="2"/>
  <c r="F362" i="2"/>
  <c r="F364" i="2"/>
  <c r="F366" i="2"/>
  <c r="F368" i="2"/>
  <c r="F370" i="2"/>
  <c r="F372" i="2"/>
  <c r="F374" i="2"/>
  <c r="F376" i="2"/>
  <c r="F378" i="2"/>
  <c r="F380" i="2"/>
  <c r="F382" i="2"/>
  <c r="F384" i="2"/>
  <c r="F386" i="2"/>
  <c r="F388" i="2"/>
  <c r="F391" i="2"/>
  <c r="F394" i="2"/>
  <c r="F397" i="2"/>
  <c r="F400" i="2"/>
  <c r="F403" i="2"/>
  <c r="F406" i="2"/>
  <c r="F409" i="2"/>
  <c r="F412" i="2"/>
  <c r="F415" i="2"/>
  <c r="F418" i="2"/>
  <c r="F421" i="2"/>
  <c r="F424" i="2"/>
  <c r="F427" i="2"/>
  <c r="F430" i="2"/>
  <c r="F433" i="2"/>
  <c r="F302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0" i="2"/>
  <c r="F341" i="2"/>
  <c r="F342" i="2"/>
  <c r="F343" i="2"/>
  <c r="F344" i="2"/>
  <c r="F346" i="2"/>
  <c r="F348" i="2"/>
  <c r="F350" i="2"/>
  <c r="F352" i="2"/>
  <c r="F354" i="2"/>
  <c r="F356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H2381" i="1"/>
  <c r="I2381" i="1" l="1"/>
  <c r="J2381" i="1"/>
  <c r="H1006" i="1"/>
  <c r="H1665" i="1"/>
  <c r="H1806" i="1"/>
  <c r="H1100" i="1"/>
  <c r="H1561" i="1"/>
  <c r="H1671" i="1"/>
  <c r="H1385" i="1"/>
  <c r="H1626" i="1"/>
  <c r="H1774" i="1"/>
  <c r="H1600" i="1"/>
  <c r="H1003" i="1"/>
  <c r="H688" i="1"/>
  <c r="H1117" i="1"/>
  <c r="H615" i="1"/>
  <c r="H329" i="1"/>
  <c r="H499" i="1"/>
  <c r="H389" i="1"/>
  <c r="H1588" i="1"/>
  <c r="H1654" i="1"/>
  <c r="H1596" i="1"/>
  <c r="H577" i="1"/>
  <c r="H175" i="1"/>
  <c r="H2327" i="1"/>
  <c r="H292" i="1"/>
  <c r="H439" i="1"/>
  <c r="H1916" i="1"/>
  <c r="H1984" i="1"/>
  <c r="H243" i="1"/>
  <c r="H467" i="1"/>
  <c r="H1539" i="1"/>
  <c r="H703" i="1"/>
  <c r="H149" i="1"/>
  <c r="H498" i="1"/>
  <c r="H2027" i="1"/>
  <c r="H1425" i="1"/>
  <c r="H1538" i="1"/>
  <c r="H576" i="1"/>
  <c r="H795" i="1"/>
  <c r="H291" i="1"/>
  <c r="H2314" i="1"/>
  <c r="H826" i="1"/>
  <c r="H1723" i="1"/>
  <c r="H1872" i="1"/>
  <c r="H2437" i="1"/>
  <c r="H1625" i="1"/>
  <c r="H485" i="1"/>
  <c r="H1569" i="1"/>
  <c r="H2010" i="1"/>
  <c r="H2500" i="1"/>
  <c r="H566" i="1"/>
  <c r="H874" i="1"/>
  <c r="H1765" i="1"/>
  <c r="H1943" i="1"/>
  <c r="H528" i="1"/>
  <c r="H1508" i="1"/>
  <c r="H966" i="1"/>
  <c r="H317" i="1"/>
  <c r="H344" i="1"/>
  <c r="H539" i="1"/>
  <c r="H2415" i="1"/>
  <c r="H702" i="1"/>
  <c r="H979" i="1"/>
  <c r="H2254" i="1"/>
  <c r="H1703" i="1"/>
  <c r="H1744" i="1"/>
  <c r="H2401" i="1"/>
  <c r="H1147" i="1"/>
  <c r="H1785" i="1"/>
  <c r="H1384" i="1"/>
  <c r="H1942" i="1"/>
  <c r="H434" i="1"/>
  <c r="H1383" i="1"/>
  <c r="H1374" i="1"/>
  <c r="H2410" i="1"/>
  <c r="H1527" i="1"/>
  <c r="H2322" i="1"/>
  <c r="H506" i="1"/>
  <c r="H2220" i="1"/>
  <c r="H937" i="1"/>
  <c r="H1893" i="1"/>
  <c r="H1373" i="1"/>
  <c r="H1743" i="1"/>
  <c r="H701" i="1"/>
  <c r="H1372" i="1"/>
  <c r="H1287" i="1"/>
  <c r="H1314" i="1"/>
  <c r="H2241" i="1"/>
  <c r="H1695" i="1"/>
  <c r="H1072" i="1"/>
  <c r="H1497" i="1"/>
  <c r="H2284" i="1"/>
  <c r="H1431" i="1"/>
  <c r="H50" i="1"/>
  <c r="H1892" i="1"/>
  <c r="H1492" i="1"/>
  <c r="H1200" i="1"/>
  <c r="H2453" i="1"/>
  <c r="H575" i="1"/>
  <c r="H905" i="1"/>
  <c r="H1576" i="1"/>
  <c r="H480" i="1"/>
  <c r="H1880" i="1"/>
  <c r="H230" i="1"/>
  <c r="H1071" i="1"/>
  <c r="H1028" i="1"/>
  <c r="H2009" i="1"/>
  <c r="H2071" i="1"/>
  <c r="H1977" i="1"/>
  <c r="H1521" i="1"/>
  <c r="H1793" i="1"/>
  <c r="H380" i="1"/>
  <c r="H915" i="1"/>
  <c r="H1236" i="1"/>
  <c r="H2445" i="1"/>
  <c r="H914" i="1"/>
  <c r="H1124" i="1"/>
  <c r="H188" i="1"/>
  <c r="H965" i="1"/>
  <c r="H1277" i="1"/>
  <c r="H1760" i="1"/>
  <c r="H1595" i="1"/>
  <c r="H1879" i="1"/>
  <c r="H2452" i="1"/>
  <c r="H2266" i="1"/>
  <c r="H2321" i="1"/>
  <c r="H1403" i="1"/>
  <c r="H2126" i="1"/>
  <c r="H114" i="1"/>
  <c r="H305" i="1"/>
  <c r="H101" i="1"/>
  <c r="H1830" i="1"/>
  <c r="H2320" i="1"/>
  <c r="H1139" i="1"/>
  <c r="H1053" i="1"/>
  <c r="H2174" i="1"/>
  <c r="H141" i="1"/>
  <c r="H1849" i="1"/>
  <c r="H2033" i="1"/>
  <c r="H2273" i="1"/>
  <c r="H584" i="1"/>
  <c r="H1759" i="1"/>
  <c r="H882" i="1"/>
  <c r="H14" i="1"/>
  <c r="H1773" i="1"/>
  <c r="H655" i="1"/>
  <c r="H611" i="1"/>
  <c r="H2047" i="1"/>
  <c r="H1969" i="1"/>
  <c r="H166" i="1"/>
  <c r="H236" i="1"/>
  <c r="H2186" i="1"/>
  <c r="H1976" i="1"/>
  <c r="H13" i="1"/>
  <c r="H1647" i="1"/>
  <c r="H565" i="1"/>
  <c r="H479" i="1"/>
  <c r="H594" i="1"/>
  <c r="H2397" i="1"/>
  <c r="H913" i="1"/>
  <c r="H2057" i="1"/>
  <c r="H2018" i="1"/>
  <c r="H744" i="1"/>
  <c r="H654" i="1"/>
  <c r="H1024" i="1"/>
  <c r="H49" i="1"/>
  <c r="H912" i="1"/>
  <c r="H1867" i="1"/>
  <c r="H527" i="1"/>
  <c r="H964" i="1"/>
  <c r="H39" i="1"/>
  <c r="H376" i="1"/>
  <c r="H2469" i="1"/>
  <c r="H801" i="1"/>
  <c r="H174" i="1"/>
  <c r="H1722" i="1"/>
  <c r="H2112" i="1"/>
  <c r="H812" i="1"/>
  <c r="H835" i="1"/>
  <c r="H265" i="1"/>
  <c r="H2283" i="1"/>
  <c r="H433" i="1"/>
  <c r="H1568" i="1"/>
  <c r="H2165" i="1"/>
  <c r="H1452" i="1"/>
  <c r="H235" i="1"/>
  <c r="H1047" i="1"/>
  <c r="H1708" i="1"/>
  <c r="H2056" i="1"/>
  <c r="H328" i="1"/>
  <c r="H2396" i="1"/>
  <c r="H1560" i="1"/>
  <c r="H667" i="1"/>
  <c r="H610" i="1"/>
  <c r="H2000" i="1"/>
  <c r="H497" i="1"/>
  <c r="H1702" i="1"/>
  <c r="H1410" i="1"/>
  <c r="H1052" i="1"/>
  <c r="H1612" i="1"/>
  <c r="H2493" i="1"/>
  <c r="H2290" i="1"/>
  <c r="H1975" i="1"/>
  <c r="H343" i="1"/>
  <c r="H1393" i="1"/>
  <c r="H2499" i="1"/>
  <c r="H1638" i="1"/>
  <c r="H242" i="1"/>
  <c r="H2326" i="1"/>
  <c r="H2436" i="1"/>
  <c r="H1056" i="1"/>
  <c r="H2199" i="1"/>
  <c r="H2350" i="1"/>
  <c r="H2253" i="1"/>
  <c r="H366" i="1"/>
  <c r="H990" i="1"/>
  <c r="H1043" i="1"/>
  <c r="H1841" i="1"/>
  <c r="H1859" i="1"/>
  <c r="H1491" i="1"/>
  <c r="H365" i="1"/>
  <c r="H1999" i="1"/>
  <c r="H2498" i="1"/>
  <c r="H1430" i="1"/>
  <c r="H131" i="1"/>
  <c r="H1248" i="1"/>
  <c r="H229" i="1"/>
  <c r="H825" i="1"/>
  <c r="H1904" i="1"/>
  <c r="H963" i="1"/>
  <c r="H1575" i="1"/>
  <c r="H410" i="1"/>
  <c r="H1271" i="1"/>
  <c r="H952" i="1"/>
  <c r="H713" i="1"/>
  <c r="H1777" i="1"/>
  <c r="H1891" i="1"/>
  <c r="H750" i="1"/>
  <c r="H635" i="1"/>
  <c r="H505" i="1"/>
  <c r="H1822" i="1"/>
  <c r="H444" i="1"/>
  <c r="H891" i="1"/>
  <c r="H1866" i="1"/>
  <c r="H478" i="1"/>
  <c r="H2479" i="1"/>
  <c r="H2232" i="1"/>
  <c r="H609" i="1"/>
  <c r="H1446" i="1"/>
  <c r="H2198" i="1"/>
  <c r="H2444" i="1"/>
  <c r="H1165" i="1"/>
  <c r="H1635" i="1"/>
  <c r="H38" i="1"/>
  <c r="H1194" i="1"/>
  <c r="H850" i="1"/>
  <c r="H800" i="1"/>
  <c r="H1123" i="1"/>
  <c r="H2252" i="1"/>
  <c r="H1958" i="1"/>
  <c r="H1716" i="1"/>
  <c r="H666" i="1"/>
  <c r="H1286" i="1"/>
  <c r="H2451" i="1"/>
  <c r="H760" i="1"/>
  <c r="H1368" i="1"/>
  <c r="H681" i="1"/>
  <c r="H881" i="1"/>
  <c r="H1042" i="1"/>
  <c r="H2164" i="1"/>
  <c r="H2359" i="1"/>
  <c r="H608" i="1"/>
  <c r="H2084" i="1"/>
  <c r="H1742" i="1"/>
  <c r="H2231" i="1"/>
  <c r="H712" i="1"/>
  <c r="H653" i="1"/>
  <c r="H2087" i="1"/>
  <c r="H1504" i="1"/>
  <c r="H67" i="1"/>
  <c r="H12" i="1"/>
  <c r="H2272" i="1"/>
  <c r="H1780" i="1"/>
  <c r="H1913" i="1"/>
  <c r="H2178" i="1"/>
  <c r="H2313" i="1"/>
  <c r="H222" i="1"/>
  <c r="H904" i="1"/>
  <c r="H1858" i="1"/>
  <c r="H1701" i="1"/>
  <c r="H2450" i="1"/>
  <c r="H78" i="1"/>
  <c r="H749" i="1"/>
  <c r="H432" i="1"/>
  <c r="H1684" i="1"/>
  <c r="H2095" i="1"/>
  <c r="H100" i="1"/>
  <c r="H77" i="1"/>
  <c r="H1445" i="1"/>
  <c r="H593" i="1"/>
  <c r="H624" i="1"/>
  <c r="H1983" i="1"/>
  <c r="H1371" i="1"/>
  <c r="H113" i="1"/>
  <c r="H614" i="1"/>
  <c r="H1634" i="1"/>
  <c r="H526" i="1"/>
  <c r="H1055" i="1"/>
  <c r="H1646" i="1"/>
  <c r="H466" i="1"/>
  <c r="H1583" i="1"/>
  <c r="H1857" i="1"/>
  <c r="H1599" i="1"/>
  <c r="H126" i="1"/>
  <c r="H2300" i="1"/>
  <c r="H140" i="1"/>
  <c r="H1503" i="1"/>
  <c r="H1963" i="1"/>
  <c r="H1088" i="1"/>
  <c r="H1146" i="1"/>
  <c r="H364" i="1"/>
  <c r="H700" i="1"/>
  <c r="H2055" i="1"/>
  <c r="H1574" i="1"/>
  <c r="H1222" i="1"/>
  <c r="H1598" i="1"/>
  <c r="H1313" i="1"/>
  <c r="H890" i="1"/>
  <c r="H1605" i="1"/>
  <c r="H699" i="1"/>
  <c r="H583" i="1"/>
  <c r="H327" i="1"/>
  <c r="H1093" i="1"/>
  <c r="H550" i="1"/>
  <c r="H962" i="1"/>
  <c r="H342" i="1"/>
  <c r="H2395" i="1"/>
  <c r="H1854" i="1"/>
  <c r="H743" i="1"/>
  <c r="H422" i="1"/>
  <c r="H607" i="1"/>
  <c r="H1266" i="1"/>
  <c r="H1683" i="1"/>
  <c r="H1502" i="1"/>
  <c r="H1989" i="1"/>
  <c r="H205" i="1"/>
  <c r="H2478" i="1"/>
  <c r="H1926" i="1"/>
  <c r="H1912" i="1"/>
  <c r="H2046" i="1"/>
  <c r="H2409" i="1"/>
  <c r="H290" i="1"/>
  <c r="H1285" i="1"/>
  <c r="H1284" i="1"/>
  <c r="H533" i="1"/>
  <c r="H687" i="1"/>
  <c r="H574" i="1"/>
  <c r="H2230" i="1"/>
  <c r="H2017" i="1"/>
  <c r="H2211" i="1"/>
  <c r="H1856" i="1"/>
  <c r="H1737" i="1"/>
  <c r="H312" i="1"/>
  <c r="H1805" i="1"/>
  <c r="H2094" i="1"/>
  <c r="H2023" i="1"/>
  <c r="H61" i="1"/>
  <c r="H623" i="1"/>
  <c r="H187" i="1"/>
  <c r="H1537" i="1"/>
  <c r="H2279" i="1"/>
  <c r="H1193" i="1"/>
  <c r="H592" i="1"/>
  <c r="H591" i="1"/>
  <c r="H28" i="1"/>
  <c r="H2177" i="1"/>
  <c r="H112" i="1"/>
  <c r="H559" i="1"/>
  <c r="H388" i="1"/>
  <c r="H811" i="1"/>
  <c r="H989" i="1"/>
  <c r="H1367" i="1"/>
  <c r="H1247" i="1"/>
  <c r="H289" i="1"/>
  <c r="H1925" i="1"/>
  <c r="H2486" i="1"/>
  <c r="H1136" i="1"/>
  <c r="H927" i="1"/>
  <c r="H272" i="1"/>
  <c r="H228" i="1"/>
  <c r="H1890" i="1"/>
  <c r="H2016" i="1"/>
  <c r="H27" i="1"/>
  <c r="H1343" i="1"/>
  <c r="H2090" i="1"/>
  <c r="H606" i="1"/>
  <c r="H1992" i="1"/>
  <c r="H2103" i="1"/>
  <c r="H1064" i="1"/>
  <c r="H2382" i="1"/>
  <c r="H1824" i="1"/>
  <c r="H582" i="1"/>
  <c r="H400" i="1"/>
  <c r="H794" i="1"/>
  <c r="H858" i="1"/>
  <c r="H379" i="1"/>
  <c r="H66" i="1"/>
  <c r="H234" i="1"/>
  <c r="H2374" i="1"/>
  <c r="H1559" i="1"/>
  <c r="H421" i="1"/>
  <c r="H1259" i="1"/>
  <c r="H1105" i="1"/>
  <c r="H1490" i="1"/>
  <c r="H665" i="1"/>
  <c r="H1185" i="1"/>
  <c r="H2319" i="1"/>
  <c r="H1567" i="1"/>
  <c r="H88" i="1"/>
  <c r="H2083" i="1"/>
  <c r="H2485" i="1"/>
  <c r="H1878" i="1"/>
  <c r="H1700" i="1"/>
  <c r="H130" i="1"/>
  <c r="H643" i="1"/>
  <c r="H1936" i="1"/>
  <c r="H1005" i="1"/>
  <c r="H1935" i="1"/>
  <c r="H1853" i="1"/>
  <c r="H504" i="1"/>
  <c r="H1530" i="1"/>
  <c r="H1164" i="1"/>
  <c r="H549" i="1"/>
  <c r="H1784" i="1"/>
  <c r="H1911" i="1"/>
  <c r="H2373" i="1"/>
  <c r="H60" i="1"/>
  <c r="H1792" i="1"/>
  <c r="H1840" i="1"/>
  <c r="H387" i="1"/>
  <c r="H2424" i="1"/>
  <c r="H2118" i="1"/>
  <c r="H1416" i="1"/>
  <c r="H1402" i="1"/>
  <c r="H1821" i="1"/>
  <c r="H139" i="1"/>
  <c r="H664" i="1"/>
  <c r="H1370" i="1"/>
  <c r="H195" i="1"/>
  <c r="H605" i="1"/>
  <c r="H680" i="1"/>
  <c r="H1543" i="1"/>
  <c r="H2492" i="1"/>
  <c r="H1014" i="1"/>
  <c r="H2435" i="1"/>
  <c r="H1443" i="1"/>
  <c r="H2137" i="1"/>
  <c r="H2202" i="1"/>
  <c r="H1333" i="1"/>
  <c r="H1659" i="1"/>
  <c r="H652" i="1"/>
  <c r="H651" i="1"/>
  <c r="H793" i="1"/>
  <c r="H1409" i="1"/>
  <c r="H48" i="1"/>
  <c r="H2387" i="1"/>
  <c r="H2477" i="1"/>
  <c r="H880" i="1"/>
  <c r="H1520" i="1"/>
  <c r="H1171" i="1"/>
  <c r="H657" i="1"/>
  <c r="H748" i="1"/>
  <c r="H1550" i="1"/>
  <c r="H2318" i="1"/>
  <c r="H698" i="1"/>
  <c r="H1116" i="1"/>
  <c r="H642" i="1"/>
  <c r="H1653" i="1"/>
  <c r="H431" i="1"/>
  <c r="H409" i="1"/>
  <c r="H1401" i="1"/>
  <c r="H2196" i="1"/>
  <c r="H1529" i="1"/>
  <c r="H76" i="1"/>
  <c r="H1664" i="1"/>
  <c r="H2394" i="1"/>
  <c r="H17" i="1"/>
  <c r="H2349" i="1"/>
  <c r="H724" i="1"/>
  <c r="H1184" i="1"/>
  <c r="H2173" i="1"/>
  <c r="H1690" i="1"/>
  <c r="H1998" i="1"/>
  <c r="H1258" i="1"/>
  <c r="H2219" i="1"/>
  <c r="H889" i="1"/>
  <c r="H1839" i="1"/>
  <c r="H341" i="1"/>
  <c r="H1415" i="1"/>
  <c r="H1889" i="1"/>
  <c r="H288" i="1"/>
  <c r="H1764" i="1"/>
  <c r="H650" i="1"/>
  <c r="H1489" i="1"/>
  <c r="H896" i="1"/>
  <c r="H985" i="1"/>
  <c r="H37" i="1"/>
  <c r="H36" i="1"/>
  <c r="H1299" i="1"/>
  <c r="H622" i="1"/>
  <c r="H221" i="1"/>
  <c r="H1382" i="1"/>
  <c r="H1924" i="1"/>
  <c r="H2434" i="1"/>
  <c r="H926" i="1"/>
  <c r="H2045" i="1"/>
  <c r="H1791" i="1"/>
  <c r="H1566" i="1"/>
  <c r="H1558" i="1"/>
  <c r="H1645" i="1"/>
  <c r="H2299" i="1"/>
  <c r="H99" i="1"/>
  <c r="H378" i="1"/>
  <c r="H1013" i="1"/>
  <c r="H2483" i="1"/>
  <c r="H35" i="1"/>
  <c r="H1002" i="1"/>
  <c r="H679" i="1"/>
  <c r="H1081" i="1"/>
  <c r="H2125" i="1"/>
  <c r="H1115" i="1"/>
  <c r="H326" i="1"/>
  <c r="H2408" i="1"/>
  <c r="H2251" i="1"/>
  <c r="H621" i="1"/>
  <c r="H1699" i="1"/>
  <c r="H590" i="1"/>
  <c r="H1910" i="1"/>
  <c r="H1982" i="1"/>
  <c r="H2082" i="1"/>
  <c r="H453" i="1"/>
  <c r="H604" i="1"/>
  <c r="H1408" i="1"/>
  <c r="H1312" i="1"/>
  <c r="H2190" i="1"/>
  <c r="H1620" i="1"/>
  <c r="H1813" i="1"/>
  <c r="H1682" i="1"/>
  <c r="H1652" i="1"/>
  <c r="H1974" i="1"/>
  <c r="H311" i="1"/>
  <c r="H1741" i="1"/>
  <c r="H1698" i="1"/>
  <c r="H532" i="1"/>
  <c r="H1108" i="1"/>
  <c r="H1145" i="1"/>
  <c r="H2306" i="1"/>
  <c r="H2160" i="1"/>
  <c r="H888" i="1"/>
  <c r="H2289" i="1"/>
  <c r="H1526" i="1"/>
  <c r="H936" i="1"/>
  <c r="H1721" i="1"/>
  <c r="H304" i="1"/>
  <c r="H1863" i="1"/>
  <c r="H1888" i="1"/>
  <c r="H845" i="1"/>
  <c r="H2049" i="1"/>
  <c r="H452" i="1"/>
  <c r="H1087" i="1"/>
  <c r="H1221" i="1"/>
  <c r="H1135" i="1"/>
  <c r="H879" i="1"/>
  <c r="H769" i="1"/>
  <c r="H2143" i="1"/>
  <c r="H1298" i="1"/>
  <c r="H1297" i="1"/>
  <c r="H1051" i="1"/>
  <c r="H519" i="1"/>
  <c r="H1557" i="1"/>
  <c r="H2337" i="1"/>
  <c r="H634" i="1"/>
  <c r="H1797" i="1"/>
  <c r="H1597" i="1"/>
  <c r="H1751" i="1"/>
  <c r="H1697" i="1"/>
  <c r="H1414" i="1"/>
  <c r="H649" i="1"/>
  <c r="H978" i="1"/>
  <c r="H1220" i="1"/>
  <c r="H1342" i="1"/>
  <c r="H129" i="1"/>
  <c r="H325" i="1"/>
  <c r="H925" i="1"/>
  <c r="H1283" i="1"/>
  <c r="H2015" i="1"/>
  <c r="H1235" i="1"/>
  <c r="H165" i="1"/>
  <c r="H59" i="1"/>
  <c r="H2274" i="1"/>
  <c r="H254" i="1"/>
  <c r="H1820" i="1"/>
  <c r="H1644" i="1"/>
  <c r="H148" i="1"/>
  <c r="H324" i="1"/>
  <c r="H1219" i="1"/>
  <c r="H278" i="1"/>
  <c r="H1941" i="1"/>
  <c r="H1940" i="1"/>
  <c r="H2250" i="1"/>
  <c r="H2433" i="1"/>
  <c r="H538" i="1"/>
  <c r="H977" i="1"/>
  <c r="H156" i="1"/>
  <c r="H792" i="1"/>
  <c r="H1549" i="1"/>
  <c r="H799" i="1"/>
  <c r="H648" i="1"/>
  <c r="H620" i="1"/>
  <c r="H873" i="1"/>
  <c r="H994" i="1"/>
  <c r="H1594" i="1"/>
  <c r="H2081" i="1"/>
  <c r="H87" i="1"/>
  <c r="H47" i="1"/>
  <c r="H924" i="1"/>
  <c r="H776" i="1"/>
  <c r="H1122" i="1"/>
  <c r="H2210" i="1"/>
  <c r="H2348" i="1"/>
  <c r="H1909" i="1"/>
  <c r="H1604" i="1"/>
  <c r="H2423" i="1"/>
  <c r="H241" i="1"/>
  <c r="H1624" i="1"/>
  <c r="H1199" i="1"/>
  <c r="H363" i="1"/>
  <c r="H1398" i="1"/>
  <c r="H111" i="1"/>
  <c r="H581" i="1"/>
  <c r="H213" i="1"/>
  <c r="H1507" i="1"/>
  <c r="H2152" i="1"/>
  <c r="H872" i="1"/>
  <c r="H164" i="1"/>
  <c r="H1758" i="1"/>
  <c r="H173" i="1"/>
  <c r="H1643" i="1"/>
  <c r="H303" i="1"/>
  <c r="H26" i="1"/>
  <c r="H323" i="1"/>
  <c r="H731" i="1"/>
  <c r="H2443" i="1"/>
  <c r="H1694" i="1"/>
  <c r="H2468" i="1"/>
  <c r="H1829" i="1"/>
  <c r="H531" i="1"/>
  <c r="H1121" i="1"/>
  <c r="H264" i="1"/>
  <c r="H1079" i="1"/>
  <c r="H711" i="1"/>
  <c r="H2347" i="1"/>
  <c r="H2008" i="1"/>
  <c r="H759" i="1"/>
  <c r="H525" i="1"/>
  <c r="H477" i="1"/>
  <c r="H212" i="1"/>
  <c r="H1362" i="1"/>
  <c r="H204" i="1"/>
  <c r="H2278" i="1"/>
  <c r="H287" i="1"/>
  <c r="H25" i="1"/>
  <c r="H2277" i="1"/>
  <c r="H1642" i="1"/>
  <c r="H723" i="1"/>
  <c r="H46" i="1"/>
  <c r="H1641" i="1"/>
  <c r="H302" i="1"/>
  <c r="H2111" i="1"/>
  <c r="H619" i="1"/>
  <c r="H2117" i="1"/>
  <c r="H233" i="1"/>
  <c r="H1466" i="1"/>
  <c r="H1265" i="1"/>
  <c r="H2497" i="1"/>
  <c r="H2312" i="1"/>
  <c r="H1478" i="1"/>
  <c r="H1968" i="1"/>
  <c r="H2317" i="1"/>
  <c r="H948" i="1"/>
  <c r="H1582" i="1"/>
  <c r="H1198" i="1"/>
  <c r="H1488" i="1"/>
  <c r="H1012" i="1"/>
  <c r="H408" i="1"/>
  <c r="H573" i="1"/>
  <c r="H1689" i="1"/>
  <c r="H220" i="1"/>
  <c r="H1548" i="1"/>
  <c r="H2159" i="1"/>
  <c r="H1306" i="1"/>
  <c r="H2012" i="1"/>
  <c r="H589" i="1"/>
  <c r="H227" i="1"/>
  <c r="H1804" i="1"/>
  <c r="H783" i="1"/>
  <c r="H742" i="1"/>
  <c r="H1997" i="1"/>
  <c r="H1366" i="1"/>
  <c r="H1790" i="1"/>
  <c r="H782" i="1"/>
  <c r="H11" i="1"/>
  <c r="H558" i="1"/>
  <c r="H2422" i="1"/>
  <c r="H976" i="1"/>
  <c r="H1104" i="1"/>
  <c r="H1663" i="1"/>
  <c r="H1041" i="1"/>
  <c r="H2093" i="1"/>
  <c r="H1442" i="1"/>
  <c r="H1740" i="1"/>
  <c r="H710" i="1"/>
  <c r="H1536" i="1"/>
  <c r="H1234" i="1"/>
  <c r="H2476" i="1"/>
  <c r="H1332" i="1"/>
  <c r="H1918" i="1"/>
  <c r="H1593" i="1"/>
  <c r="H1779" i="1"/>
  <c r="H2282" i="1"/>
  <c r="H1908" i="1"/>
  <c r="H430" i="1"/>
  <c r="H1610" i="1"/>
  <c r="H1264" i="1"/>
  <c r="H1619" i="1"/>
  <c r="H1633" i="1"/>
  <c r="H1592" i="1"/>
  <c r="H1361" i="1"/>
  <c r="H975" i="1"/>
  <c r="H2054" i="1"/>
  <c r="H548" i="1"/>
  <c r="H271" i="1"/>
  <c r="H1838" i="1"/>
  <c r="H741" i="1"/>
  <c r="H357" i="1"/>
  <c r="H2380" i="1"/>
  <c r="H1973" i="1"/>
  <c r="H518" i="1"/>
  <c r="H1424" i="1"/>
  <c r="H1326" i="1"/>
  <c r="H791" i="1"/>
  <c r="H2151" i="1"/>
  <c r="H781" i="1"/>
  <c r="H810" i="1"/>
  <c r="H1170" i="1"/>
  <c r="H722" i="1"/>
  <c r="H1783" i="1"/>
  <c r="H1772" i="1"/>
  <c r="H730" i="1"/>
  <c r="H2464" i="1"/>
  <c r="H86" i="1"/>
  <c r="H1736" i="1"/>
  <c r="H1587" i="1"/>
  <c r="H1776" i="1"/>
  <c r="H2430" i="1"/>
  <c r="H1338" i="1"/>
  <c r="H2475" i="1"/>
  <c r="H923" i="1"/>
  <c r="H58" i="1"/>
  <c r="H1086" i="1"/>
  <c r="H2407" i="1"/>
  <c r="H1192" i="1"/>
  <c r="H310" i="1"/>
  <c r="H1033" i="1"/>
  <c r="H110" i="1"/>
  <c r="H603" i="1"/>
  <c r="H1877" i="1"/>
  <c r="H1392" i="1"/>
  <c r="H758" i="1"/>
  <c r="H1078" i="1"/>
  <c r="H984" i="1"/>
  <c r="H947" i="1"/>
  <c r="H2366" i="1"/>
  <c r="H2265" i="1"/>
  <c r="H1887" i="1"/>
  <c r="H1651" i="1"/>
  <c r="H2372" i="1"/>
  <c r="H240" i="1"/>
  <c r="H818" i="1"/>
  <c r="H911" i="1"/>
  <c r="H138" i="1"/>
  <c r="H496" i="1"/>
  <c r="H10" i="1"/>
  <c r="H633" i="1"/>
  <c r="H834" i="1"/>
  <c r="H983" i="1"/>
  <c r="H301" i="1"/>
  <c r="H45" i="1"/>
  <c r="H2421" i="1"/>
  <c r="H641" i="1"/>
  <c r="H1282" i="1"/>
  <c r="H2011" i="1"/>
  <c r="H2393" i="1"/>
  <c r="H768" i="1"/>
  <c r="H686" i="1"/>
  <c r="H844" i="1"/>
  <c r="H602" i="1"/>
  <c r="H386" i="1"/>
  <c r="H767" i="1"/>
  <c r="H790" i="1"/>
  <c r="H673" i="1"/>
  <c r="H1715" i="1"/>
  <c r="H1962" i="1"/>
  <c r="H1939" i="1"/>
  <c r="H857" i="1"/>
  <c r="H443" i="1"/>
  <c r="H1144" i="1"/>
  <c r="H420" i="1"/>
  <c r="H946" i="1"/>
  <c r="H2264" i="1"/>
  <c r="H1465" i="1"/>
  <c r="H1967" i="1"/>
  <c r="H517" i="1"/>
  <c r="H98" i="1"/>
  <c r="H1246" i="1"/>
  <c r="H1040" i="1"/>
  <c r="H2463" i="1"/>
  <c r="H1311" i="1"/>
  <c r="H2026" i="1"/>
  <c r="H1325" i="1"/>
  <c r="H833" i="1"/>
  <c r="H465" i="1"/>
  <c r="H1397" i="1"/>
  <c r="H2288" i="1"/>
  <c r="H1611" i="1"/>
  <c r="H601" i="1"/>
  <c r="H172" i="1"/>
  <c r="H1318" i="1"/>
  <c r="H1103" i="1"/>
  <c r="H1487" i="1"/>
  <c r="H856" i="1"/>
  <c r="H1899" i="1"/>
  <c r="H1451" i="1"/>
  <c r="H1061" i="1"/>
  <c r="H866" i="1"/>
  <c r="H817" i="1"/>
  <c r="H1519" i="1"/>
  <c r="H1886" i="1"/>
  <c r="H572" i="1"/>
  <c r="H1828" i="1"/>
  <c r="H1023" i="1"/>
  <c r="H951" i="1"/>
  <c r="H571" i="1"/>
  <c r="H300" i="1"/>
  <c r="H1768" i="1"/>
  <c r="H2392" i="1"/>
  <c r="H2070" i="1"/>
  <c r="H1837" i="1"/>
  <c r="H1720" i="1"/>
  <c r="H1114" i="1"/>
  <c r="H1120" i="1"/>
  <c r="H1518" i="1"/>
  <c r="H935" i="1"/>
  <c r="H85" i="1"/>
  <c r="H1581" i="1"/>
  <c r="H1214" i="1"/>
  <c r="H2150" i="1"/>
  <c r="H155" i="1"/>
  <c r="H878" i="1"/>
  <c r="H1952" i="1"/>
  <c r="H1981" i="1"/>
  <c r="H1218" i="1"/>
  <c r="H1407" i="1"/>
  <c r="H1623" i="1"/>
  <c r="H2406" i="1"/>
  <c r="H931" i="1"/>
  <c r="H1450" i="1"/>
  <c r="H211" i="1"/>
  <c r="H429" i="1"/>
  <c r="H843" i="1"/>
  <c r="H1848" i="1"/>
  <c r="H1191" i="1"/>
  <c r="H340" i="1"/>
  <c r="H2185" i="1"/>
  <c r="H457" i="1"/>
  <c r="H2064" i="1"/>
  <c r="H1054" i="1"/>
  <c r="H263" i="1"/>
  <c r="H1696" i="1"/>
  <c r="H961" i="1"/>
  <c r="H1819" i="1"/>
  <c r="H1796" i="1"/>
  <c r="H163" i="1"/>
  <c r="H1876" i="1"/>
  <c r="H1622" i="1"/>
  <c r="H1085" i="1"/>
  <c r="H1039" i="1"/>
  <c r="H1603" i="1"/>
  <c r="H855" i="1"/>
  <c r="H57" i="1"/>
  <c r="H945" i="1"/>
  <c r="H339" i="1"/>
  <c r="H23" i="1"/>
  <c r="H356" i="1"/>
  <c r="H663" i="1"/>
  <c r="H632" i="1"/>
  <c r="H476" i="1"/>
  <c r="H1270" i="1"/>
  <c r="H1211" i="1"/>
  <c r="H1602" i="1"/>
  <c r="H2449" i="1"/>
  <c r="H2078" i="1"/>
  <c r="H1169" i="1"/>
  <c r="H464" i="1"/>
  <c r="H618" i="1"/>
  <c r="H2025" i="1"/>
  <c r="H322" i="1"/>
  <c r="H1757" i="1"/>
  <c r="H2053" i="1"/>
  <c r="H1365" i="1"/>
  <c r="H809" i="1"/>
  <c r="H2218" i="1"/>
  <c r="H1938" i="1"/>
  <c r="H210" i="1"/>
  <c r="H922" i="1"/>
  <c r="H2336" i="1"/>
  <c r="H1517" i="1"/>
  <c r="H1210" i="1"/>
  <c r="H2110" i="1"/>
  <c r="H2039" i="1"/>
  <c r="H1972" i="1"/>
  <c r="H2305" i="1"/>
  <c r="H1437" i="1"/>
  <c r="H1616" i="1"/>
  <c r="H2209" i="1"/>
  <c r="H262" i="1"/>
  <c r="H1996" i="1"/>
  <c r="H1228" i="1"/>
  <c r="H463" i="1"/>
  <c r="H709" i="1"/>
  <c r="H1310" i="1"/>
  <c r="H1022" i="1"/>
  <c r="H982" i="1"/>
  <c r="H2163" i="1"/>
  <c r="H1296" i="1"/>
  <c r="H438" i="1"/>
  <c r="H2414" i="1"/>
  <c r="H816" i="1"/>
  <c r="H338" i="1"/>
  <c r="H2022" i="1"/>
  <c r="H495" i="1"/>
  <c r="H2142" i="1"/>
  <c r="H1163" i="1"/>
  <c r="H125" i="1"/>
  <c r="H1681" i="1"/>
  <c r="H1707" i="1"/>
  <c r="H2358" i="1"/>
  <c r="H97" i="1"/>
  <c r="H600" i="1"/>
  <c r="H407" i="1"/>
  <c r="H1827" i="1"/>
  <c r="H1706" i="1"/>
  <c r="H1501" i="1"/>
  <c r="H588" i="1"/>
  <c r="H1444" i="1"/>
  <c r="H815" i="1"/>
  <c r="H1177" i="1"/>
  <c r="H1556" i="1"/>
  <c r="H2044" i="1"/>
  <c r="H1381" i="1"/>
  <c r="H1763" i="1"/>
  <c r="H2391" i="1"/>
  <c r="H1423" i="1"/>
  <c r="H530" i="1"/>
  <c r="H203" i="1"/>
  <c r="H2136" i="1"/>
  <c r="H537" i="1"/>
  <c r="H2335" i="1"/>
  <c r="H766" i="1"/>
  <c r="H1190" i="1"/>
  <c r="H1168" i="1"/>
  <c r="H974" i="1"/>
  <c r="H1898" i="1"/>
  <c r="H1818" i="1"/>
  <c r="H1632" i="1"/>
  <c r="H1836" i="1"/>
  <c r="H1084" i="1"/>
  <c r="H757" i="1"/>
  <c r="H564" i="1"/>
  <c r="H613" i="1"/>
  <c r="H109" i="1"/>
  <c r="H2158" i="1"/>
  <c r="H570" i="1"/>
  <c r="H75" i="1"/>
  <c r="H171" i="1"/>
  <c r="H865" i="1"/>
  <c r="H1750" i="1"/>
  <c r="H451" i="1"/>
  <c r="H599" i="1"/>
  <c r="H1227" i="1"/>
  <c r="H1324" i="1"/>
  <c r="H34" i="1"/>
  <c r="H2357" i="1"/>
  <c r="H399" i="1"/>
  <c r="H1615" i="1"/>
  <c r="H960" i="1"/>
  <c r="H450" i="1"/>
  <c r="H428" i="1"/>
  <c r="H1961" i="1"/>
  <c r="H2365" i="1"/>
  <c r="H2102" i="1"/>
  <c r="H775" i="1"/>
  <c r="H1011" i="1"/>
  <c r="H729" i="1"/>
  <c r="H1484" i="1"/>
  <c r="H2217" i="1"/>
  <c r="H798" i="1"/>
  <c r="H186" i="1"/>
  <c r="H950" i="1"/>
  <c r="H1618" i="1"/>
  <c r="H1483" i="1"/>
  <c r="H194" i="1"/>
  <c r="H1957" i="1"/>
  <c r="H2032" i="1"/>
  <c r="H871" i="1"/>
  <c r="H2238" i="1"/>
  <c r="H1138" i="1"/>
  <c r="H1032" i="1"/>
  <c r="H1971" i="1"/>
  <c r="H1719" i="1"/>
  <c r="H456" i="1"/>
  <c r="H1046" i="1"/>
  <c r="H640" i="1"/>
  <c r="H170" i="1"/>
  <c r="H1956" i="1"/>
  <c r="H2208" i="1"/>
  <c r="H774" i="1"/>
  <c r="H2379" i="1"/>
  <c r="H697" i="1"/>
  <c r="H71" i="1"/>
  <c r="H516" i="1"/>
  <c r="H721" i="1"/>
  <c r="H842" i="1"/>
  <c r="H299" i="1"/>
  <c r="H1609" i="1"/>
  <c r="H74" i="1"/>
  <c r="H270" i="1"/>
  <c r="H1617" i="1"/>
  <c r="H1276" i="1"/>
  <c r="H720" i="1"/>
  <c r="H1728" i="1"/>
  <c r="H1396" i="1"/>
  <c r="H2141" i="1"/>
  <c r="H832" i="1"/>
  <c r="H1355" i="1"/>
  <c r="H2207" i="1"/>
  <c r="H1516" i="1"/>
  <c r="H2356" i="1"/>
  <c r="H1429" i="1"/>
  <c r="H2371" i="1"/>
  <c r="H2229" i="1"/>
  <c r="H2063" i="1"/>
  <c r="H2346" i="1"/>
  <c r="H1680" i="1"/>
  <c r="H2474" i="1"/>
  <c r="H2249" i="1"/>
  <c r="H1573" i="1"/>
  <c r="H1955" i="1"/>
  <c r="H1233" i="1"/>
  <c r="H1903" i="1"/>
  <c r="H2304" i="1"/>
  <c r="H2005" i="1"/>
  <c r="H2325" i="1"/>
  <c r="H1422" i="1"/>
  <c r="H9" i="1"/>
  <c r="H2248" i="1"/>
  <c r="H1960" i="1"/>
  <c r="H355" i="1"/>
  <c r="H2413" i="1"/>
  <c r="H685" i="1"/>
  <c r="H1897" i="1"/>
  <c r="H1749" i="1"/>
  <c r="H831" i="1"/>
  <c r="H2281" i="1"/>
  <c r="H1482" i="1"/>
  <c r="H1803" i="1"/>
  <c r="H756" i="1"/>
  <c r="H1714" i="1"/>
  <c r="H1275" i="1"/>
  <c r="H2261" i="1"/>
  <c r="H73" i="1"/>
  <c r="H1209" i="1"/>
  <c r="H647" i="1"/>
  <c r="H841" i="1"/>
  <c r="H1966" i="1"/>
  <c r="H1070" i="1"/>
  <c r="H8" i="1"/>
  <c r="H1934" i="1"/>
  <c r="H930" i="1"/>
  <c r="H849" i="1"/>
  <c r="H1391" i="1"/>
  <c r="H895" i="1"/>
  <c r="H1789" i="1"/>
  <c r="H147" i="1"/>
  <c r="H2124" i="1"/>
  <c r="H1323" i="1"/>
  <c r="H2240" i="1"/>
  <c r="H1578" i="1"/>
  <c r="H375" i="1"/>
  <c r="H580" i="1"/>
  <c r="H253" i="1"/>
  <c r="H406" i="1"/>
  <c r="H524" i="1"/>
  <c r="H169" i="1"/>
  <c r="H2101" i="1"/>
  <c r="H2168" i="1"/>
  <c r="H1988" i="1"/>
  <c r="H1735" i="1"/>
  <c r="H1360" i="1"/>
  <c r="H830" i="1"/>
  <c r="H462" i="1"/>
  <c r="H427" i="1"/>
  <c r="H128" i="1"/>
  <c r="H910" i="1"/>
  <c r="H1010" i="1"/>
  <c r="H185" i="1"/>
  <c r="H286" i="1"/>
  <c r="H1835" i="1"/>
  <c r="H2370" i="1"/>
  <c r="H1812" i="1"/>
  <c r="H2303" i="1"/>
  <c r="H285" i="1"/>
  <c r="H740" i="1"/>
  <c r="H2484" i="1"/>
  <c r="H1107" i="1"/>
  <c r="H252" i="1"/>
  <c r="H437" i="1"/>
  <c r="H1679" i="1"/>
  <c r="H1586" i="1"/>
  <c r="H124" i="1"/>
  <c r="H2157" i="1"/>
  <c r="H2189" i="1"/>
  <c r="H321" i="1"/>
  <c r="H239" i="1"/>
  <c r="H2432" i="1"/>
  <c r="H2491" i="1"/>
  <c r="H1449" i="1"/>
  <c r="H1917" i="1"/>
  <c r="H1436" i="1"/>
  <c r="H1547" i="1"/>
  <c r="H1189" i="1"/>
  <c r="H1331" i="1"/>
  <c r="H1535" i="1"/>
  <c r="H789" i="1"/>
  <c r="H1099" i="1"/>
  <c r="H1525" i="1"/>
  <c r="H2298" i="1"/>
  <c r="H2206" i="1"/>
  <c r="H1771" i="1"/>
  <c r="H973" i="1"/>
  <c r="H959" i="1"/>
  <c r="H2334" i="1"/>
  <c r="H656" i="1"/>
  <c r="H808" i="1"/>
  <c r="H1322" i="1"/>
  <c r="H1834" i="1"/>
  <c r="H678" i="1"/>
  <c r="H1119" i="1"/>
  <c r="H981" i="1"/>
  <c r="H1572" i="1"/>
  <c r="H484" i="1"/>
  <c r="H2156" i="1"/>
  <c r="H193" i="1"/>
  <c r="H557" i="1"/>
  <c r="H1428" i="1"/>
  <c r="H903" i="1"/>
  <c r="H807" i="1"/>
  <c r="H579" i="1"/>
  <c r="H1991" i="1"/>
  <c r="H1134" i="1"/>
  <c r="H696" i="1"/>
  <c r="H1364" i="1"/>
  <c r="H123" i="1"/>
  <c r="H840" i="1"/>
  <c r="H1862" i="1"/>
  <c r="H405" i="1"/>
  <c r="H251" i="1"/>
  <c r="H56" i="1"/>
  <c r="H70" i="1"/>
  <c r="H1162" i="1"/>
  <c r="H1713" i="1"/>
  <c r="H22" i="1"/>
  <c r="H494" i="1"/>
  <c r="H184" i="1"/>
  <c r="H2287" i="1"/>
  <c r="H2400" i="1"/>
  <c r="H298" i="1"/>
  <c r="H1069" i="1"/>
  <c r="H1161" i="1"/>
  <c r="H337" i="1"/>
  <c r="H1021" i="1"/>
  <c r="H2399" i="1"/>
  <c r="H1038" i="1"/>
  <c r="H1865" i="1"/>
  <c r="H1678" i="1"/>
  <c r="H515" i="1"/>
  <c r="H980" i="1"/>
  <c r="H1176" i="1"/>
  <c r="H2260" i="1"/>
  <c r="H1435" i="1"/>
  <c r="H728" i="1"/>
  <c r="H354" i="1"/>
  <c r="H1330" i="1"/>
  <c r="H2172" i="1"/>
  <c r="H556" i="1"/>
  <c r="H747" i="1"/>
  <c r="H1183" i="1"/>
  <c r="H2237" i="1"/>
  <c r="H921" i="1"/>
  <c r="H122" i="1"/>
  <c r="H192" i="1"/>
  <c r="H824" i="1"/>
  <c r="H755" i="1"/>
  <c r="H1662" i="1"/>
  <c r="H1092" i="1"/>
  <c r="H2364" i="1"/>
  <c r="H2149" i="1"/>
  <c r="H1232" i="1"/>
  <c r="H1068" i="1"/>
  <c r="H2043" i="1"/>
  <c r="H2276" i="1"/>
  <c r="H1063" i="1"/>
  <c r="H1933" i="1"/>
  <c r="H2135" i="1"/>
  <c r="H1020" i="1"/>
  <c r="H154" i="1"/>
  <c r="H2069" i="1"/>
  <c r="H788" i="1"/>
  <c r="H2462" i="1"/>
  <c r="H1994" i="1"/>
  <c r="H362" i="1"/>
  <c r="H487" i="1"/>
  <c r="H1337" i="1"/>
  <c r="H209" i="1"/>
  <c r="H2482" i="1"/>
  <c r="H1734" i="1"/>
  <c r="H920" i="1"/>
  <c r="H1885" i="1"/>
  <c r="H2134" i="1"/>
  <c r="H662" i="1"/>
  <c r="H1855" i="1"/>
  <c r="H1464" i="1"/>
  <c r="H864" i="1"/>
  <c r="H719" i="1"/>
  <c r="H84" i="1"/>
  <c r="H2311" i="1"/>
  <c r="H436" i="1"/>
  <c r="H739" i="1"/>
  <c r="H2031" i="1"/>
  <c r="H2247" i="1"/>
  <c r="H1009" i="1"/>
  <c r="H1923" i="1"/>
  <c r="H2363" i="1"/>
  <c r="H1395" i="1"/>
  <c r="H191" i="1"/>
  <c r="H1762" i="1"/>
  <c r="H1127" i="1"/>
  <c r="H2140" i="1"/>
  <c r="H16" i="1"/>
  <c r="H398" i="1"/>
  <c r="H493" i="1"/>
  <c r="H377" i="1"/>
  <c r="H2004" i="1"/>
  <c r="H1077" i="1"/>
  <c r="H1110" i="1"/>
  <c r="H250" i="1"/>
  <c r="H780" i="1"/>
  <c r="H1608" i="1"/>
  <c r="H1733" i="1"/>
  <c r="H1155" i="1"/>
  <c r="H1359" i="1"/>
  <c r="H1871" i="1"/>
  <c r="H2246" i="1"/>
  <c r="H2089" i="1"/>
  <c r="H1802" i="1"/>
  <c r="H1951" i="1"/>
  <c r="H2245" i="1"/>
  <c r="H261" i="1"/>
  <c r="H2155" i="1"/>
  <c r="H1658" i="1"/>
  <c r="H738" i="1"/>
  <c r="H55" i="1"/>
  <c r="H1950" i="1"/>
  <c r="H2133" i="1"/>
  <c r="H2310" i="1"/>
  <c r="H297" i="1"/>
  <c r="H1254" i="1"/>
  <c r="H226" i="1"/>
  <c r="H1534" i="1"/>
  <c r="H1817" i="1"/>
  <c r="H1756" i="1"/>
  <c r="H1515" i="1"/>
  <c r="H1640" i="1"/>
  <c r="H598" i="1"/>
  <c r="H44" i="1"/>
  <c r="H1336" i="1"/>
  <c r="H397" i="1"/>
  <c r="H787" i="1"/>
  <c r="H786" i="1"/>
  <c r="H1884" i="1"/>
  <c r="H486" i="1"/>
  <c r="H1001" i="1"/>
  <c r="H483" i="1"/>
  <c r="H2386" i="1"/>
  <c r="H284" i="1"/>
  <c r="H153" i="1"/>
  <c r="H1949" i="1"/>
  <c r="H2052" i="1"/>
  <c r="H1050" i="1"/>
  <c r="H2378" i="1"/>
  <c r="H1712" i="1"/>
  <c r="H2345" i="1"/>
  <c r="H2271" i="1"/>
  <c r="H219" i="1"/>
  <c r="H353" i="1"/>
  <c r="H2042" i="1"/>
  <c r="H563" i="1"/>
  <c r="H336" i="1"/>
  <c r="H854" i="1"/>
  <c r="H1514" i="1"/>
  <c r="H628" i="1"/>
  <c r="H2003" i="1"/>
  <c r="H2002" i="1"/>
  <c r="H2297" i="1"/>
  <c r="H404" i="1"/>
  <c r="H1257" i="1"/>
  <c r="H1253" i="1"/>
  <c r="H1427" i="1"/>
  <c r="H1448" i="1"/>
  <c r="H2109" i="1"/>
  <c r="H1295" i="1"/>
  <c r="H672" i="1"/>
  <c r="H396" i="1"/>
  <c r="H1252" i="1"/>
  <c r="H218" i="1"/>
  <c r="H1380" i="1"/>
  <c r="H765" i="1"/>
  <c r="H1650" i="1"/>
  <c r="H1421" i="1"/>
  <c r="H2344" i="1"/>
  <c r="H1555" i="1"/>
  <c r="H65" i="1"/>
  <c r="H2244" i="1"/>
  <c r="H972" i="1"/>
  <c r="H1795" i="1"/>
  <c r="H737" i="1"/>
  <c r="H1098" i="1"/>
  <c r="H958" i="1"/>
  <c r="H1513" i="1"/>
  <c r="H1585" i="1"/>
  <c r="H562" i="1"/>
  <c r="H1948" i="1"/>
  <c r="H1294" i="1"/>
  <c r="H1167" i="1"/>
  <c r="H1861" i="1"/>
  <c r="H385" i="1"/>
  <c r="H1358" i="1"/>
  <c r="H2171" i="1"/>
  <c r="H1000" i="1"/>
  <c r="H2195" i="1"/>
  <c r="H1833" i="1"/>
  <c r="H96" i="1"/>
  <c r="H43" i="1"/>
  <c r="H2385" i="1"/>
  <c r="H2123" i="1"/>
  <c r="H2490" i="1"/>
  <c r="H1256" i="1"/>
  <c r="H823" i="1"/>
  <c r="H461" i="1"/>
  <c r="H1245" i="1"/>
  <c r="H492" i="1"/>
  <c r="H1341" i="1"/>
  <c r="H2296" i="1"/>
  <c r="H785" i="1"/>
  <c r="H475" i="1"/>
  <c r="H249" i="1"/>
  <c r="H684" i="1"/>
  <c r="H2309" i="1"/>
  <c r="H352" i="1"/>
  <c r="H1281" i="1"/>
  <c r="H2236" i="1"/>
  <c r="H21" i="1"/>
  <c r="H957" i="1"/>
  <c r="H419" i="1"/>
  <c r="H1693" i="1"/>
  <c r="H718" i="1"/>
  <c r="H1811" i="1"/>
  <c r="H1631" i="1"/>
  <c r="H2059" i="1"/>
  <c r="H7" i="1"/>
  <c r="H95" i="1"/>
  <c r="H2333" i="1"/>
  <c r="H514" i="1"/>
  <c r="H1321" i="1"/>
  <c r="H2332" i="1"/>
  <c r="H2228" i="1"/>
  <c r="H1305" i="1"/>
  <c r="H536" i="1"/>
  <c r="H418" i="1"/>
  <c r="H1420" i="1"/>
  <c r="H2132" i="1"/>
  <c r="H2496" i="1"/>
  <c r="H1801" i="1"/>
  <c r="H1320" i="1"/>
  <c r="H1496" i="1"/>
  <c r="H351" i="1"/>
  <c r="H1542" i="1"/>
  <c r="H2377" i="1"/>
  <c r="H1317" i="1"/>
  <c r="H162" i="1"/>
  <c r="H1019" i="1"/>
  <c r="H1133" i="1"/>
  <c r="H296" i="1"/>
  <c r="H1767" i="1"/>
  <c r="H1131" i="1"/>
  <c r="H1688" i="1"/>
  <c r="H1677" i="1"/>
  <c r="H1770" i="1"/>
  <c r="H2030" i="1"/>
  <c r="H1486" i="1"/>
  <c r="H988" i="1"/>
  <c r="H717" i="1"/>
  <c r="H1060" i="1"/>
  <c r="H395" i="1"/>
  <c r="H2495" i="1"/>
  <c r="H1376" i="1"/>
  <c r="H2429" i="1"/>
  <c r="H646" i="1"/>
  <c r="H269" i="1"/>
  <c r="H2473" i="1"/>
  <c r="H1584" i="1"/>
  <c r="H2259" i="1"/>
  <c r="H2197" i="1"/>
  <c r="H1732" i="1"/>
  <c r="H1932" i="1"/>
  <c r="H627" i="1"/>
  <c r="H2075" i="1"/>
  <c r="H1197" i="1"/>
  <c r="H2227" i="1"/>
  <c r="H2184" i="1"/>
  <c r="H1711" i="1"/>
  <c r="H1670" i="1"/>
  <c r="H1947" i="1"/>
  <c r="H2270" i="1"/>
  <c r="H1987" i="1"/>
  <c r="H773" i="1"/>
  <c r="H1661" i="1"/>
  <c r="H695" i="1"/>
  <c r="H1316" i="1"/>
  <c r="H1477" i="1"/>
  <c r="H863" i="1"/>
  <c r="H2007" i="1"/>
  <c r="H1263" i="1"/>
  <c r="H2431" i="1"/>
  <c r="H1524" i="1"/>
  <c r="H1083" i="1"/>
  <c r="H1182" i="1"/>
  <c r="H1970" i="1"/>
  <c r="H1293" i="1"/>
  <c r="H1018" i="1"/>
  <c r="H2442" i="1"/>
  <c r="H944" i="1"/>
  <c r="H2038" i="1"/>
  <c r="H2092" i="1"/>
  <c r="H1847" i="1"/>
  <c r="H2088" i="1"/>
  <c r="H316" i="1"/>
  <c r="H1591" i="1"/>
  <c r="H146" i="1"/>
  <c r="H862" i="1"/>
  <c r="H1315" i="1"/>
  <c r="H1400" i="1"/>
  <c r="H2481" i="1"/>
  <c r="H183" i="1"/>
  <c r="H295" i="1"/>
  <c r="H1304" i="1"/>
  <c r="H2131" i="1"/>
  <c r="H335" i="1"/>
  <c r="H2384" i="1"/>
  <c r="H2295" i="1"/>
  <c r="H1154" i="1"/>
  <c r="H2074" i="1"/>
  <c r="H42" i="1"/>
  <c r="H403" i="1"/>
  <c r="H350" i="1"/>
  <c r="H1669" i="1"/>
  <c r="H1692" i="1"/>
  <c r="H2258" i="1"/>
  <c r="H1523" i="1"/>
  <c r="H2308" i="1"/>
  <c r="H1875" i="1"/>
  <c r="H943" i="1"/>
  <c r="H1027" i="1"/>
  <c r="H1244" i="1"/>
  <c r="H69" i="1"/>
  <c r="H2480" i="1"/>
  <c r="H1399" i="1"/>
  <c r="H1922" i="1"/>
  <c r="H94" i="1"/>
  <c r="H2041" i="1"/>
  <c r="H513" i="1"/>
  <c r="H1076" i="1"/>
  <c r="H1980" i="1"/>
  <c r="H217" i="1"/>
  <c r="H1363" i="1"/>
  <c r="H2269" i="1"/>
  <c r="H1097" i="1"/>
  <c r="H1243" i="1"/>
  <c r="H474" i="1"/>
  <c r="H1710" i="1"/>
  <c r="H54" i="1"/>
  <c r="H661" i="1"/>
  <c r="H1590" i="1"/>
  <c r="H1921" i="1"/>
  <c r="H1454" i="1"/>
  <c r="H2448" i="1"/>
  <c r="H1748" i="1"/>
  <c r="H1747" i="1"/>
  <c r="H1037" i="1"/>
  <c r="H449" i="1"/>
  <c r="H315" i="1"/>
  <c r="H587" i="1"/>
  <c r="H754" i="1"/>
  <c r="H426" i="1"/>
  <c r="H1718" i="1"/>
  <c r="H1102" i="1"/>
  <c r="H1026" i="1"/>
  <c r="H772" i="1"/>
  <c r="H2167" i="1"/>
  <c r="H83" i="1"/>
  <c r="H971" i="1"/>
  <c r="H2226" i="1"/>
  <c r="H1500" i="1"/>
  <c r="H2428" i="1"/>
  <c r="H1687" i="1"/>
  <c r="H137" i="1"/>
  <c r="H2194" i="1"/>
  <c r="H1810" i="1"/>
  <c r="H2122" i="1"/>
  <c r="H41" i="1"/>
  <c r="H417" i="1"/>
  <c r="H1794" i="1"/>
  <c r="H894" i="1"/>
  <c r="H2257" i="1"/>
  <c r="H202" i="1"/>
  <c r="H248" i="1"/>
  <c r="H1686" i="1"/>
  <c r="H1705" i="1"/>
  <c r="H1390" i="1"/>
  <c r="H190" i="1"/>
  <c r="H1379" i="1"/>
  <c r="H561" i="1"/>
  <c r="H1778" i="1"/>
  <c r="H753" i="1"/>
  <c r="H2006" i="1"/>
  <c r="H727" i="1"/>
  <c r="H1419" i="1"/>
  <c r="H182" i="1"/>
  <c r="H1717" i="1"/>
  <c r="H1113" i="1"/>
  <c r="H20" i="1"/>
  <c r="H839" i="1"/>
  <c r="H384" i="1"/>
  <c r="H1476" i="1"/>
  <c r="H2037" i="1"/>
  <c r="H503" i="1"/>
  <c r="H349" i="1"/>
  <c r="H1406" i="1"/>
  <c r="H547" i="1"/>
  <c r="H2456" i="1"/>
  <c r="H82" i="1"/>
  <c r="H2073" i="1"/>
  <c r="H1269" i="1"/>
  <c r="H2170" i="1"/>
  <c r="H806" i="1"/>
  <c r="H1800" i="1"/>
  <c r="H152" i="1"/>
  <c r="H2014" i="1"/>
  <c r="H416" i="1"/>
  <c r="H33" i="1"/>
  <c r="H764" i="1"/>
  <c r="H1852" i="1"/>
  <c r="H838" i="1"/>
  <c r="H1181" i="1"/>
  <c r="H2180" i="1"/>
  <c r="H64" i="1"/>
  <c r="H523" i="1"/>
  <c r="H283" i="1"/>
  <c r="H2036" i="1"/>
  <c r="H1481" i="1"/>
  <c r="H2086" i="1"/>
  <c r="H1755" i="1"/>
  <c r="H1251" i="1"/>
  <c r="H671" i="1"/>
  <c r="H277" i="1"/>
  <c r="H1160" i="1"/>
  <c r="H334" i="1"/>
  <c r="H1528" i="1"/>
  <c r="H2369" i="1"/>
  <c r="H2148" i="1"/>
  <c r="H2268" i="1"/>
  <c r="H268" i="1"/>
  <c r="H546" i="1"/>
  <c r="H2243" i="1"/>
  <c r="H1031" i="1"/>
  <c r="X2" i="1" s="1"/>
  <c r="H2100" i="1"/>
  <c r="H15" i="1"/>
  <c r="H1851" i="1"/>
  <c r="H32" i="1"/>
  <c r="H708" i="1"/>
  <c r="H1180" i="1"/>
  <c r="H2472" i="1"/>
  <c r="H216" i="1"/>
  <c r="H473" i="1"/>
  <c r="H1937" i="1"/>
  <c r="H2316" i="1"/>
  <c r="H232" i="1"/>
  <c r="H1473" i="1"/>
  <c r="H707" i="1"/>
  <c r="H1301" i="1"/>
  <c r="H736" i="1"/>
  <c r="H1143" i="1"/>
  <c r="H1130" i="1"/>
  <c r="H970" i="1"/>
  <c r="H1915" i="1"/>
  <c r="H1691" i="1"/>
  <c r="H1413" i="1"/>
  <c r="H2390" i="1"/>
  <c r="H1782" i="1"/>
  <c r="H19" i="1"/>
  <c r="H2183" i="1"/>
  <c r="H108" i="1"/>
  <c r="H1354" i="1"/>
  <c r="H1074" i="1"/>
  <c r="H2235" i="1"/>
  <c r="H121" i="1"/>
  <c r="H1816" i="1"/>
  <c r="H639" i="1"/>
  <c r="H361" i="1"/>
  <c r="H1896" i="1"/>
  <c r="H1067" i="1"/>
  <c r="H993" i="1"/>
  <c r="H716" i="1"/>
  <c r="H1030" i="1"/>
  <c r="H2176" i="1"/>
  <c r="H2331" i="1"/>
  <c r="H2441" i="1"/>
  <c r="H1826" i="1"/>
  <c r="H1274" i="1"/>
  <c r="H569" i="1"/>
  <c r="H93" i="1"/>
  <c r="H2225" i="1"/>
  <c r="H1059" i="1"/>
  <c r="H448" i="1"/>
  <c r="H752" i="1"/>
  <c r="H1895" i="1"/>
  <c r="H2343" i="1"/>
  <c r="H638" i="1"/>
  <c r="H969" i="1"/>
  <c r="H1668" i="1"/>
  <c r="H2461" i="1"/>
  <c r="H1434" i="1"/>
  <c r="H1630" i="1"/>
  <c r="H934" i="1"/>
  <c r="H491" i="1"/>
  <c r="H1226" i="1"/>
  <c r="H1637" i="1"/>
  <c r="H2130" i="1"/>
  <c r="H314" i="1"/>
  <c r="H1931" i="1"/>
  <c r="H2024" i="1"/>
  <c r="H1389" i="1"/>
  <c r="H2440" i="1"/>
  <c r="H92" i="1"/>
  <c r="H120" i="1"/>
  <c r="H555" i="1"/>
  <c r="H1231" i="1"/>
  <c r="H383" i="1"/>
  <c r="H1196" i="1"/>
  <c r="H2029" i="1"/>
  <c r="H260" i="1"/>
  <c r="H1208" i="1"/>
  <c r="H1202" i="1"/>
  <c r="H1874" i="1"/>
  <c r="H161" i="1"/>
  <c r="H2330" i="1"/>
  <c r="H1746" i="1"/>
  <c r="H861" i="1"/>
  <c r="H145" i="1"/>
  <c r="H1008" i="1"/>
  <c r="H1870" i="1"/>
  <c r="H1676" i="1"/>
  <c r="H746" i="1"/>
  <c r="H706" i="1"/>
  <c r="H1096" i="1"/>
  <c r="H1335" i="1"/>
  <c r="H1754" i="1"/>
  <c r="H751" i="1"/>
  <c r="H1242" i="1"/>
  <c r="H2035" i="1"/>
  <c r="H374" i="1"/>
  <c r="H2439" i="1"/>
  <c r="H1675" i="1"/>
  <c r="H853" i="1"/>
  <c r="H1334" i="1"/>
  <c r="H902" i="1"/>
  <c r="H2294" i="1"/>
  <c r="H360" i="1"/>
  <c r="H333" i="1"/>
  <c r="H247" i="1"/>
  <c r="H705" i="1"/>
  <c r="H1357" i="1"/>
  <c r="H1799" i="1"/>
  <c r="H201" i="1"/>
  <c r="H919" i="1"/>
  <c r="H1825" i="1"/>
  <c r="H1175" i="1"/>
  <c r="H200" i="1"/>
  <c r="H502" i="1"/>
  <c r="H2362" i="1"/>
  <c r="H2147" i="1"/>
  <c r="H53" i="1"/>
  <c r="H332" i="1"/>
  <c r="H63" i="1"/>
  <c r="H2091" i="1"/>
  <c r="H929" i="1"/>
  <c r="H1930" i="1"/>
  <c r="H1142" i="1"/>
  <c r="H2224" i="1"/>
  <c r="H2286" i="1"/>
  <c r="H726" i="1"/>
  <c r="H694" i="1"/>
  <c r="H1731" i="1"/>
  <c r="H1580" i="1"/>
  <c r="H160" i="1"/>
  <c r="H442" i="1"/>
  <c r="H887" i="1"/>
  <c r="H460" i="1"/>
  <c r="H586" i="1"/>
  <c r="H2028" i="1"/>
  <c r="H415" i="1"/>
  <c r="H2021" i="1"/>
  <c r="H1607" i="1"/>
  <c r="H348" i="1"/>
  <c r="H2460" i="1"/>
  <c r="H677" i="1"/>
  <c r="H1292" i="1"/>
  <c r="H1979" i="1"/>
  <c r="H1126" i="1"/>
  <c r="H181" i="1"/>
  <c r="H1309" i="1"/>
  <c r="H2216" i="1"/>
  <c r="H2099" i="1"/>
  <c r="H136" i="1"/>
  <c r="H1946" i="1"/>
  <c r="H1007" i="1"/>
  <c r="H837" i="1"/>
  <c r="H522" i="1"/>
  <c r="H545" i="1"/>
  <c r="H2355" i="1"/>
  <c r="H554" i="1"/>
  <c r="H2329" i="1"/>
  <c r="H1441" i="1"/>
  <c r="H81" i="1"/>
  <c r="H2201" i="1"/>
  <c r="H1262" i="1"/>
  <c r="H2108" i="1"/>
  <c r="H2107" i="1"/>
  <c r="H1660" i="1"/>
  <c r="H1375" i="1"/>
  <c r="H1159" i="1"/>
  <c r="H942" i="1"/>
  <c r="H2085" i="1"/>
  <c r="H1541" i="1"/>
  <c r="H1225" i="1"/>
  <c r="H992" i="1"/>
  <c r="H490" i="1"/>
  <c r="H578" i="1"/>
  <c r="H1657" i="1"/>
  <c r="H199" i="1"/>
  <c r="H1217" i="1"/>
  <c r="H909" i="1"/>
  <c r="H2175" i="1"/>
  <c r="H1495" i="1"/>
  <c r="H168" i="1"/>
  <c r="H144" i="1"/>
  <c r="H2139" i="1"/>
  <c r="H822" i="1"/>
  <c r="H597" i="1"/>
  <c r="H941" i="1"/>
  <c r="H779" i="1"/>
  <c r="H1546" i="1"/>
  <c r="H568" i="1"/>
  <c r="H276" i="1"/>
  <c r="H1118" i="1"/>
  <c r="H645" i="1"/>
  <c r="H553" i="1"/>
  <c r="H1447" i="1"/>
  <c r="H715" i="1"/>
  <c r="H2489" i="1"/>
  <c r="H459" i="1"/>
  <c r="H1727" i="1"/>
  <c r="H2420" i="1"/>
  <c r="H1433" i="1"/>
  <c r="H704" i="1"/>
  <c r="H2467" i="1"/>
  <c r="H2193" i="1"/>
  <c r="H521" i="1"/>
  <c r="H877" i="1"/>
  <c r="H876" i="1"/>
  <c r="H2459" i="1"/>
  <c r="H2179" i="1"/>
  <c r="H631" i="1"/>
  <c r="H1255" i="1"/>
  <c r="H512" i="1"/>
  <c r="H1869" i="1"/>
  <c r="H693" i="1"/>
  <c r="H2447" i="1"/>
  <c r="H151" i="1"/>
  <c r="H1726" i="1"/>
  <c r="H1378" i="1"/>
  <c r="H2342" i="1"/>
  <c r="H1440" i="1"/>
  <c r="H150" i="1"/>
  <c r="H1775" i="1"/>
  <c r="H1230" i="1"/>
  <c r="H259" i="1"/>
  <c r="H2455" i="1"/>
  <c r="H2121" i="1"/>
  <c r="H501" i="1"/>
  <c r="H692" i="1"/>
  <c r="H1457" i="1"/>
  <c r="H1080" i="1"/>
  <c r="H805" i="1"/>
  <c r="H1845" i="1"/>
  <c r="H1832" i="1"/>
  <c r="H373" i="1"/>
  <c r="H282" i="1"/>
  <c r="H1945" i="1"/>
  <c r="H987" i="1"/>
  <c r="H1499" i="1"/>
  <c r="H489" i="1"/>
  <c r="H1017" i="1"/>
  <c r="H1993" i="1"/>
  <c r="H908" i="1"/>
  <c r="H2466" i="1"/>
  <c r="H784" i="1"/>
  <c r="H771" i="1"/>
  <c r="H2302" i="1"/>
  <c r="H511" i="1"/>
  <c r="H918" i="1"/>
  <c r="H660" i="1"/>
  <c r="H1954" i="1"/>
  <c r="H1356" i="1"/>
  <c r="H735" i="1"/>
  <c r="H2376" i="1"/>
  <c r="H1902" i="1"/>
  <c r="H1129" i="1"/>
  <c r="H482" i="1"/>
  <c r="H331" i="1"/>
  <c r="H208" i="1"/>
  <c r="H2205" i="1"/>
  <c r="H1472" i="1"/>
  <c r="H829" i="1"/>
  <c r="H472" i="1"/>
  <c r="H1766" i="1"/>
  <c r="H544" i="1"/>
  <c r="H500" i="1"/>
  <c r="H1809" i="1"/>
  <c r="H414" i="1"/>
  <c r="H804" i="1"/>
  <c r="H1674" i="1"/>
  <c r="H949" i="1"/>
  <c r="H1844" i="1"/>
  <c r="H1224" i="1"/>
  <c r="H1463" i="1"/>
  <c r="H683" i="1"/>
  <c r="H2458" i="1"/>
  <c r="H2116" i="1"/>
  <c r="H1353" i="1"/>
  <c r="H107" i="1"/>
  <c r="H2115" i="1"/>
  <c r="H1388" i="1"/>
  <c r="H691" i="1"/>
  <c r="H167" i="1"/>
  <c r="H1016" i="1"/>
  <c r="H1352" i="1"/>
  <c r="H106" i="1"/>
  <c r="H1439" i="1"/>
  <c r="H1959" i="1"/>
  <c r="H1153" i="1"/>
  <c r="H2256" i="1"/>
  <c r="H1158" i="1"/>
  <c r="H1091" i="1"/>
  <c r="H31" i="1"/>
  <c r="H1606" i="1"/>
  <c r="H1621" i="1"/>
  <c r="H2405" i="1"/>
  <c r="H836" i="1"/>
  <c r="H320" i="1"/>
  <c r="H1506" i="1"/>
  <c r="H1347" i="1"/>
  <c r="H2263" i="1"/>
  <c r="H91" i="1"/>
  <c r="H1471" i="1"/>
  <c r="H455" i="1"/>
  <c r="H1095" i="1"/>
  <c r="H119" i="1"/>
  <c r="H797" i="1"/>
  <c r="H1340" i="1"/>
  <c r="H543" i="1"/>
  <c r="H2215" i="1"/>
  <c r="H901" i="1"/>
  <c r="H1025" i="1"/>
  <c r="H454" i="1"/>
  <c r="H2262" i="1"/>
  <c r="H319" i="1"/>
  <c r="H1216" i="1"/>
  <c r="H215" i="1"/>
  <c r="H1850" i="1"/>
  <c r="H2020" i="1"/>
  <c r="H1667" i="1"/>
  <c r="H2080" i="1"/>
  <c r="H1753" i="1"/>
  <c r="H1494" i="1"/>
  <c r="H1058" i="1"/>
  <c r="H2013" i="1"/>
  <c r="H2267" i="1"/>
  <c r="H1505" i="1"/>
  <c r="H2162" i="1"/>
  <c r="H1462" i="1"/>
  <c r="H2019" i="1"/>
  <c r="H1329" i="1"/>
  <c r="H180" i="1"/>
  <c r="H870" i="1"/>
  <c r="H72" i="1"/>
  <c r="H734" i="1"/>
  <c r="H189" i="1"/>
  <c r="H1571" i="1"/>
  <c r="H2404" i="1"/>
  <c r="H2328" i="1"/>
  <c r="H968" i="1"/>
  <c r="H1291" i="1"/>
  <c r="H105" i="1"/>
  <c r="H1280" i="1"/>
  <c r="H763" i="1"/>
  <c r="H1090" i="1"/>
  <c r="H1843" i="1"/>
  <c r="H1798" i="1"/>
  <c r="H1426" i="1"/>
  <c r="H1453" i="1"/>
  <c r="H803" i="1"/>
  <c r="H313" i="1"/>
  <c r="H1842" i="1"/>
  <c r="H1377" i="1"/>
  <c r="H828" i="1"/>
  <c r="H1808" i="1"/>
  <c r="H1986" i="1"/>
  <c r="H814" i="1"/>
  <c r="H68" i="1"/>
  <c r="H394" i="1"/>
  <c r="H1685" i="1"/>
  <c r="H447" i="1"/>
  <c r="H1174" i="1"/>
  <c r="H2457" i="1"/>
  <c r="H382" i="1"/>
  <c r="H1461" i="1"/>
  <c r="H1152" i="1"/>
  <c r="H676" i="1"/>
  <c r="H2146" i="1"/>
  <c r="H690" i="1"/>
  <c r="H2145" i="1"/>
  <c r="H1241" i="1"/>
  <c r="H246" i="1"/>
  <c r="H1207" i="1"/>
  <c r="H2223" i="1"/>
  <c r="H2419" i="1"/>
  <c r="H886" i="1"/>
  <c r="H2402" i="1"/>
  <c r="H1554" i="1"/>
  <c r="H1206" i="1"/>
  <c r="H2354" i="1"/>
  <c r="H1438" i="1"/>
  <c r="H1036" i="1"/>
  <c r="H1205" i="1"/>
  <c r="H659" i="1"/>
  <c r="H2120" i="1"/>
  <c r="H2375" i="1"/>
  <c r="H2062" i="1"/>
  <c r="H714" i="1"/>
  <c r="H1300" i="1"/>
  <c r="H745" i="1"/>
  <c r="H1907" i="1"/>
  <c r="H1553" i="1"/>
  <c r="H1565" i="1"/>
  <c r="H225" i="1"/>
  <c r="H893" i="1"/>
  <c r="H1730" i="1"/>
  <c r="H2106" i="1"/>
  <c r="H2129" i="1"/>
  <c r="H6" i="1"/>
  <c r="H18" i="1"/>
  <c r="H999" i="1"/>
  <c r="H393" i="1"/>
  <c r="H852" i="1"/>
  <c r="H2234" i="1"/>
  <c r="H1089" i="1"/>
  <c r="H1470" i="1"/>
  <c r="H198" i="1"/>
  <c r="H956" i="1"/>
  <c r="H62" i="1"/>
  <c r="H1761" i="1"/>
  <c r="H372" i="1"/>
  <c r="H2214" i="1"/>
  <c r="H2144" i="1"/>
  <c r="H1045" i="1"/>
  <c r="H238" i="1"/>
  <c r="H626" i="1"/>
  <c r="H1498" i="1"/>
  <c r="H118" i="1"/>
  <c r="H104" i="1"/>
  <c r="H2072" i="1"/>
  <c r="H637" i="1"/>
  <c r="H917" i="1"/>
  <c r="H529" i="1"/>
  <c r="H1044" i="1"/>
  <c r="H778" i="1"/>
  <c r="H998" i="1"/>
  <c r="H1570" i="1"/>
  <c r="H2001" i="1"/>
  <c r="H1666" i="1"/>
  <c r="H1601" i="1"/>
  <c r="H860" i="1"/>
  <c r="H1493" i="1"/>
  <c r="H1564" i="1"/>
  <c r="H1094" i="1"/>
  <c r="H1769" i="1"/>
  <c r="H2353" i="1"/>
  <c r="H907" i="1"/>
  <c r="H1920" i="1"/>
  <c r="H2412" i="1"/>
  <c r="H1405" i="1"/>
  <c r="H5" i="1"/>
  <c r="H425" i="1"/>
  <c r="H1906" i="1"/>
  <c r="H1004" i="1"/>
  <c r="H1860" i="1"/>
  <c r="H1552" i="1"/>
  <c r="H1346" i="1"/>
  <c r="H542" i="1"/>
  <c r="H2213" i="1"/>
  <c r="H1279" i="1"/>
  <c r="H1132" i="1"/>
  <c r="H371" i="1"/>
  <c r="H4" i="1"/>
  <c r="H2403" i="1"/>
  <c r="H258" i="1"/>
  <c r="H1469" i="1"/>
  <c r="H900" i="1"/>
  <c r="H2077" i="1"/>
  <c r="H2051" i="1"/>
  <c r="H1101" i="1"/>
  <c r="H245" i="1"/>
  <c r="H630" i="1"/>
  <c r="H1157" i="1"/>
  <c r="H1188" i="1"/>
  <c r="H2488" i="1"/>
  <c r="H821" i="1"/>
  <c r="H1468" i="1"/>
  <c r="H2114" i="1"/>
  <c r="H1846" i="1"/>
  <c r="H207" i="1"/>
  <c r="H820" i="1"/>
  <c r="H682" i="1"/>
  <c r="H1788" i="1"/>
  <c r="H2427" i="1"/>
  <c r="H2105" i="1"/>
  <c r="H535" i="1"/>
  <c r="H2040" i="1"/>
  <c r="H237" i="1"/>
  <c r="H1460" i="1"/>
  <c r="H488" i="1"/>
  <c r="H441" i="1"/>
  <c r="H762" i="1"/>
  <c r="H392" i="1"/>
  <c r="H197" i="1"/>
  <c r="H267" i="1"/>
  <c r="H1475" i="1"/>
  <c r="H1883" i="1"/>
  <c r="H1035" i="1"/>
  <c r="H1485" i="1"/>
  <c r="H1781" i="1"/>
  <c r="H670" i="1"/>
  <c r="H819" i="1"/>
  <c r="H196" i="1"/>
  <c r="H1073" i="1"/>
  <c r="H906" i="1"/>
  <c r="H2154" i="1"/>
  <c r="H2169" i="1"/>
  <c r="H796" i="1"/>
  <c r="H402" i="1"/>
  <c r="H2352" i="1"/>
  <c r="H179" i="1"/>
  <c r="H471" i="1"/>
  <c r="H1512" i="1"/>
  <c r="H997" i="1"/>
  <c r="H541" i="1"/>
  <c r="H309" i="1"/>
  <c r="H636" i="1"/>
  <c r="H1082" i="1"/>
  <c r="H1015" i="1"/>
  <c r="H1929" i="1"/>
  <c r="H127" i="1"/>
  <c r="H281" i="1"/>
  <c r="H899" i="1"/>
  <c r="H275" i="1"/>
  <c r="H916" i="1"/>
  <c r="H52" i="1"/>
  <c r="H2368" i="1"/>
  <c r="H1273" i="1"/>
  <c r="H1369" i="1"/>
  <c r="H458" i="1"/>
  <c r="H135" i="1"/>
  <c r="H134" i="1"/>
  <c r="H257" i="1"/>
  <c r="H1125" i="1"/>
  <c r="H51" i="1"/>
  <c r="H1187" i="1"/>
  <c r="H2222" i="1"/>
  <c r="H30" i="1"/>
  <c r="H159" i="1"/>
  <c r="H1412" i="1"/>
  <c r="H2465" i="1"/>
  <c r="H29" i="1"/>
  <c r="H1173" i="1"/>
  <c r="H1656" i="1"/>
  <c r="H1319" i="1"/>
  <c r="H359" i="1"/>
  <c r="H2307" i="1"/>
  <c r="H2212" i="1"/>
  <c r="H1636" i="1"/>
  <c r="H358" i="1"/>
  <c r="H1418" i="1"/>
  <c r="H1204" i="1"/>
  <c r="H848" i="1"/>
  <c r="H2128" i="1"/>
  <c r="H1540" i="1"/>
  <c r="H413" i="1"/>
  <c r="H1394" i="1"/>
  <c r="Z4" i="1" s="1"/>
  <c r="H1978" i="1"/>
  <c r="H1151" i="1"/>
  <c r="H2471" i="1"/>
  <c r="H2426" i="1"/>
  <c r="H470" i="1"/>
  <c r="H689" i="1"/>
  <c r="H2398" i="1"/>
  <c r="H1729" i="1"/>
  <c r="H1639" i="1"/>
  <c r="H2098" i="1"/>
  <c r="H1328" i="1"/>
  <c r="H2200" i="1"/>
  <c r="H1545" i="1"/>
  <c r="H1953" i="1"/>
  <c r="H117" i="1"/>
  <c r="H1629" i="1"/>
  <c r="H2050" i="1"/>
  <c r="H1739" i="1"/>
  <c r="H2389" i="1"/>
  <c r="H1882" i="1"/>
  <c r="H1985" i="1"/>
  <c r="H308" i="1"/>
  <c r="H307" i="1"/>
  <c r="H1456" i="1"/>
  <c r="H2301" i="1"/>
  <c r="H2470" i="1"/>
  <c r="H996" i="1"/>
  <c r="H2388" i="1"/>
  <c r="H1533" i="1"/>
  <c r="H940" i="1"/>
  <c r="H2418" i="1"/>
  <c r="H933" i="1"/>
  <c r="H1480" i="1"/>
  <c r="H2285" i="1"/>
  <c r="H1141" i="1"/>
  <c r="H2293" i="1"/>
  <c r="AE2" i="1" s="1"/>
  <c r="H2119" i="1"/>
  <c r="H2383" i="1"/>
  <c r="H2113" i="1"/>
  <c r="H143" i="1"/>
  <c r="H1628" i="1"/>
  <c r="H158" i="1"/>
  <c r="H1290" i="1"/>
  <c r="H412" i="1"/>
  <c r="H2138" i="1"/>
  <c r="H214" i="1"/>
  <c r="H224" i="1"/>
  <c r="H2242" i="1"/>
  <c r="H770" i="1"/>
  <c r="H560" i="1"/>
  <c r="H986" i="1"/>
  <c r="H2204" i="1"/>
  <c r="H2233" i="1"/>
  <c r="H1150" i="1"/>
  <c r="H2068" i="1"/>
  <c r="H995" i="1"/>
  <c r="H520" i="1"/>
  <c r="H1106" i="1"/>
  <c r="H669" i="1"/>
  <c r="H1149" i="1"/>
  <c r="H644" i="1"/>
  <c r="H1109" i="1"/>
  <c r="H223" i="1"/>
  <c r="H2292" i="1"/>
  <c r="H1614" i="1"/>
  <c r="H391" i="1"/>
  <c r="H103" i="1"/>
  <c r="H469" i="1"/>
  <c r="H1203" i="1"/>
  <c r="H1250" i="1"/>
  <c r="H1186" i="1"/>
  <c r="H280" i="1"/>
  <c r="H1261" i="1"/>
  <c r="H939" i="1"/>
  <c r="H424" i="1"/>
  <c r="H1868" i="1"/>
  <c r="H596" i="1"/>
  <c r="H1308" i="1"/>
  <c r="H2061" i="1"/>
  <c r="H955" i="1"/>
  <c r="H847" i="1"/>
  <c r="H2076" i="1"/>
  <c r="H1511" i="1"/>
  <c r="H1066" i="1"/>
  <c r="H2315" i="1"/>
  <c r="H675" i="1"/>
  <c r="H1057" i="1"/>
  <c r="H2239" i="1"/>
  <c r="H1049" i="1"/>
  <c r="H1995" i="1"/>
  <c r="H2153" i="1"/>
  <c r="H761" i="1"/>
  <c r="H116" i="1"/>
  <c r="H3" i="1"/>
  <c r="H446" i="1"/>
  <c r="H266" i="1"/>
  <c r="H612" i="1"/>
  <c r="H2097" i="1"/>
  <c r="H1709" i="1"/>
  <c r="H2067" i="1"/>
  <c r="H885" i="1"/>
  <c r="H510" i="1"/>
  <c r="H330" i="1"/>
  <c r="H967" i="1"/>
  <c r="H2487" i="1"/>
  <c r="H1864" i="1"/>
  <c r="H674" i="1"/>
  <c r="H178" i="1"/>
  <c r="H991" i="1"/>
  <c r="H411" i="1"/>
  <c r="H1467" i="1"/>
  <c r="H2411" i="1"/>
  <c r="H177" i="1"/>
  <c r="H1029" i="1"/>
  <c r="H2417" i="1"/>
  <c r="H859" i="1"/>
  <c r="H1905" i="1"/>
  <c r="H1065" i="1"/>
  <c r="H2438" i="1"/>
  <c r="H390" i="1"/>
  <c r="H1944" i="1"/>
  <c r="H540" i="1"/>
  <c r="H2454" i="1"/>
  <c r="H1240" i="1"/>
  <c r="H733" i="1"/>
  <c r="H1272" i="1"/>
  <c r="H2161" i="1"/>
  <c r="H274" i="1"/>
  <c r="H423" i="1"/>
  <c r="H552" i="1"/>
  <c r="H256" i="1"/>
  <c r="H567" i="1"/>
  <c r="H509" i="1"/>
  <c r="H813" i="1"/>
  <c r="H1704" i="1"/>
  <c r="H1725" i="1"/>
  <c r="H80" i="1"/>
  <c r="H1551" i="1"/>
  <c r="H481" i="1"/>
  <c r="H1649" i="1"/>
  <c r="H2291" i="1"/>
  <c r="AE4" i="1" s="1"/>
  <c r="H2034" i="1"/>
  <c r="H2079" i="1"/>
  <c r="H629" i="1"/>
  <c r="H884" i="1"/>
  <c r="H2367" i="1"/>
  <c r="H1815" i="1"/>
  <c r="H1351" i="1"/>
  <c r="H1965" i="1"/>
  <c r="AC2" i="1" s="1"/>
  <c r="H1327" i="1"/>
  <c r="H1166" i="1"/>
  <c r="H370" i="1"/>
  <c r="H1387" i="1"/>
  <c r="H658" i="1"/>
  <c r="H892" i="1"/>
  <c r="H1919" i="1"/>
  <c r="H869" i="1"/>
  <c r="H279" i="1"/>
  <c r="H40" i="1"/>
  <c r="H2166" i="1"/>
  <c r="H2104" i="1"/>
  <c r="AD4" i="1" s="1"/>
  <c r="H1901" i="1"/>
  <c r="H2221" i="1"/>
  <c r="H1914" i="1"/>
  <c r="H777" i="1"/>
  <c r="H2494" i="1"/>
  <c r="H617" i="1"/>
  <c r="H347" i="1"/>
  <c r="H1112" i="1"/>
  <c r="H1459" i="1"/>
  <c r="H294" i="1"/>
  <c r="H381" i="1"/>
  <c r="H1249" i="1"/>
  <c r="H1213" i="1"/>
  <c r="H157" i="1"/>
  <c r="H273" i="1"/>
  <c r="H293" i="1"/>
  <c r="H1894" i="1"/>
  <c r="H79" i="1"/>
  <c r="H1172" i="1"/>
  <c r="H1964" i="1"/>
  <c r="H1724" i="1"/>
  <c r="H1339" i="1"/>
  <c r="H2192" i="1"/>
  <c r="H1787" i="1"/>
  <c r="H2446" i="1"/>
  <c r="H231" i="1"/>
  <c r="H142" i="1"/>
  <c r="H2188" i="1"/>
  <c r="H1745" i="1"/>
  <c r="H508" i="1"/>
  <c r="H1148" i="1"/>
  <c r="H2255" i="1"/>
  <c r="H1289" i="1"/>
  <c r="H1260" i="1"/>
  <c r="H2341" i="1"/>
  <c r="H2416" i="1"/>
  <c r="H2340" i="1"/>
  <c r="H1345" i="1"/>
  <c r="H1303" i="1"/>
  <c r="H468" i="1"/>
  <c r="H846" i="1"/>
  <c r="H954" i="1"/>
  <c r="H1814" i="1"/>
  <c r="H1532" i="1"/>
  <c r="H1563" i="1"/>
  <c r="H1990" i="1"/>
  <c r="H1075" i="1"/>
  <c r="H2351" i="1"/>
  <c r="H440" i="1"/>
  <c r="H2066" i="1"/>
  <c r="H1432" i="1"/>
  <c r="H1411" i="1"/>
  <c r="H401" i="1"/>
  <c r="H851" i="1"/>
  <c r="H1627" i="1"/>
  <c r="H435" i="1"/>
  <c r="H2280" i="1"/>
  <c r="H1417" i="1"/>
  <c r="H2096" i="1"/>
  <c r="H1738" i="1"/>
  <c r="H1458" i="1"/>
  <c r="H1350" i="1"/>
  <c r="H1195" i="1"/>
  <c r="H2058" i="1"/>
  <c r="H2187" i="1"/>
  <c r="H1179" i="1"/>
  <c r="H2275" i="1"/>
  <c r="H1823" i="1"/>
  <c r="H2191" i="1"/>
  <c r="H1156" i="1"/>
  <c r="H725" i="1"/>
  <c r="H1137" i="1"/>
  <c r="H445" i="1"/>
  <c r="H1873" i="1"/>
  <c r="H1239" i="1"/>
  <c r="H1229" i="1"/>
  <c r="H1479" i="1"/>
  <c r="H953" i="1"/>
  <c r="H2339" i="1"/>
  <c r="H883" i="1"/>
  <c r="H1212" i="1"/>
  <c r="H827" i="1"/>
  <c r="H928" i="1"/>
  <c r="H1238" i="1"/>
  <c r="H206" i="1"/>
  <c r="H1807" i="1"/>
  <c r="H318" i="1"/>
  <c r="H2425" i="1"/>
  <c r="H1613" i="1"/>
  <c r="H1034" i="1"/>
  <c r="H1510" i="1"/>
  <c r="H346" i="1"/>
  <c r="H255" i="1"/>
  <c r="H898" i="1"/>
  <c r="H1140" i="1"/>
  <c r="H1655" i="1"/>
  <c r="H1673" i="1"/>
  <c r="H133" i="1"/>
  <c r="H1928" i="1"/>
  <c r="H2060" i="1"/>
  <c r="H938" i="1"/>
  <c r="H2182" i="1"/>
  <c r="H1522" i="1"/>
  <c r="H1048" i="1"/>
  <c r="H1577" i="1"/>
  <c r="H1589" i="1"/>
  <c r="H369" i="1"/>
  <c r="H1900" i="1"/>
  <c r="H595" i="1"/>
  <c r="H1544" i="1"/>
  <c r="H244" i="1"/>
  <c r="H2181" i="1"/>
  <c r="H1268" i="1"/>
  <c r="H802" i="1"/>
  <c r="H1349" i="1"/>
  <c r="H2338" i="1"/>
  <c r="H1223" i="1"/>
  <c r="H507" i="1"/>
  <c r="H1278" i="1"/>
  <c r="H2324" i="1"/>
  <c r="H1831" i="1"/>
  <c r="H1178" i="1"/>
  <c r="H1201" i="1"/>
  <c r="H368" i="1"/>
  <c r="H2361" i="1"/>
  <c r="H585" i="1"/>
  <c r="H875" i="1"/>
  <c r="H1302" i="1"/>
  <c r="H345" i="1"/>
  <c r="H1386" i="1"/>
  <c r="H1531" i="1"/>
  <c r="H625" i="1"/>
  <c r="H1062" i="1"/>
  <c r="H868" i="1"/>
  <c r="H90" i="1"/>
  <c r="H306" i="1"/>
  <c r="H1509" i="1"/>
  <c r="H1786" i="1"/>
  <c r="H551" i="1"/>
  <c r="H1344" i="1"/>
  <c r="H2065" i="1"/>
  <c r="H1404" i="1"/>
  <c r="H2127" i="1"/>
  <c r="H1648" i="1"/>
  <c r="H732" i="1"/>
  <c r="H176" i="1"/>
  <c r="H616" i="1"/>
  <c r="H2360" i="1"/>
  <c r="H1111" i="1"/>
  <c r="H867" i="1"/>
  <c r="H668" i="1"/>
  <c r="H1881" i="1"/>
  <c r="H1128" i="1"/>
  <c r="H534" i="1"/>
  <c r="V4" i="1" s="1"/>
  <c r="H2323" i="1"/>
  <c r="H1927" i="1"/>
  <c r="H1752" i="1"/>
  <c r="H897" i="1"/>
  <c r="H115" i="1"/>
  <c r="H102" i="1"/>
  <c r="H1307" i="1"/>
  <c r="H1562" i="1"/>
  <c r="H1288" i="1"/>
  <c r="H2048" i="1"/>
  <c r="H2203" i="1"/>
  <c r="H1455" i="1"/>
  <c r="H367" i="1"/>
  <c r="H1237" i="1"/>
  <c r="H132" i="1"/>
  <c r="H1579" i="1"/>
  <c r="H1672" i="1"/>
  <c r="H1215" i="1"/>
  <c r="H1267" i="1"/>
  <c r="H89" i="1"/>
  <c r="H1474" i="1"/>
  <c r="H932" i="1"/>
  <c r="H1348" i="1"/>
  <c r="T4" i="1" l="1"/>
  <c r="U4" i="1"/>
  <c r="W4" i="1"/>
  <c r="Y4" i="1"/>
  <c r="AC4" i="1"/>
  <c r="AB2" i="1"/>
  <c r="V2" i="1"/>
  <c r="AA4" i="1"/>
  <c r="Y2" i="1"/>
  <c r="AB4" i="1"/>
  <c r="W2" i="1"/>
  <c r="T2" i="1"/>
  <c r="X4" i="1"/>
  <c r="AA2" i="1"/>
  <c r="U2" i="1"/>
  <c r="AD2" i="1"/>
  <c r="Z2" i="1"/>
  <c r="I868" i="1"/>
  <c r="J868" i="1"/>
  <c r="I1156" i="1"/>
  <c r="J1156" i="1"/>
  <c r="I1339" i="1"/>
  <c r="J1339" i="1"/>
  <c r="I1057" i="1"/>
  <c r="J1057" i="1"/>
  <c r="I307" i="1"/>
  <c r="J307" i="1"/>
  <c r="I1062" i="1"/>
  <c r="J1062" i="1"/>
  <c r="I1327" i="1"/>
  <c r="J1327" i="1"/>
  <c r="I135" i="1"/>
  <c r="J135" i="1"/>
  <c r="I454" i="1"/>
  <c r="J454" i="1"/>
  <c r="I1870" i="1"/>
  <c r="J1870" i="1"/>
  <c r="I2157" i="1"/>
  <c r="J2157" i="1"/>
  <c r="I1474" i="1"/>
  <c r="J1474" i="1"/>
  <c r="I115" i="1"/>
  <c r="J115" i="1"/>
  <c r="I2127" i="1"/>
  <c r="J2127" i="1"/>
  <c r="I875" i="1"/>
  <c r="J875" i="1"/>
  <c r="I244" i="1"/>
  <c r="J244" i="1"/>
  <c r="I1140" i="1"/>
  <c r="J1140" i="1"/>
  <c r="I2339" i="1"/>
  <c r="J2339" i="1"/>
  <c r="I1195" i="1"/>
  <c r="J1195" i="1"/>
  <c r="I1075" i="1"/>
  <c r="J1075" i="1"/>
  <c r="I1148" i="1"/>
  <c r="J1148" i="1"/>
  <c r="I273" i="1"/>
  <c r="J273" i="1"/>
  <c r="I2166" i="1"/>
  <c r="J2166" i="1"/>
  <c r="I629" i="1"/>
  <c r="J629" i="1"/>
  <c r="I274" i="1"/>
  <c r="J274" i="1"/>
  <c r="I2411" i="1"/>
  <c r="J2411" i="1"/>
  <c r="I266" i="1"/>
  <c r="J266" i="1"/>
  <c r="I955" i="1"/>
  <c r="J955" i="1"/>
  <c r="I2292" i="1"/>
  <c r="J2292" i="1"/>
  <c r="I2242" i="1"/>
  <c r="J2242" i="1"/>
  <c r="I933" i="1"/>
  <c r="J933" i="1"/>
  <c r="I1629" i="1"/>
  <c r="J1629" i="1"/>
  <c r="I1394" i="1"/>
  <c r="J1394" i="1"/>
  <c r="I2465" i="1"/>
  <c r="J2465" i="1"/>
  <c r="I916" i="1"/>
  <c r="J916" i="1"/>
  <c r="I402" i="1"/>
  <c r="J402" i="1"/>
  <c r="I392" i="1"/>
  <c r="J392" i="1"/>
  <c r="I1468" i="1"/>
  <c r="J1468" i="1"/>
  <c r="I1132" i="1"/>
  <c r="J1132" i="1"/>
  <c r="I1769" i="1"/>
  <c r="J1769" i="1"/>
  <c r="I104" i="1"/>
  <c r="J104" i="1"/>
  <c r="I852" i="1"/>
  <c r="J852" i="1"/>
  <c r="I2062" i="1"/>
  <c r="J2062" i="1"/>
  <c r="I1241" i="1"/>
  <c r="J1241" i="1"/>
  <c r="I1808" i="1"/>
  <c r="J1808" i="1"/>
  <c r="I2328" i="1"/>
  <c r="J2328" i="1"/>
  <c r="I1494" i="1"/>
  <c r="J1494" i="1"/>
  <c r="I797" i="1"/>
  <c r="J797" i="1"/>
  <c r="I1158" i="1"/>
  <c r="J1158" i="1"/>
  <c r="I683" i="1"/>
  <c r="J683" i="1"/>
  <c r="I208" i="1"/>
  <c r="J208" i="1"/>
  <c r="I908" i="1"/>
  <c r="J908" i="1"/>
  <c r="I2121" i="1"/>
  <c r="J2121" i="1"/>
  <c r="I631" i="1"/>
  <c r="J631" i="1"/>
  <c r="I553" i="1"/>
  <c r="J553" i="1"/>
  <c r="I1217" i="1"/>
  <c r="J1217" i="1"/>
  <c r="I2201" i="1"/>
  <c r="J2201" i="1"/>
  <c r="I1126" i="1"/>
  <c r="J1126" i="1"/>
  <c r="I1731" i="1"/>
  <c r="J1731" i="1"/>
  <c r="I1175" i="1"/>
  <c r="J1175" i="1"/>
  <c r="I374" i="1"/>
  <c r="J374" i="1"/>
  <c r="I161" i="1"/>
  <c r="J161" i="1"/>
  <c r="I314" i="1"/>
  <c r="J314" i="1"/>
  <c r="I1059" i="1"/>
  <c r="J1059" i="1"/>
  <c r="I1816" i="1"/>
  <c r="J1816" i="1"/>
  <c r="I736" i="1"/>
  <c r="J736" i="1"/>
  <c r="I1031" i="1"/>
  <c r="J1031" i="1"/>
  <c r="I2036" i="1"/>
  <c r="J2036" i="1"/>
  <c r="I1269" i="1"/>
  <c r="J1269" i="1"/>
  <c r="I1419" i="1"/>
  <c r="J1419" i="1"/>
  <c r="I417" i="1"/>
  <c r="J417" i="1"/>
  <c r="I1718" i="1"/>
  <c r="J1718" i="1"/>
  <c r="I474" i="1"/>
  <c r="J474" i="1"/>
  <c r="I1027" i="1"/>
  <c r="J1027" i="1"/>
  <c r="I2131" i="1"/>
  <c r="J2131" i="1"/>
  <c r="I2442" i="1"/>
  <c r="J2442" i="1"/>
  <c r="I1987" i="1"/>
  <c r="J1987" i="1"/>
  <c r="I269" i="1"/>
  <c r="J269" i="1"/>
  <c r="I296" i="1"/>
  <c r="J296" i="1"/>
  <c r="I1305" i="1"/>
  <c r="J1305" i="1"/>
  <c r="I2236" i="1"/>
  <c r="J2236" i="1"/>
  <c r="I2123" i="1"/>
  <c r="J2123" i="1"/>
  <c r="I1513" i="1"/>
  <c r="J1513" i="1"/>
  <c r="I396" i="1"/>
  <c r="J396" i="1"/>
  <c r="I563" i="1"/>
  <c r="J563" i="1"/>
  <c r="I486" i="1"/>
  <c r="J486" i="1"/>
  <c r="I2310" i="1"/>
  <c r="J2310" i="1"/>
  <c r="I1733" i="1"/>
  <c r="J1733" i="1"/>
  <c r="I2363" i="1"/>
  <c r="J2363" i="1"/>
  <c r="I920" i="1"/>
  <c r="J920" i="1"/>
  <c r="I2276" i="1"/>
  <c r="J2276" i="1"/>
  <c r="I556" i="1"/>
  <c r="J556" i="1"/>
  <c r="I1161" i="1"/>
  <c r="J1161" i="1"/>
  <c r="I123" i="1"/>
  <c r="J123" i="1"/>
  <c r="I678" i="1"/>
  <c r="J678" i="1"/>
  <c r="I1189" i="1"/>
  <c r="J1189" i="1"/>
  <c r="I1107" i="1"/>
  <c r="J1107" i="1"/>
  <c r="I1360" i="1"/>
  <c r="J1360" i="1"/>
  <c r="I1789" i="1"/>
  <c r="J1789" i="1"/>
  <c r="I756" i="1"/>
  <c r="J756" i="1"/>
  <c r="I2304" i="1"/>
  <c r="J2304" i="1"/>
  <c r="I1355" i="1"/>
  <c r="J1355" i="1"/>
  <c r="I697" i="1"/>
  <c r="J697" i="1"/>
  <c r="I1957" i="1"/>
  <c r="J1957" i="1"/>
  <c r="I450" i="1"/>
  <c r="J450" i="1"/>
  <c r="I109" i="1"/>
  <c r="J109" i="1"/>
  <c r="I203" i="1"/>
  <c r="J203" i="1"/>
  <c r="I600" i="1"/>
  <c r="J600" i="1"/>
  <c r="I982" i="1"/>
  <c r="J982" i="1"/>
  <c r="I1517" i="1"/>
  <c r="J1517" i="1"/>
  <c r="I2449" i="1"/>
  <c r="J2449" i="1"/>
  <c r="I1622" i="1"/>
  <c r="J1622" i="1"/>
  <c r="I429" i="1"/>
  <c r="J429" i="1"/>
  <c r="I935" i="1"/>
  <c r="J935" i="1"/>
  <c r="I1519" i="1"/>
  <c r="J1519" i="1"/>
  <c r="I833" i="1"/>
  <c r="J833" i="1"/>
  <c r="I857" i="1"/>
  <c r="J857" i="1"/>
  <c r="I2421" i="1"/>
  <c r="J2421" i="1"/>
  <c r="I2366" i="1"/>
  <c r="J2366" i="1"/>
  <c r="I2475" i="1"/>
  <c r="J2475" i="1"/>
  <c r="I791" i="1"/>
  <c r="J791" i="1"/>
  <c r="I1619" i="1"/>
  <c r="J1619" i="1"/>
  <c r="I2093" i="1"/>
  <c r="J2093" i="1"/>
  <c r="I589" i="1"/>
  <c r="J589" i="1"/>
  <c r="I1478" i="1"/>
  <c r="J1478" i="1"/>
  <c r="I287" i="1"/>
  <c r="J287" i="1"/>
  <c r="I2468" i="1"/>
  <c r="J2468" i="1"/>
  <c r="I111" i="1"/>
  <c r="J111" i="1"/>
  <c r="I2081" i="1"/>
  <c r="J2081" i="1"/>
  <c r="I278" i="1"/>
  <c r="J278" i="1"/>
  <c r="I1342" i="1"/>
  <c r="J1342" i="1"/>
  <c r="I2143" i="1"/>
  <c r="J2143" i="1"/>
  <c r="I888" i="1"/>
  <c r="J888" i="1"/>
  <c r="I1408" i="1"/>
  <c r="J1408" i="1"/>
  <c r="I1002" i="1"/>
  <c r="J1002" i="1"/>
  <c r="I221" i="1"/>
  <c r="J221" i="1"/>
  <c r="I2219" i="1"/>
  <c r="J2219" i="1"/>
  <c r="I431" i="1"/>
  <c r="J431" i="1"/>
  <c r="I793" i="1"/>
  <c r="J793" i="1"/>
  <c r="I664" i="1"/>
  <c r="J664" i="1"/>
  <c r="I1530" i="1"/>
  <c r="J1530" i="1"/>
  <c r="I665" i="1"/>
  <c r="J665" i="1"/>
  <c r="I1064" i="1"/>
  <c r="J1064" i="1"/>
  <c r="I1247" i="1"/>
  <c r="J1247" i="1"/>
  <c r="I61" i="1"/>
  <c r="J61" i="1"/>
  <c r="I2409" i="1"/>
  <c r="J2409" i="1"/>
  <c r="I962" i="1"/>
  <c r="J962" i="1"/>
  <c r="I1088" i="1"/>
  <c r="J1088" i="1"/>
  <c r="I1371" i="1"/>
  <c r="J1371" i="1"/>
  <c r="I222" i="1"/>
  <c r="J222" i="1"/>
  <c r="I2359" i="1"/>
  <c r="J2359" i="1"/>
  <c r="I1194" i="1"/>
  <c r="J1194" i="1"/>
  <c r="I635" i="1"/>
  <c r="J635" i="1"/>
  <c r="I2498" i="1"/>
  <c r="J2498" i="1"/>
  <c r="I1638" i="1"/>
  <c r="J1638" i="1"/>
  <c r="I2396" i="1"/>
  <c r="J2396" i="1"/>
  <c r="I174" i="1"/>
  <c r="J174" i="1"/>
  <c r="I2397" i="1"/>
  <c r="J2397" i="1"/>
  <c r="I882" i="1"/>
  <c r="J882" i="1"/>
  <c r="I1403" i="1"/>
  <c r="J1403" i="1"/>
  <c r="I1793" i="1"/>
  <c r="J1793" i="1"/>
  <c r="I1892" i="1"/>
  <c r="J1892" i="1"/>
  <c r="I2220" i="1"/>
  <c r="J2220" i="1"/>
  <c r="I979" i="1"/>
  <c r="J979" i="1"/>
  <c r="I485" i="1"/>
  <c r="J485" i="1"/>
  <c r="I1539" i="1"/>
  <c r="J1539" i="1"/>
  <c r="I615" i="1"/>
  <c r="J615" i="1"/>
  <c r="I898" i="1"/>
  <c r="J898" i="1"/>
  <c r="I446" i="1"/>
  <c r="J446" i="1"/>
  <c r="I2418" i="1"/>
  <c r="J2418" i="1"/>
  <c r="I275" i="1"/>
  <c r="J275" i="1"/>
  <c r="I821" i="1"/>
  <c r="J821" i="1"/>
  <c r="I1279" i="1"/>
  <c r="J1279" i="1"/>
  <c r="I1094" i="1"/>
  <c r="J1094" i="1"/>
  <c r="I118" i="1"/>
  <c r="J118" i="1"/>
  <c r="I393" i="1"/>
  <c r="J393" i="1"/>
  <c r="I2375" i="1"/>
  <c r="J2375" i="1"/>
  <c r="I2145" i="1"/>
  <c r="J2145" i="1"/>
  <c r="I828" i="1"/>
  <c r="J828" i="1"/>
  <c r="I2404" i="1"/>
  <c r="J2404" i="1"/>
  <c r="I1753" i="1"/>
  <c r="J1753" i="1"/>
  <c r="I119" i="1"/>
  <c r="J119" i="1"/>
  <c r="I2256" i="1"/>
  <c r="J2256" i="1"/>
  <c r="I1463" i="1"/>
  <c r="J1463" i="1"/>
  <c r="I331" i="1"/>
  <c r="J331" i="1"/>
  <c r="I1993" i="1"/>
  <c r="J1993" i="1"/>
  <c r="I2455" i="1"/>
  <c r="J2455" i="1"/>
  <c r="I2179" i="1"/>
  <c r="J2179" i="1"/>
  <c r="I645" i="1"/>
  <c r="J645" i="1"/>
  <c r="I199" i="1"/>
  <c r="J199" i="1"/>
  <c r="I81" i="1"/>
  <c r="J81" i="1"/>
  <c r="I1979" i="1"/>
  <c r="J1979" i="1"/>
  <c r="I694" i="1"/>
  <c r="J694" i="1"/>
  <c r="I1825" i="1"/>
  <c r="J1825" i="1"/>
  <c r="I2035" i="1"/>
  <c r="J2035" i="1"/>
  <c r="I1874" i="1"/>
  <c r="J1874" i="1"/>
  <c r="I2130" i="1"/>
  <c r="J2130" i="1"/>
  <c r="I2225" i="1"/>
  <c r="J2225" i="1"/>
  <c r="I121" i="1"/>
  <c r="J121" i="1"/>
  <c r="I1301" i="1"/>
  <c r="J1301" i="1"/>
  <c r="I2243" i="1"/>
  <c r="J2243" i="1"/>
  <c r="I283" i="1"/>
  <c r="J283" i="1"/>
  <c r="I2073" i="1"/>
  <c r="J2073" i="1"/>
  <c r="I727" i="1"/>
  <c r="J727" i="1"/>
  <c r="I41" i="1"/>
  <c r="J41" i="1"/>
  <c r="I426" i="1"/>
  <c r="J426" i="1"/>
  <c r="I1243" i="1"/>
  <c r="J1243" i="1"/>
  <c r="I943" i="1"/>
  <c r="J943" i="1"/>
  <c r="I1304" i="1"/>
  <c r="J1304" i="1"/>
  <c r="I1018" i="1"/>
  <c r="J1018" i="1"/>
  <c r="I2270" i="1"/>
  <c r="J2270" i="1"/>
  <c r="I646" i="1"/>
  <c r="J646" i="1"/>
  <c r="I1133" i="1"/>
  <c r="J1133" i="1"/>
  <c r="I2228" i="1"/>
  <c r="J2228" i="1"/>
  <c r="I1281" i="1"/>
  <c r="J1281" i="1"/>
  <c r="I2385" i="1"/>
  <c r="J2385" i="1"/>
  <c r="I958" i="1"/>
  <c r="J958" i="1"/>
  <c r="I672" i="1"/>
  <c r="J672" i="1"/>
  <c r="I2042" i="1"/>
  <c r="J2042" i="1"/>
  <c r="I1884" i="1"/>
  <c r="J1884" i="1"/>
  <c r="I2133" i="1"/>
  <c r="J2133" i="1"/>
  <c r="I1608" i="1"/>
  <c r="J1608" i="1"/>
  <c r="I1923" i="1"/>
  <c r="J1923" i="1"/>
  <c r="I1734" i="1"/>
  <c r="J1734" i="1"/>
  <c r="I2043" i="1"/>
  <c r="J2043" i="1"/>
  <c r="I2172" i="1"/>
  <c r="J2172" i="1"/>
  <c r="I1069" i="1"/>
  <c r="J1069" i="1"/>
  <c r="I1364" i="1"/>
  <c r="J1364" i="1"/>
  <c r="I1834" i="1"/>
  <c r="J1834" i="1"/>
  <c r="I1547" i="1"/>
  <c r="J1547" i="1"/>
  <c r="I2484" i="1"/>
  <c r="J2484" i="1"/>
  <c r="I1735" i="1"/>
  <c r="J1735" i="1"/>
  <c r="I895" i="1"/>
  <c r="J895" i="1"/>
  <c r="I1803" i="1"/>
  <c r="J1803" i="1"/>
  <c r="I1903" i="1"/>
  <c r="J1903" i="1"/>
  <c r="I832" i="1"/>
  <c r="J832" i="1"/>
  <c r="I2379" i="1"/>
  <c r="J2379" i="1"/>
  <c r="I194" i="1"/>
  <c r="J194" i="1"/>
  <c r="I960" i="1"/>
  <c r="J960" i="1"/>
  <c r="I613" i="1"/>
  <c r="J613" i="1"/>
  <c r="I530" i="1"/>
  <c r="J530" i="1"/>
  <c r="I97" i="1"/>
  <c r="J97" i="1"/>
  <c r="I1022" i="1"/>
  <c r="J1022" i="1"/>
  <c r="I2336" i="1"/>
  <c r="J2336" i="1"/>
  <c r="I1602" i="1"/>
  <c r="J1602" i="1"/>
  <c r="I1876" i="1"/>
  <c r="J1876" i="1"/>
  <c r="I211" i="1"/>
  <c r="J211" i="1"/>
  <c r="I1518" i="1"/>
  <c r="J1518" i="1"/>
  <c r="I817" i="1"/>
  <c r="J817" i="1"/>
  <c r="I1325" i="1"/>
  <c r="J1325" i="1"/>
  <c r="I1939" i="1"/>
  <c r="J1939" i="1"/>
  <c r="I45" i="1"/>
  <c r="J45" i="1"/>
  <c r="I947" i="1"/>
  <c r="J947" i="1"/>
  <c r="I1338" i="1"/>
  <c r="J1338" i="1"/>
  <c r="I1326" i="1"/>
  <c r="J1326" i="1"/>
  <c r="I1264" i="1"/>
  <c r="J1264" i="1"/>
  <c r="I1041" i="1"/>
  <c r="J1041" i="1"/>
  <c r="I2012" i="1"/>
  <c r="J2012" i="1"/>
  <c r="I2312" i="1"/>
  <c r="J2312" i="1"/>
  <c r="I2278" i="1"/>
  <c r="J2278" i="1"/>
  <c r="I1694" i="1"/>
  <c r="J1694" i="1"/>
  <c r="I1398" i="1"/>
  <c r="J1398" i="1"/>
  <c r="I1594" i="1"/>
  <c r="J1594" i="1"/>
  <c r="I1219" i="1"/>
  <c r="J1219" i="1"/>
  <c r="I1220" i="1"/>
  <c r="J1220" i="1"/>
  <c r="I769" i="1"/>
  <c r="J769" i="1"/>
  <c r="I2160" i="1"/>
  <c r="J2160" i="1"/>
  <c r="I604" i="1"/>
  <c r="J604" i="1"/>
  <c r="I35" i="1"/>
  <c r="J35" i="1"/>
  <c r="I622" i="1"/>
  <c r="J622" i="1"/>
  <c r="I1258" i="1"/>
  <c r="J1258" i="1"/>
  <c r="I1653" i="1"/>
  <c r="J1653" i="1"/>
  <c r="I651" i="1"/>
  <c r="J651" i="1"/>
  <c r="I139" i="1"/>
  <c r="J139" i="1"/>
  <c r="I504" i="1"/>
  <c r="J504" i="1"/>
  <c r="I1490" i="1"/>
  <c r="J1490" i="1"/>
  <c r="I2103" i="1"/>
  <c r="J2103" i="1"/>
  <c r="I1367" i="1"/>
  <c r="J1367" i="1"/>
  <c r="I2023" i="1"/>
  <c r="J2023" i="1"/>
  <c r="I2046" i="1"/>
  <c r="J2046" i="1"/>
  <c r="I550" i="1"/>
  <c r="J550" i="1"/>
  <c r="I1963" i="1"/>
  <c r="J1963" i="1"/>
  <c r="I1983" i="1"/>
  <c r="J1983" i="1"/>
  <c r="I2313" i="1"/>
  <c r="J2313" i="1"/>
  <c r="I2164" i="1"/>
  <c r="J2164" i="1"/>
  <c r="I38" i="1"/>
  <c r="J38" i="1"/>
  <c r="I750" i="1"/>
  <c r="J750" i="1"/>
  <c r="I1999" i="1"/>
  <c r="J1999" i="1"/>
  <c r="I2499" i="1"/>
  <c r="J2499" i="1"/>
  <c r="I328" i="1"/>
  <c r="J328" i="1"/>
  <c r="I801" i="1"/>
  <c r="J801" i="1"/>
  <c r="I594" i="1"/>
  <c r="J594" i="1"/>
  <c r="I1759" i="1"/>
  <c r="J1759" i="1"/>
  <c r="I2321" i="1"/>
  <c r="J2321" i="1"/>
  <c r="I1521" i="1"/>
  <c r="J1521" i="1"/>
  <c r="I50" i="1"/>
  <c r="J50" i="1"/>
  <c r="I506" i="1"/>
  <c r="J506" i="1"/>
  <c r="I702" i="1"/>
  <c r="J702" i="1"/>
  <c r="I1625" i="1"/>
  <c r="J1625" i="1"/>
  <c r="I467" i="1"/>
  <c r="J467" i="1"/>
  <c r="I1117" i="1"/>
  <c r="J1117" i="1"/>
  <c r="I89" i="1"/>
  <c r="J89" i="1"/>
  <c r="I1544" i="1"/>
  <c r="J1544" i="1"/>
  <c r="I1563" i="1"/>
  <c r="J1563" i="1"/>
  <c r="I899" i="1"/>
  <c r="J899" i="1"/>
  <c r="I690" i="1"/>
  <c r="J690" i="1"/>
  <c r="I482" i="1"/>
  <c r="J482" i="1"/>
  <c r="I2459" i="1"/>
  <c r="J2459" i="1"/>
  <c r="I1292" i="1"/>
  <c r="J1292" i="1"/>
  <c r="I919" i="1"/>
  <c r="J919" i="1"/>
  <c r="I1202" i="1"/>
  <c r="J1202" i="1"/>
  <c r="I2235" i="1"/>
  <c r="J2235" i="1"/>
  <c r="I546" i="1"/>
  <c r="J546" i="1"/>
  <c r="I82" i="1"/>
  <c r="J82" i="1"/>
  <c r="I2006" i="1"/>
  <c r="J2006" i="1"/>
  <c r="I2122" i="1"/>
  <c r="J2122" i="1"/>
  <c r="I754" i="1"/>
  <c r="J754" i="1"/>
  <c r="I1875" i="1"/>
  <c r="J1875" i="1"/>
  <c r="I295" i="1"/>
  <c r="J295" i="1"/>
  <c r="I1293" i="1"/>
  <c r="J1293" i="1"/>
  <c r="I1947" i="1"/>
  <c r="J1947" i="1"/>
  <c r="I2429" i="1"/>
  <c r="J2429" i="1"/>
  <c r="I1019" i="1"/>
  <c r="J1019" i="1"/>
  <c r="I2332" i="1"/>
  <c r="J2332" i="1"/>
  <c r="I352" i="1"/>
  <c r="J352" i="1"/>
  <c r="I43" i="1"/>
  <c r="J43" i="1"/>
  <c r="I1098" i="1"/>
  <c r="J1098" i="1"/>
  <c r="I1295" i="1"/>
  <c r="J1295" i="1"/>
  <c r="I353" i="1"/>
  <c r="J353" i="1"/>
  <c r="I786" i="1"/>
  <c r="J786" i="1"/>
  <c r="I1950" i="1"/>
  <c r="J1950" i="1"/>
  <c r="I780" i="1"/>
  <c r="J780" i="1"/>
  <c r="I1009" i="1"/>
  <c r="J1009" i="1"/>
  <c r="I2482" i="1"/>
  <c r="J2482" i="1"/>
  <c r="I1068" i="1"/>
  <c r="J1068" i="1"/>
  <c r="I1330" i="1"/>
  <c r="J1330" i="1"/>
  <c r="I298" i="1"/>
  <c r="J298" i="1"/>
  <c r="I696" i="1"/>
  <c r="J696" i="1"/>
  <c r="I1322" i="1"/>
  <c r="J1322" i="1"/>
  <c r="I740" i="1"/>
  <c r="J740" i="1"/>
  <c r="I2141" i="1"/>
  <c r="J2141" i="1"/>
  <c r="I1483" i="1"/>
  <c r="J1483" i="1"/>
  <c r="I1615" i="1"/>
  <c r="J1615" i="1"/>
  <c r="I564" i="1"/>
  <c r="J564" i="1"/>
  <c r="I1423" i="1"/>
  <c r="J1423" i="1"/>
  <c r="I2358" i="1"/>
  <c r="J2358" i="1"/>
  <c r="I1310" i="1"/>
  <c r="J1310" i="1"/>
  <c r="I922" i="1"/>
  <c r="J922" i="1"/>
  <c r="I1211" i="1"/>
  <c r="J1211" i="1"/>
  <c r="I163" i="1"/>
  <c r="J163" i="1"/>
  <c r="I1450" i="1"/>
  <c r="J1450" i="1"/>
  <c r="I1120" i="1"/>
  <c r="J1120" i="1"/>
  <c r="I866" i="1"/>
  <c r="J866" i="1"/>
  <c r="I2026" i="1"/>
  <c r="J2026" i="1"/>
  <c r="I1962" i="1"/>
  <c r="J1962" i="1"/>
  <c r="I301" i="1"/>
  <c r="J301" i="1"/>
  <c r="I984" i="1"/>
  <c r="J984" i="1"/>
  <c r="I2430" i="1"/>
  <c r="J2430" i="1"/>
  <c r="I1424" i="1"/>
  <c r="J1424" i="1"/>
  <c r="I1610" i="1"/>
  <c r="J1610" i="1"/>
  <c r="I1663" i="1"/>
  <c r="J1663" i="1"/>
  <c r="I1306" i="1"/>
  <c r="J1306" i="1"/>
  <c r="I2497" i="1"/>
  <c r="J2497" i="1"/>
  <c r="I204" i="1"/>
  <c r="J204" i="1"/>
  <c r="I2443" i="1"/>
  <c r="J2443" i="1"/>
  <c r="I363" i="1"/>
  <c r="J363" i="1"/>
  <c r="I994" i="1"/>
  <c r="J994" i="1"/>
  <c r="I324" i="1"/>
  <c r="J324" i="1"/>
  <c r="I978" i="1"/>
  <c r="J978" i="1"/>
  <c r="I879" i="1"/>
  <c r="J879" i="1"/>
  <c r="I2306" i="1"/>
  <c r="J2306" i="1"/>
  <c r="I453" i="1"/>
  <c r="J453" i="1"/>
  <c r="I2483" i="1"/>
  <c r="J2483" i="1"/>
  <c r="I1299" i="1"/>
  <c r="J1299" i="1"/>
  <c r="I1998" i="1"/>
  <c r="J1998" i="1"/>
  <c r="I642" i="1"/>
  <c r="J642" i="1"/>
  <c r="I652" i="1"/>
  <c r="J652" i="1"/>
  <c r="I1821" i="1"/>
  <c r="J1821" i="1"/>
  <c r="I1853" i="1"/>
  <c r="J1853" i="1"/>
  <c r="I1105" i="1"/>
  <c r="J1105" i="1"/>
  <c r="I1992" i="1"/>
  <c r="J1992" i="1"/>
  <c r="I989" i="1"/>
  <c r="J989" i="1"/>
  <c r="I2094" i="1"/>
  <c r="J2094" i="1"/>
  <c r="I1912" i="1"/>
  <c r="J1912" i="1"/>
  <c r="I1093" i="1"/>
  <c r="J1093" i="1"/>
  <c r="I1503" i="1"/>
  <c r="J1503" i="1"/>
  <c r="I624" i="1"/>
  <c r="J624" i="1"/>
  <c r="I2178" i="1"/>
  <c r="J2178" i="1"/>
  <c r="I1042" i="1"/>
  <c r="J1042" i="1"/>
  <c r="I1635" i="1"/>
  <c r="J1635" i="1"/>
  <c r="I1891" i="1"/>
  <c r="J1891" i="1"/>
  <c r="I365" i="1"/>
  <c r="J365" i="1"/>
  <c r="I1393" i="1"/>
  <c r="J1393" i="1"/>
  <c r="I2056" i="1"/>
  <c r="J2056" i="1"/>
  <c r="I2469" i="1"/>
  <c r="J2469" i="1"/>
  <c r="I479" i="1"/>
  <c r="J479" i="1"/>
  <c r="I584" i="1"/>
  <c r="J584" i="1"/>
  <c r="I2266" i="1"/>
  <c r="J2266" i="1"/>
  <c r="I1977" i="1"/>
  <c r="J1977" i="1"/>
  <c r="I1431" i="1"/>
  <c r="J1431" i="1"/>
  <c r="I2322" i="1"/>
  <c r="J2322" i="1"/>
  <c r="I2415" i="1"/>
  <c r="J2415" i="1"/>
  <c r="I2437" i="1"/>
  <c r="J2437" i="1"/>
  <c r="I243" i="1"/>
  <c r="J243" i="1"/>
  <c r="I688" i="1"/>
  <c r="J688" i="1"/>
  <c r="I1350" i="1"/>
  <c r="J1350" i="1"/>
  <c r="I40" i="1"/>
  <c r="J40" i="1"/>
  <c r="I224" i="1"/>
  <c r="J224" i="1"/>
  <c r="I413" i="1"/>
  <c r="J413" i="1"/>
  <c r="I255" i="1"/>
  <c r="J255" i="1"/>
  <c r="I3" i="1"/>
  <c r="J3" i="1"/>
  <c r="I441" i="1"/>
  <c r="J441" i="1"/>
  <c r="I1153" i="1"/>
  <c r="J1153" i="1"/>
  <c r="I1637" i="1"/>
  <c r="J1637" i="1"/>
  <c r="I1391" i="1"/>
  <c r="J1391" i="1"/>
  <c r="I1215" i="1"/>
  <c r="J1215" i="1"/>
  <c r="I1344" i="1"/>
  <c r="J1344" i="1"/>
  <c r="I368" i="1"/>
  <c r="J368" i="1"/>
  <c r="J1900" i="1"/>
  <c r="I1900" i="1"/>
  <c r="I346" i="1"/>
  <c r="J346" i="1"/>
  <c r="I1229" i="1"/>
  <c r="J1229" i="1"/>
  <c r="I1738" i="1"/>
  <c r="J1738" i="1"/>
  <c r="I1532" i="1"/>
  <c r="J1532" i="1"/>
  <c r="I2188" i="1"/>
  <c r="J2188" i="1"/>
  <c r="I1249" i="1"/>
  <c r="J1249" i="1"/>
  <c r="I869" i="1"/>
  <c r="J869" i="1"/>
  <c r="I2291" i="1"/>
  <c r="J2291" i="1"/>
  <c r="I733" i="1"/>
  <c r="J733" i="1"/>
  <c r="I991" i="1"/>
  <c r="J991" i="1"/>
  <c r="I116" i="1"/>
  <c r="J116" i="1"/>
  <c r="I596" i="1"/>
  <c r="J596" i="1"/>
  <c r="I644" i="1"/>
  <c r="J644" i="1"/>
  <c r="I2138" i="1"/>
  <c r="J2138" i="1"/>
  <c r="I1533" i="1"/>
  <c r="J1533" i="1"/>
  <c r="I1545" i="1"/>
  <c r="J1545" i="1"/>
  <c r="I2128" i="1"/>
  <c r="J2128" i="1"/>
  <c r="I30" i="1"/>
  <c r="J30" i="1"/>
  <c r="I281" i="1"/>
  <c r="J281" i="1"/>
  <c r="I2154" i="1"/>
  <c r="J2154" i="1"/>
  <c r="I488" i="1"/>
  <c r="J488" i="1"/>
  <c r="I1188" i="1"/>
  <c r="J1188" i="1"/>
  <c r="I542" i="1"/>
  <c r="J542" i="1"/>
  <c r="I1493" i="1"/>
  <c r="J1493" i="1"/>
  <c r="I626" i="1"/>
  <c r="J626" i="1"/>
  <c r="I18" i="1"/>
  <c r="J18" i="1"/>
  <c r="I659" i="1"/>
  <c r="J659" i="1"/>
  <c r="I2146" i="1"/>
  <c r="J2146" i="1"/>
  <c r="I1842" i="1"/>
  <c r="J1842" i="1"/>
  <c r="I189" i="1"/>
  <c r="J189" i="1"/>
  <c r="I1667" i="1"/>
  <c r="J1667" i="1"/>
  <c r="I455" i="1"/>
  <c r="J455" i="1"/>
  <c r="I1959" i="1"/>
  <c r="J1959" i="1"/>
  <c r="I1844" i="1"/>
  <c r="J1844" i="1"/>
  <c r="I1129" i="1"/>
  <c r="J1129" i="1"/>
  <c r="I489" i="1"/>
  <c r="J489" i="1"/>
  <c r="I1230" i="1"/>
  <c r="J1230" i="1"/>
  <c r="I876" i="1"/>
  <c r="J876" i="1"/>
  <c r="J276" i="1"/>
  <c r="I276" i="1"/>
  <c r="I578" i="1"/>
  <c r="J578" i="1"/>
  <c r="I2329" i="1"/>
  <c r="J2329" i="1"/>
  <c r="I677" i="1"/>
  <c r="J677" i="1"/>
  <c r="I2286" i="1"/>
  <c r="J2286" i="1"/>
  <c r="I201" i="1"/>
  <c r="J201" i="1"/>
  <c r="I751" i="1"/>
  <c r="J751" i="1"/>
  <c r="I1208" i="1"/>
  <c r="J1208" i="1"/>
  <c r="I1226" i="1"/>
  <c r="J1226" i="1"/>
  <c r="I569" i="1"/>
  <c r="J569" i="1"/>
  <c r="I1074" i="1"/>
  <c r="J1074" i="1"/>
  <c r="I1473" i="1"/>
  <c r="J1473" i="1"/>
  <c r="I268" i="1"/>
  <c r="J268" i="1"/>
  <c r="I64" i="1"/>
  <c r="J64" i="1"/>
  <c r="I2456" i="1"/>
  <c r="J2456" i="1"/>
  <c r="I753" i="1"/>
  <c r="J753" i="1"/>
  <c r="I1810" i="1"/>
  <c r="J1810" i="1"/>
  <c r="I587" i="1"/>
  <c r="J587" i="1"/>
  <c r="I2269" i="1"/>
  <c r="J2269" i="1"/>
  <c r="I2308" i="1"/>
  <c r="J2308" i="1"/>
  <c r="I183" i="1"/>
  <c r="J183" i="1"/>
  <c r="I1970" i="1"/>
  <c r="J1970" i="1"/>
  <c r="I1670" i="1"/>
  <c r="J1670" i="1"/>
  <c r="I1376" i="1"/>
  <c r="J1376" i="1"/>
  <c r="I162" i="1"/>
  <c r="J162" i="1"/>
  <c r="I1321" i="1"/>
  <c r="J1321" i="1"/>
  <c r="I2309" i="1"/>
  <c r="J2309" i="1"/>
  <c r="I96" i="1"/>
  <c r="J96" i="1"/>
  <c r="I737" i="1"/>
  <c r="J737" i="1"/>
  <c r="I2109" i="1"/>
  <c r="J2109" i="1"/>
  <c r="I219" i="1"/>
  <c r="J219" i="1"/>
  <c r="I787" i="1"/>
  <c r="J787" i="1"/>
  <c r="I55" i="1"/>
  <c r="J55" i="1"/>
  <c r="I250" i="1"/>
  <c r="J250" i="1"/>
  <c r="I2247" i="1"/>
  <c r="J2247" i="1"/>
  <c r="I209" i="1"/>
  <c r="J209" i="1"/>
  <c r="I1232" i="1"/>
  <c r="J1232" i="1"/>
  <c r="I354" i="1"/>
  <c r="J354" i="1"/>
  <c r="I2400" i="1"/>
  <c r="J2400" i="1"/>
  <c r="I1134" i="1"/>
  <c r="J1134" i="1"/>
  <c r="I808" i="1"/>
  <c r="J808" i="1"/>
  <c r="I1917" i="1"/>
  <c r="J1917" i="1"/>
  <c r="I285" i="1"/>
  <c r="J285" i="1"/>
  <c r="I2168" i="1"/>
  <c r="J2168" i="1"/>
  <c r="I849" i="1"/>
  <c r="J849" i="1"/>
  <c r="I2281" i="1"/>
  <c r="J2281" i="1"/>
  <c r="I1955" i="1"/>
  <c r="J1955" i="1"/>
  <c r="I1396" i="1"/>
  <c r="J1396" i="1"/>
  <c r="I2208" i="1"/>
  <c r="J2208" i="1"/>
  <c r="I1618" i="1"/>
  <c r="J1618" i="1"/>
  <c r="I399" i="1"/>
  <c r="J399" i="1"/>
  <c r="I757" i="1"/>
  <c r="J757" i="1"/>
  <c r="I2391" i="1"/>
  <c r="J2391" i="1"/>
  <c r="I1707" i="1"/>
  <c r="J1707" i="1"/>
  <c r="I709" i="1"/>
  <c r="J709" i="1"/>
  <c r="I210" i="1"/>
  <c r="J210" i="1"/>
  <c r="I1270" i="1"/>
  <c r="J1270" i="1"/>
  <c r="I1796" i="1"/>
  <c r="J1796" i="1"/>
  <c r="I931" i="1"/>
  <c r="J931" i="1"/>
  <c r="I1114" i="1"/>
  <c r="J1114" i="1"/>
  <c r="I1061" i="1"/>
  <c r="J1061" i="1"/>
  <c r="I1311" i="1"/>
  <c r="J1311" i="1"/>
  <c r="I1715" i="1"/>
  <c r="J1715" i="1"/>
  <c r="I983" i="1"/>
  <c r="J983" i="1"/>
  <c r="I1078" i="1"/>
  <c r="J1078" i="1"/>
  <c r="I1776" i="1"/>
  <c r="J1776" i="1"/>
  <c r="I518" i="1"/>
  <c r="J518" i="1"/>
  <c r="J430" i="1"/>
  <c r="I430" i="1"/>
  <c r="I1104" i="1"/>
  <c r="J1104" i="1"/>
  <c r="I2159" i="1"/>
  <c r="J2159" i="1"/>
  <c r="I1265" i="1"/>
  <c r="J1265" i="1"/>
  <c r="I1362" i="1"/>
  <c r="J1362" i="1"/>
  <c r="I731" i="1"/>
  <c r="J731" i="1"/>
  <c r="I1199" i="1"/>
  <c r="J1199" i="1"/>
  <c r="I873" i="1"/>
  <c r="J873" i="1"/>
  <c r="I148" i="1"/>
  <c r="J148" i="1"/>
  <c r="I649" i="1"/>
  <c r="J649" i="1"/>
  <c r="I1135" i="1"/>
  <c r="J1135" i="1"/>
  <c r="I1145" i="1"/>
  <c r="J1145" i="1"/>
  <c r="I2082" i="1"/>
  <c r="J2082" i="1"/>
  <c r="I1013" i="1"/>
  <c r="J1013" i="1"/>
  <c r="I36" i="1"/>
  <c r="J36" i="1"/>
  <c r="I1690" i="1"/>
  <c r="J1690" i="1"/>
  <c r="I1116" i="1"/>
  <c r="J1116" i="1"/>
  <c r="I1659" i="1"/>
  <c r="J1659" i="1"/>
  <c r="I1402" i="1"/>
  <c r="J1402" i="1"/>
  <c r="I1935" i="1"/>
  <c r="J1935" i="1"/>
  <c r="I1259" i="1"/>
  <c r="J1259" i="1"/>
  <c r="I606" i="1"/>
  <c r="J606" i="1"/>
  <c r="I811" i="1"/>
  <c r="J811" i="1"/>
  <c r="I1805" i="1"/>
  <c r="J1805" i="1"/>
  <c r="I1926" i="1"/>
  <c r="J1926" i="1"/>
  <c r="I327" i="1"/>
  <c r="J327" i="1"/>
  <c r="I140" i="1"/>
  <c r="J140" i="1"/>
  <c r="I593" i="1"/>
  <c r="J593" i="1"/>
  <c r="I1913" i="1"/>
  <c r="J1913" i="1"/>
  <c r="I881" i="1"/>
  <c r="J881" i="1"/>
  <c r="I1165" i="1"/>
  <c r="J1165" i="1"/>
  <c r="I1777" i="1"/>
  <c r="J1777" i="1"/>
  <c r="I1491" i="1"/>
  <c r="J1491" i="1"/>
  <c r="I343" i="1"/>
  <c r="J343" i="1"/>
  <c r="I1708" i="1"/>
  <c r="J1708" i="1"/>
  <c r="I376" i="1"/>
  <c r="J376" i="1"/>
  <c r="I565" i="1"/>
  <c r="J565" i="1"/>
  <c r="I2273" i="1"/>
  <c r="J2273" i="1"/>
  <c r="J2452" i="1"/>
  <c r="I2452" i="1"/>
  <c r="I2071" i="1"/>
  <c r="J2071" i="1"/>
  <c r="I2284" i="1"/>
  <c r="J2284" i="1"/>
  <c r="I1527" i="1"/>
  <c r="J1527" i="1"/>
  <c r="I539" i="1"/>
  <c r="J539" i="1"/>
  <c r="I1872" i="1"/>
  <c r="J1872" i="1"/>
  <c r="I1984" i="1"/>
  <c r="J1984" i="1"/>
  <c r="I1003" i="1"/>
  <c r="J1003" i="1"/>
  <c r="I585" i="1"/>
  <c r="J585" i="1"/>
  <c r="I508" i="1"/>
  <c r="J508" i="1"/>
  <c r="I1467" i="1"/>
  <c r="J1467" i="1"/>
  <c r="I117" i="1"/>
  <c r="J117" i="1"/>
  <c r="I2065" i="1"/>
  <c r="J2065" i="1"/>
  <c r="I2034" i="1"/>
  <c r="J2034" i="1"/>
  <c r="I159" i="1"/>
  <c r="J159" i="1"/>
  <c r="I2080" i="1"/>
  <c r="J2080" i="1"/>
  <c r="I1242" i="1"/>
  <c r="J1242" i="1"/>
  <c r="I1988" i="1"/>
  <c r="J1988" i="1"/>
  <c r="I1672" i="1"/>
  <c r="J1672" i="1"/>
  <c r="I1201" i="1"/>
  <c r="J1201" i="1"/>
  <c r="I369" i="1"/>
  <c r="J369" i="1"/>
  <c r="I1510" i="1"/>
  <c r="J1510" i="1"/>
  <c r="I1239" i="1"/>
  <c r="J1239" i="1"/>
  <c r="I2096" i="1"/>
  <c r="J2096" i="1"/>
  <c r="I1814" i="1"/>
  <c r="J1814" i="1"/>
  <c r="I142" i="1"/>
  <c r="J142" i="1"/>
  <c r="I381" i="1"/>
  <c r="J381" i="1"/>
  <c r="I1919" i="1"/>
  <c r="J1919" i="1"/>
  <c r="I1649" i="1"/>
  <c r="J1649" i="1"/>
  <c r="I1240" i="1"/>
  <c r="J1240" i="1"/>
  <c r="I178" i="1"/>
  <c r="J178" i="1"/>
  <c r="I761" i="1"/>
  <c r="J761" i="1"/>
  <c r="I1868" i="1"/>
  <c r="J1868" i="1"/>
  <c r="I1149" i="1"/>
  <c r="J1149" i="1"/>
  <c r="I412" i="1"/>
  <c r="J412" i="1"/>
  <c r="I2388" i="1"/>
  <c r="J2388" i="1"/>
  <c r="I2200" i="1"/>
  <c r="J2200" i="1"/>
  <c r="I848" i="1"/>
  <c r="J848" i="1"/>
  <c r="I2222" i="1"/>
  <c r="J2222" i="1"/>
  <c r="I127" i="1"/>
  <c r="J127" i="1"/>
  <c r="I906" i="1"/>
  <c r="J906" i="1"/>
  <c r="I1460" i="1"/>
  <c r="J1460" i="1"/>
  <c r="I1157" i="1"/>
  <c r="J1157" i="1"/>
  <c r="I1346" i="1"/>
  <c r="J1346" i="1"/>
  <c r="I860" i="1"/>
  <c r="J860" i="1"/>
  <c r="I238" i="1"/>
  <c r="J238" i="1"/>
  <c r="I6" i="1"/>
  <c r="J6" i="1"/>
  <c r="I1205" i="1"/>
  <c r="J1205" i="1"/>
  <c r="J676" i="1"/>
  <c r="I676" i="1"/>
  <c r="I313" i="1"/>
  <c r="J313" i="1"/>
  <c r="I734" i="1"/>
  <c r="J734" i="1"/>
  <c r="I2020" i="1"/>
  <c r="J2020" i="1"/>
  <c r="I1471" i="1"/>
  <c r="J1471" i="1"/>
  <c r="I1439" i="1"/>
  <c r="J1439" i="1"/>
  <c r="I949" i="1"/>
  <c r="J949" i="1"/>
  <c r="I1902" i="1"/>
  <c r="J1902" i="1"/>
  <c r="I1499" i="1"/>
  <c r="J1499" i="1"/>
  <c r="I1775" i="1"/>
  <c r="J1775" i="1"/>
  <c r="I877" i="1"/>
  <c r="J877" i="1"/>
  <c r="I568" i="1"/>
  <c r="J568" i="1"/>
  <c r="I490" i="1"/>
  <c r="J490" i="1"/>
  <c r="I554" i="1"/>
  <c r="J554" i="1"/>
  <c r="I2460" i="1"/>
  <c r="J2460" i="1"/>
  <c r="I2224" i="1"/>
  <c r="J2224" i="1"/>
  <c r="I1799" i="1"/>
  <c r="J1799" i="1"/>
  <c r="I1754" i="1"/>
  <c r="J1754" i="1"/>
  <c r="I260" i="1"/>
  <c r="J260" i="1"/>
  <c r="I491" i="1"/>
  <c r="J491" i="1"/>
  <c r="I1274" i="1"/>
  <c r="J1274" i="1"/>
  <c r="I1354" i="1"/>
  <c r="J1354" i="1"/>
  <c r="I232" i="1"/>
  <c r="J232" i="1"/>
  <c r="I2268" i="1"/>
  <c r="J2268" i="1"/>
  <c r="I2180" i="1"/>
  <c r="J2180" i="1"/>
  <c r="I547" i="1"/>
  <c r="J547" i="1"/>
  <c r="I1778" i="1"/>
  <c r="J1778" i="1"/>
  <c r="I2194" i="1"/>
  <c r="J2194" i="1"/>
  <c r="I315" i="1"/>
  <c r="J315" i="1"/>
  <c r="I1363" i="1"/>
  <c r="J1363" i="1"/>
  <c r="I1523" i="1"/>
  <c r="J1523" i="1"/>
  <c r="I2481" i="1"/>
  <c r="J2481" i="1"/>
  <c r="I1182" i="1"/>
  <c r="J1182" i="1"/>
  <c r="I1711" i="1"/>
  <c r="J1711" i="1"/>
  <c r="I2495" i="1"/>
  <c r="J2495" i="1"/>
  <c r="I1317" i="1"/>
  <c r="J1317" i="1"/>
  <c r="I514" i="1"/>
  <c r="J514" i="1"/>
  <c r="I684" i="1"/>
  <c r="J684" i="1"/>
  <c r="I1833" i="1"/>
  <c r="J1833" i="1"/>
  <c r="I1795" i="1"/>
  <c r="J1795" i="1"/>
  <c r="I1448" i="1"/>
  <c r="J1448" i="1"/>
  <c r="I2271" i="1"/>
  <c r="J2271" i="1"/>
  <c r="I397" i="1"/>
  <c r="J397" i="1"/>
  <c r="I738" i="1"/>
  <c r="J738" i="1"/>
  <c r="I1110" i="1"/>
  <c r="J1110" i="1"/>
  <c r="I2031" i="1"/>
  <c r="J2031" i="1"/>
  <c r="I1337" i="1"/>
  <c r="J1337" i="1"/>
  <c r="I2149" i="1"/>
  <c r="J2149" i="1"/>
  <c r="I728" i="1"/>
  <c r="J728" i="1"/>
  <c r="I2287" i="1"/>
  <c r="J2287" i="1"/>
  <c r="I1991" i="1"/>
  <c r="J1991" i="1"/>
  <c r="I656" i="1"/>
  <c r="J656" i="1"/>
  <c r="I1449" i="1"/>
  <c r="J1449" i="1"/>
  <c r="I2303" i="1"/>
  <c r="J2303" i="1"/>
  <c r="I2101" i="1"/>
  <c r="J2101" i="1"/>
  <c r="I930" i="1"/>
  <c r="J930" i="1"/>
  <c r="I831" i="1"/>
  <c r="J831" i="1"/>
  <c r="I1573" i="1"/>
  <c r="J1573" i="1"/>
  <c r="I1728" i="1"/>
  <c r="J1728" i="1"/>
  <c r="I1956" i="1"/>
  <c r="J1956" i="1"/>
  <c r="I950" i="1"/>
  <c r="J950" i="1"/>
  <c r="I2357" i="1"/>
  <c r="J2357" i="1"/>
  <c r="I1084" i="1"/>
  <c r="J1084" i="1"/>
  <c r="I1763" i="1"/>
  <c r="J1763" i="1"/>
  <c r="I1681" i="1"/>
  <c r="J1681" i="1"/>
  <c r="I463" i="1"/>
  <c r="J463" i="1"/>
  <c r="I1938" i="1"/>
  <c r="J1938" i="1"/>
  <c r="I476" i="1"/>
  <c r="J476" i="1"/>
  <c r="I1819" i="1"/>
  <c r="J1819" i="1"/>
  <c r="I2406" i="1"/>
  <c r="J2406" i="1"/>
  <c r="I1720" i="1"/>
  <c r="J1720" i="1"/>
  <c r="I1451" i="1"/>
  <c r="J1451" i="1"/>
  <c r="I2463" i="1"/>
  <c r="J2463" i="1"/>
  <c r="I673" i="1"/>
  <c r="J673" i="1"/>
  <c r="I834" i="1"/>
  <c r="J834" i="1"/>
  <c r="I758" i="1"/>
  <c r="J758" i="1"/>
  <c r="I1587" i="1"/>
  <c r="J1587" i="1"/>
  <c r="I1973" i="1"/>
  <c r="J1973" i="1"/>
  <c r="I1908" i="1"/>
  <c r="J1908" i="1"/>
  <c r="I976" i="1"/>
  <c r="J976" i="1"/>
  <c r="I1548" i="1"/>
  <c r="J1548" i="1"/>
  <c r="I1466" i="1"/>
  <c r="J1466" i="1"/>
  <c r="I212" i="1"/>
  <c r="J212" i="1"/>
  <c r="I323" i="1"/>
  <c r="J323" i="1"/>
  <c r="I1624" i="1"/>
  <c r="J1624" i="1"/>
  <c r="I620" i="1"/>
  <c r="J620" i="1"/>
  <c r="I1644" i="1"/>
  <c r="J1644" i="1"/>
  <c r="I1414" i="1"/>
  <c r="J1414" i="1"/>
  <c r="I1221" i="1"/>
  <c r="J1221" i="1"/>
  <c r="I1108" i="1"/>
  <c r="J1108" i="1"/>
  <c r="I1982" i="1"/>
  <c r="J1982" i="1"/>
  <c r="I378" i="1"/>
  <c r="J378" i="1"/>
  <c r="I37" i="1"/>
  <c r="J37" i="1"/>
  <c r="I2173" i="1"/>
  <c r="J2173" i="1"/>
  <c r="I698" i="1"/>
  <c r="J698" i="1"/>
  <c r="I1333" i="1"/>
  <c r="J1333" i="1"/>
  <c r="I1416" i="1"/>
  <c r="J1416" i="1"/>
  <c r="I1005" i="1"/>
  <c r="J1005" i="1"/>
  <c r="I421" i="1"/>
  <c r="J421" i="1"/>
  <c r="I2090" i="1"/>
  <c r="J2090" i="1"/>
  <c r="I388" i="1"/>
  <c r="J388" i="1"/>
  <c r="I312" i="1"/>
  <c r="J312" i="1"/>
  <c r="I2478" i="1"/>
  <c r="J2478" i="1"/>
  <c r="I583" i="1"/>
  <c r="J583" i="1"/>
  <c r="I2300" i="1"/>
  <c r="J2300" i="1"/>
  <c r="I1445" i="1"/>
  <c r="J1445" i="1"/>
  <c r="I1780" i="1"/>
  <c r="J1780" i="1"/>
  <c r="I681" i="1"/>
  <c r="J681" i="1"/>
  <c r="I2444" i="1"/>
  <c r="J2444" i="1"/>
  <c r="I713" i="1"/>
  <c r="J713" i="1"/>
  <c r="I1859" i="1"/>
  <c r="J1859" i="1"/>
  <c r="I1975" i="1"/>
  <c r="J1975" i="1"/>
  <c r="I1047" i="1"/>
  <c r="J1047" i="1"/>
  <c r="I39" i="1"/>
  <c r="J39" i="1"/>
  <c r="I1647" i="1"/>
  <c r="J1647" i="1"/>
  <c r="I2033" i="1"/>
  <c r="J2033" i="1"/>
  <c r="I1879" i="1"/>
  <c r="J1879" i="1"/>
  <c r="I2009" i="1"/>
  <c r="J2009" i="1"/>
  <c r="I1497" i="1"/>
  <c r="J1497" i="1"/>
  <c r="I2410" i="1"/>
  <c r="J2410" i="1"/>
  <c r="I344" i="1"/>
  <c r="J344" i="1"/>
  <c r="I1723" i="1"/>
  <c r="J1723" i="1"/>
  <c r="I1916" i="1"/>
  <c r="J1916" i="1"/>
  <c r="I1600" i="1"/>
  <c r="J1600" i="1"/>
  <c r="I1404" i="1"/>
  <c r="J1404" i="1"/>
  <c r="I157" i="1"/>
  <c r="J157" i="1"/>
  <c r="I223" i="1"/>
  <c r="J223" i="1"/>
  <c r="I1412" i="1"/>
  <c r="J1412" i="1"/>
  <c r="I1752" i="1"/>
  <c r="J1752" i="1"/>
  <c r="I1479" i="1"/>
  <c r="J1479" i="1"/>
  <c r="I279" i="1"/>
  <c r="J279" i="1"/>
  <c r="I1109" i="1"/>
  <c r="J1109" i="1"/>
  <c r="I1540" i="1"/>
  <c r="J1540" i="1"/>
  <c r="I1564" i="1"/>
  <c r="J1564" i="1"/>
  <c r="I1377" i="1"/>
  <c r="J1377" i="1"/>
  <c r="I1118" i="1"/>
  <c r="J1118" i="1"/>
  <c r="I523" i="1"/>
  <c r="J523" i="1"/>
  <c r="I1482" i="1"/>
  <c r="J1482" i="1"/>
  <c r="I1589" i="1"/>
  <c r="J1589" i="1"/>
  <c r="I1417" i="1"/>
  <c r="J1417" i="1"/>
  <c r="I231" i="1"/>
  <c r="J231" i="1"/>
  <c r="I892" i="1"/>
  <c r="J892" i="1"/>
  <c r="I2454" i="1"/>
  <c r="J2454" i="1"/>
  <c r="I674" i="1"/>
  <c r="J674" i="1"/>
  <c r="I2153" i="1"/>
  <c r="J2153" i="1"/>
  <c r="I424" i="1"/>
  <c r="J424" i="1"/>
  <c r="I669" i="1"/>
  <c r="J669" i="1"/>
  <c r="I1290" i="1"/>
  <c r="J1290" i="1"/>
  <c r="I996" i="1"/>
  <c r="J996" i="1"/>
  <c r="I1328" i="1"/>
  <c r="J1328" i="1"/>
  <c r="I1204" i="1"/>
  <c r="J1204" i="1"/>
  <c r="I1187" i="1"/>
  <c r="J1187" i="1"/>
  <c r="I1929" i="1"/>
  <c r="J1929" i="1"/>
  <c r="I1073" i="1"/>
  <c r="J1073" i="1"/>
  <c r="I237" i="1"/>
  <c r="J237" i="1"/>
  <c r="I630" i="1"/>
  <c r="J630" i="1"/>
  <c r="I1552" i="1"/>
  <c r="J1552" i="1"/>
  <c r="I1601" i="1"/>
  <c r="J1601" i="1"/>
  <c r="I1045" i="1"/>
  <c r="J1045" i="1"/>
  <c r="I2129" i="1"/>
  <c r="J2129" i="1"/>
  <c r="I1036" i="1"/>
  <c r="J1036" i="1"/>
  <c r="I1152" i="1"/>
  <c r="J1152" i="1"/>
  <c r="I803" i="1"/>
  <c r="J803" i="1"/>
  <c r="I72" i="1"/>
  <c r="J72" i="1"/>
  <c r="I1850" i="1"/>
  <c r="J1850" i="1"/>
  <c r="I91" i="1"/>
  <c r="J91" i="1"/>
  <c r="I106" i="1"/>
  <c r="J106" i="1"/>
  <c r="I1674" i="1"/>
  <c r="J1674" i="1"/>
  <c r="I2376" i="1"/>
  <c r="J2376" i="1"/>
  <c r="I987" i="1"/>
  <c r="J987" i="1"/>
  <c r="I150" i="1"/>
  <c r="J150" i="1"/>
  <c r="I521" i="1"/>
  <c r="J521" i="1"/>
  <c r="I1546" i="1"/>
  <c r="J1546" i="1"/>
  <c r="I992" i="1"/>
  <c r="J992" i="1"/>
  <c r="I2355" i="1"/>
  <c r="J2355" i="1"/>
  <c r="I348" i="1"/>
  <c r="J348" i="1"/>
  <c r="I1142" i="1"/>
  <c r="J1142" i="1"/>
  <c r="I1357" i="1"/>
  <c r="J1357" i="1"/>
  <c r="I1335" i="1"/>
  <c r="J1335" i="1"/>
  <c r="I2029" i="1"/>
  <c r="J2029" i="1"/>
  <c r="I934" i="1"/>
  <c r="J934" i="1"/>
  <c r="I1826" i="1"/>
  <c r="J1826" i="1"/>
  <c r="I108" i="1"/>
  <c r="J108" i="1"/>
  <c r="I2316" i="1"/>
  <c r="J2316" i="1"/>
  <c r="I2148" i="1"/>
  <c r="J2148" i="1"/>
  <c r="I1181" i="1"/>
  <c r="J1181" i="1"/>
  <c r="I1406" i="1"/>
  <c r="J1406" i="1"/>
  <c r="I561" i="1"/>
  <c r="J561" i="1"/>
  <c r="I137" i="1"/>
  <c r="J137" i="1"/>
  <c r="I449" i="1"/>
  <c r="J449" i="1"/>
  <c r="I217" i="1"/>
  <c r="J217" i="1"/>
  <c r="I2258" i="1"/>
  <c r="J2258" i="1"/>
  <c r="I1400" i="1"/>
  <c r="J1400" i="1"/>
  <c r="I1083" i="1"/>
  <c r="J1083" i="1"/>
  <c r="I2184" i="1"/>
  <c r="J2184" i="1"/>
  <c r="I395" i="1"/>
  <c r="J395" i="1"/>
  <c r="I2377" i="1"/>
  <c r="J2377" i="1"/>
  <c r="I2333" i="1"/>
  <c r="J2333" i="1"/>
  <c r="I249" i="1"/>
  <c r="J249" i="1"/>
  <c r="I2195" i="1"/>
  <c r="J2195" i="1"/>
  <c r="I972" i="1"/>
  <c r="J972" i="1"/>
  <c r="I1427" i="1"/>
  <c r="J1427" i="1"/>
  <c r="I2345" i="1"/>
  <c r="J2345" i="1"/>
  <c r="I1336" i="1"/>
  <c r="J1336" i="1"/>
  <c r="I1658" i="1"/>
  <c r="J1658" i="1"/>
  <c r="I1077" i="1"/>
  <c r="J1077" i="1"/>
  <c r="I739" i="1"/>
  <c r="J739" i="1"/>
  <c r="I487" i="1"/>
  <c r="J487" i="1"/>
  <c r="I2364" i="1"/>
  <c r="J2364" i="1"/>
  <c r="I1435" i="1"/>
  <c r="J1435" i="1"/>
  <c r="I184" i="1"/>
  <c r="J184" i="1"/>
  <c r="I579" i="1"/>
  <c r="J579" i="1"/>
  <c r="I2334" i="1"/>
  <c r="J2334" i="1"/>
  <c r="I2491" i="1"/>
  <c r="J2491" i="1"/>
  <c r="I1812" i="1"/>
  <c r="J1812" i="1"/>
  <c r="I169" i="1"/>
  <c r="J169" i="1"/>
  <c r="I1934" i="1"/>
  <c r="J1934" i="1"/>
  <c r="I1749" i="1"/>
  <c r="J1749" i="1"/>
  <c r="I2249" i="1"/>
  <c r="J2249" i="1"/>
  <c r="I720" i="1"/>
  <c r="J720" i="1"/>
  <c r="I170" i="1"/>
  <c r="J170" i="1"/>
  <c r="I186" i="1"/>
  <c r="J186" i="1"/>
  <c r="I34" i="1"/>
  <c r="J34" i="1"/>
  <c r="J1836" i="1"/>
  <c r="I1836" i="1"/>
  <c r="I1381" i="1"/>
  <c r="J1381" i="1"/>
  <c r="I125" i="1"/>
  <c r="J125" i="1"/>
  <c r="I1228" i="1"/>
  <c r="J1228" i="1"/>
  <c r="I2218" i="1"/>
  <c r="J2218" i="1"/>
  <c r="I632" i="1"/>
  <c r="J632" i="1"/>
  <c r="I961" i="1"/>
  <c r="J961" i="1"/>
  <c r="I1623" i="1"/>
  <c r="J1623" i="1"/>
  <c r="I1837" i="1"/>
  <c r="J1837" i="1"/>
  <c r="I1899" i="1"/>
  <c r="J1899" i="1"/>
  <c r="I1040" i="1"/>
  <c r="J1040" i="1"/>
  <c r="I790" i="1"/>
  <c r="J790" i="1"/>
  <c r="I633" i="1"/>
  <c r="J633" i="1"/>
  <c r="I1392" i="1"/>
  <c r="J1392" i="1"/>
  <c r="I1736" i="1"/>
  <c r="J1736" i="1"/>
  <c r="I2380" i="1"/>
  <c r="J2380" i="1"/>
  <c r="I2282" i="1"/>
  <c r="J2282" i="1"/>
  <c r="I2422" i="1"/>
  <c r="J2422" i="1"/>
  <c r="I220" i="1"/>
  <c r="J220" i="1"/>
  <c r="I233" i="1"/>
  <c r="J233" i="1"/>
  <c r="I477" i="1"/>
  <c r="J477" i="1"/>
  <c r="I26" i="1"/>
  <c r="J26" i="1"/>
  <c r="I241" i="1"/>
  <c r="J241" i="1"/>
  <c r="I648" i="1"/>
  <c r="J648" i="1"/>
  <c r="I1820" i="1"/>
  <c r="J1820" i="1"/>
  <c r="I1697" i="1"/>
  <c r="J1697" i="1"/>
  <c r="I1087" i="1"/>
  <c r="J1087" i="1"/>
  <c r="I532" i="1"/>
  <c r="J532" i="1"/>
  <c r="I1910" i="1"/>
  <c r="J1910" i="1"/>
  <c r="I99" i="1"/>
  <c r="J99" i="1"/>
  <c r="I985" i="1"/>
  <c r="J985" i="1"/>
  <c r="I1184" i="1"/>
  <c r="J1184" i="1"/>
  <c r="I2318" i="1"/>
  <c r="J2318" i="1"/>
  <c r="I2202" i="1"/>
  <c r="J2202" i="1"/>
  <c r="I2118" i="1"/>
  <c r="J2118" i="1"/>
  <c r="I1936" i="1"/>
  <c r="J1936" i="1"/>
  <c r="I1559" i="1"/>
  <c r="J1559" i="1"/>
  <c r="I1343" i="1"/>
  <c r="J1343" i="1"/>
  <c r="I559" i="1"/>
  <c r="J559" i="1"/>
  <c r="I1737" i="1"/>
  <c r="J1737" i="1"/>
  <c r="I205" i="1"/>
  <c r="J205" i="1"/>
  <c r="I699" i="1"/>
  <c r="J699" i="1"/>
  <c r="I126" i="1"/>
  <c r="J126" i="1"/>
  <c r="I77" i="1"/>
  <c r="J77" i="1"/>
  <c r="I2272" i="1"/>
  <c r="J2272" i="1"/>
  <c r="I1368" i="1"/>
  <c r="J1368" i="1"/>
  <c r="I2198" i="1"/>
  <c r="J2198" i="1"/>
  <c r="I952" i="1"/>
  <c r="J952" i="1"/>
  <c r="I1841" i="1"/>
  <c r="J1841" i="1"/>
  <c r="I2290" i="1"/>
  <c r="J2290" i="1"/>
  <c r="I235" i="1"/>
  <c r="J235" i="1"/>
  <c r="I964" i="1"/>
  <c r="J964" i="1"/>
  <c r="I13" i="1"/>
  <c r="J13" i="1"/>
  <c r="I1849" i="1"/>
  <c r="J1849" i="1"/>
  <c r="I1595" i="1"/>
  <c r="J1595" i="1"/>
  <c r="I1028" i="1"/>
  <c r="J1028" i="1"/>
  <c r="I1072" i="1"/>
  <c r="J1072" i="1"/>
  <c r="I1374" i="1"/>
  <c r="J1374" i="1"/>
  <c r="I317" i="1"/>
  <c r="J317" i="1"/>
  <c r="I826" i="1"/>
  <c r="J826" i="1"/>
  <c r="I439" i="1"/>
  <c r="J439" i="1"/>
  <c r="I1774" i="1"/>
  <c r="J1774" i="1"/>
  <c r="I953" i="1"/>
  <c r="J953" i="1"/>
  <c r="I2161" i="1"/>
  <c r="J2161" i="1"/>
  <c r="I796" i="1"/>
  <c r="J796" i="1"/>
  <c r="I595" i="1"/>
  <c r="J595" i="1"/>
  <c r="I1745" i="1"/>
  <c r="J1745" i="1"/>
  <c r="I411" i="1"/>
  <c r="J411" i="1"/>
  <c r="I940" i="1"/>
  <c r="J940" i="1"/>
  <c r="I2488" i="1"/>
  <c r="J2488" i="1"/>
  <c r="I999" i="1"/>
  <c r="J999" i="1"/>
  <c r="I1571" i="1"/>
  <c r="J1571" i="1"/>
  <c r="I1017" i="1"/>
  <c r="J1017" i="1"/>
  <c r="I1657" i="1"/>
  <c r="J1657" i="1"/>
  <c r="I707" i="1"/>
  <c r="J707" i="1"/>
  <c r="I1233" i="1"/>
  <c r="J1233" i="1"/>
  <c r="I1459" i="1"/>
  <c r="J1459" i="1"/>
  <c r="I2470" i="1"/>
  <c r="J2470" i="1"/>
  <c r="I1015" i="1"/>
  <c r="J1015" i="1"/>
  <c r="I2040" i="1"/>
  <c r="J2040" i="1"/>
  <c r="I1860" i="1"/>
  <c r="J1860" i="1"/>
  <c r="I1666" i="1"/>
  <c r="J1666" i="1"/>
  <c r="I2144" i="1"/>
  <c r="J2144" i="1"/>
  <c r="I1438" i="1"/>
  <c r="J1438" i="1"/>
  <c r="I1461" i="1"/>
  <c r="J1461" i="1"/>
  <c r="I1453" i="1"/>
  <c r="J1453" i="1"/>
  <c r="I870" i="1"/>
  <c r="J870" i="1"/>
  <c r="I215" i="1"/>
  <c r="J215" i="1"/>
  <c r="I2263" i="1"/>
  <c r="J2263" i="1"/>
  <c r="I1352" i="1"/>
  <c r="J1352" i="1"/>
  <c r="I804" i="1"/>
  <c r="J804" i="1"/>
  <c r="I735" i="1"/>
  <c r="J735" i="1"/>
  <c r="I1945" i="1"/>
  <c r="J1945" i="1"/>
  <c r="I1440" i="1"/>
  <c r="J1440" i="1"/>
  <c r="I779" i="1"/>
  <c r="J779" i="1"/>
  <c r="I1225" i="1"/>
  <c r="J1225" i="1"/>
  <c r="I545" i="1"/>
  <c r="J545" i="1"/>
  <c r="I1607" i="1"/>
  <c r="J1607" i="1"/>
  <c r="I1930" i="1"/>
  <c r="J1930" i="1"/>
  <c r="I705" i="1"/>
  <c r="J705" i="1"/>
  <c r="I1096" i="1"/>
  <c r="J1096" i="1"/>
  <c r="I1196" i="1"/>
  <c r="J1196" i="1"/>
  <c r="I1630" i="1"/>
  <c r="J1630" i="1"/>
  <c r="I2441" i="1"/>
  <c r="J2441" i="1"/>
  <c r="I2183" i="1"/>
  <c r="J2183" i="1"/>
  <c r="I1937" i="1"/>
  <c r="J1937" i="1"/>
  <c r="I2369" i="1"/>
  <c r="J2369" i="1"/>
  <c r="I838" i="1"/>
  <c r="J838" i="1"/>
  <c r="I349" i="1"/>
  <c r="J349" i="1"/>
  <c r="I1379" i="1"/>
  <c r="J1379" i="1"/>
  <c r="I1687" i="1"/>
  <c r="J1687" i="1"/>
  <c r="I1037" i="1"/>
  <c r="J1037" i="1"/>
  <c r="I1980" i="1"/>
  <c r="J1980" i="1"/>
  <c r="I1692" i="1"/>
  <c r="J1692" i="1"/>
  <c r="I1315" i="1"/>
  <c r="J1315" i="1"/>
  <c r="I1524" i="1"/>
  <c r="J1524" i="1"/>
  <c r="I2227" i="1"/>
  <c r="J2227" i="1"/>
  <c r="I1060" i="1"/>
  <c r="J1060" i="1"/>
  <c r="I1542" i="1"/>
  <c r="J1542" i="1"/>
  <c r="I95" i="1"/>
  <c r="J95" i="1"/>
  <c r="I475" i="1"/>
  <c r="J475" i="1"/>
  <c r="I1000" i="1"/>
  <c r="J1000" i="1"/>
  <c r="I2244" i="1"/>
  <c r="J2244" i="1"/>
  <c r="I1253" i="1"/>
  <c r="J1253" i="1"/>
  <c r="I1712" i="1"/>
  <c r="J1712" i="1"/>
  <c r="I44" i="1"/>
  <c r="J44" i="1"/>
  <c r="I2155" i="1"/>
  <c r="J2155" i="1"/>
  <c r="I2004" i="1"/>
  <c r="J2004" i="1"/>
  <c r="J436" i="1"/>
  <c r="I436" i="1"/>
  <c r="I362" i="1"/>
  <c r="J362" i="1"/>
  <c r="I1092" i="1"/>
  <c r="J1092" i="1"/>
  <c r="I2260" i="1"/>
  <c r="J2260" i="1"/>
  <c r="I494" i="1"/>
  <c r="J494" i="1"/>
  <c r="I807" i="1"/>
  <c r="J807" i="1"/>
  <c r="I959" i="1"/>
  <c r="J959" i="1"/>
  <c r="I2432" i="1"/>
  <c r="J2432" i="1"/>
  <c r="I2370" i="1"/>
  <c r="J2370" i="1"/>
  <c r="I524" i="1"/>
  <c r="J524" i="1"/>
  <c r="I8" i="1"/>
  <c r="J8" i="1"/>
  <c r="I1897" i="1"/>
  <c r="J1897" i="1"/>
  <c r="I2474" i="1"/>
  <c r="J2474" i="1"/>
  <c r="I1276" i="1"/>
  <c r="J1276" i="1"/>
  <c r="I640" i="1"/>
  <c r="J640" i="1"/>
  <c r="I798" i="1"/>
  <c r="J798" i="1"/>
  <c r="I1324" i="1"/>
  <c r="J1324" i="1"/>
  <c r="I1632" i="1"/>
  <c r="J1632" i="1"/>
  <c r="I2044" i="1"/>
  <c r="J2044" i="1"/>
  <c r="I1163" i="1"/>
  <c r="J1163" i="1"/>
  <c r="I1996" i="1"/>
  <c r="J1996" i="1"/>
  <c r="I809" i="1"/>
  <c r="J809" i="1"/>
  <c r="I663" i="1"/>
  <c r="J663" i="1"/>
  <c r="I1696" i="1"/>
  <c r="J1696" i="1"/>
  <c r="I1407" i="1"/>
  <c r="J1407" i="1"/>
  <c r="I2070" i="1"/>
  <c r="J2070" i="1"/>
  <c r="I856" i="1"/>
  <c r="J856" i="1"/>
  <c r="I1246" i="1"/>
  <c r="J1246" i="1"/>
  <c r="I767" i="1"/>
  <c r="J767" i="1"/>
  <c r="I10" i="1"/>
  <c r="J10" i="1"/>
  <c r="I1877" i="1"/>
  <c r="J1877" i="1"/>
  <c r="I86" i="1"/>
  <c r="J86" i="1"/>
  <c r="I357" i="1"/>
  <c r="J357" i="1"/>
  <c r="I1779" i="1"/>
  <c r="J1779" i="1"/>
  <c r="I558" i="1"/>
  <c r="J558" i="1"/>
  <c r="I1689" i="1"/>
  <c r="J1689" i="1"/>
  <c r="I2117" i="1"/>
  <c r="J2117" i="1"/>
  <c r="I525" i="1"/>
  <c r="J525" i="1"/>
  <c r="I303" i="1"/>
  <c r="J303" i="1"/>
  <c r="I2423" i="1"/>
  <c r="J2423" i="1"/>
  <c r="I799" i="1"/>
  <c r="J799" i="1"/>
  <c r="I254" i="1"/>
  <c r="J254" i="1"/>
  <c r="I1751" i="1"/>
  <c r="J1751" i="1"/>
  <c r="I452" i="1"/>
  <c r="J452" i="1"/>
  <c r="I1698" i="1"/>
  <c r="J1698" i="1"/>
  <c r="I590" i="1"/>
  <c r="J590" i="1"/>
  <c r="I2299" i="1"/>
  <c r="J2299" i="1"/>
  <c r="I896" i="1"/>
  <c r="J896" i="1"/>
  <c r="I724" i="1"/>
  <c r="J724" i="1"/>
  <c r="I1550" i="1"/>
  <c r="J1550" i="1"/>
  <c r="I2137" i="1"/>
  <c r="J2137" i="1"/>
  <c r="I2424" i="1"/>
  <c r="J2424" i="1"/>
  <c r="I643" i="1"/>
  <c r="J643" i="1"/>
  <c r="I2374" i="1"/>
  <c r="J2374" i="1"/>
  <c r="I27" i="1"/>
  <c r="J27" i="1"/>
  <c r="I112" i="1"/>
  <c r="J112" i="1"/>
  <c r="I1856" i="1"/>
  <c r="J1856" i="1"/>
  <c r="I1989" i="1"/>
  <c r="J1989" i="1"/>
  <c r="I1605" i="1"/>
  <c r="J1605" i="1"/>
  <c r="I1599" i="1"/>
  <c r="J1599" i="1"/>
  <c r="I100" i="1"/>
  <c r="J100" i="1"/>
  <c r="I12" i="1"/>
  <c r="J12" i="1"/>
  <c r="I760" i="1"/>
  <c r="J760" i="1"/>
  <c r="I1446" i="1"/>
  <c r="J1446" i="1"/>
  <c r="I1271" i="1"/>
  <c r="J1271" i="1"/>
  <c r="I1043" i="1"/>
  <c r="J1043" i="1"/>
  <c r="I2493" i="1"/>
  <c r="J2493" i="1"/>
  <c r="I1452" i="1"/>
  <c r="J1452" i="1"/>
  <c r="I527" i="1"/>
  <c r="J527" i="1"/>
  <c r="I1976" i="1"/>
  <c r="J1976" i="1"/>
  <c r="I141" i="1"/>
  <c r="J141" i="1"/>
  <c r="I1760" i="1"/>
  <c r="J1760" i="1"/>
  <c r="I1071" i="1"/>
  <c r="J1071" i="1"/>
  <c r="I1695" i="1"/>
  <c r="J1695" i="1"/>
  <c r="I1383" i="1"/>
  <c r="J1383" i="1"/>
  <c r="I966" i="1"/>
  <c r="J966" i="1"/>
  <c r="I2314" i="1"/>
  <c r="J2314" i="1"/>
  <c r="I292" i="1"/>
  <c r="J292" i="1"/>
  <c r="I1626" i="1"/>
  <c r="J1626" i="1"/>
  <c r="I1990" i="1"/>
  <c r="J1990" i="1"/>
  <c r="I2061" i="1"/>
  <c r="J2061" i="1"/>
  <c r="I1953" i="1"/>
  <c r="J1953" i="1"/>
  <c r="I1441" i="1"/>
  <c r="J1441" i="1"/>
  <c r="I774" i="1"/>
  <c r="J774" i="1"/>
  <c r="I1927" i="1"/>
  <c r="J1927" i="1"/>
  <c r="I2323" i="1"/>
  <c r="J2323" i="1"/>
  <c r="I551" i="1"/>
  <c r="J551" i="1"/>
  <c r="I1579" i="1"/>
  <c r="J1579" i="1"/>
  <c r="I534" i="1"/>
  <c r="J534" i="1"/>
  <c r="I1786" i="1"/>
  <c r="J1786" i="1"/>
  <c r="I1178" i="1"/>
  <c r="J1178" i="1"/>
  <c r="I1034" i="1"/>
  <c r="J1034" i="1"/>
  <c r="I1873" i="1"/>
  <c r="J1873" i="1"/>
  <c r="I954" i="1"/>
  <c r="J954" i="1"/>
  <c r="I294" i="1"/>
  <c r="J294" i="1"/>
  <c r="I481" i="1"/>
  <c r="J481" i="1"/>
  <c r="I132" i="1"/>
  <c r="J132" i="1"/>
  <c r="I1128" i="1"/>
  <c r="J1128" i="1"/>
  <c r="I1509" i="1"/>
  <c r="J1509" i="1"/>
  <c r="I1831" i="1"/>
  <c r="J1831" i="1"/>
  <c r="I1577" i="1"/>
  <c r="J1577" i="1"/>
  <c r="I1613" i="1"/>
  <c r="J1613" i="1"/>
  <c r="I445" i="1"/>
  <c r="J445" i="1"/>
  <c r="I2280" i="1"/>
  <c r="J2280" i="1"/>
  <c r="I846" i="1"/>
  <c r="J846" i="1"/>
  <c r="I2446" i="1"/>
  <c r="J2446" i="1"/>
  <c r="I658" i="1"/>
  <c r="J658" i="1"/>
  <c r="I1551" i="1"/>
  <c r="J1551" i="1"/>
  <c r="I540" i="1"/>
  <c r="J540" i="1"/>
  <c r="I1864" i="1"/>
  <c r="J1864" i="1"/>
  <c r="I1995" i="1"/>
  <c r="J1995" i="1"/>
  <c r="I939" i="1"/>
  <c r="J939" i="1"/>
  <c r="I1106" i="1"/>
  <c r="J1106" i="1"/>
  <c r="I158" i="1"/>
  <c r="J158" i="1"/>
  <c r="I2098" i="1"/>
  <c r="J2098" i="1"/>
  <c r="I1418" i="1"/>
  <c r="J1418" i="1"/>
  <c r="I51" i="1"/>
  <c r="J51" i="1"/>
  <c r="I196" i="1"/>
  <c r="J196" i="1"/>
  <c r="I245" i="1"/>
  <c r="J245" i="1"/>
  <c r="I2106" i="1"/>
  <c r="J2106" i="1"/>
  <c r="I2193" i="1"/>
  <c r="J2193" i="1"/>
  <c r="I1237" i="1"/>
  <c r="J1237" i="1"/>
  <c r="I1881" i="1"/>
  <c r="J1881" i="1"/>
  <c r="I306" i="1"/>
  <c r="J306" i="1"/>
  <c r="I2324" i="1"/>
  <c r="J2324" i="1"/>
  <c r="I1048" i="1"/>
  <c r="J1048" i="1"/>
  <c r="I2425" i="1"/>
  <c r="J2425" i="1"/>
  <c r="I1137" i="1"/>
  <c r="J1137" i="1"/>
  <c r="I435" i="1"/>
  <c r="J435" i="1"/>
  <c r="I468" i="1"/>
  <c r="J468" i="1"/>
  <c r="I1787" i="1"/>
  <c r="J1787" i="1"/>
  <c r="I1112" i="1"/>
  <c r="J1112" i="1"/>
  <c r="I1387" i="1"/>
  <c r="J1387" i="1"/>
  <c r="I80" i="1"/>
  <c r="J80" i="1"/>
  <c r="I1944" i="1"/>
  <c r="J1944" i="1"/>
  <c r="I2487" i="1"/>
  <c r="J2487" i="1"/>
  <c r="I1049" i="1"/>
  <c r="J1049" i="1"/>
  <c r="I1261" i="1"/>
  <c r="J1261" i="1"/>
  <c r="I520" i="1"/>
  <c r="J520" i="1"/>
  <c r="I1628" i="1"/>
  <c r="J1628" i="1"/>
  <c r="I2301" i="1"/>
  <c r="J2301" i="1"/>
  <c r="I1639" i="1"/>
  <c r="J1639" i="1"/>
  <c r="I358" i="1"/>
  <c r="J358" i="1"/>
  <c r="I1125" i="1"/>
  <c r="J1125" i="1"/>
  <c r="I1082" i="1"/>
  <c r="J1082" i="1"/>
  <c r="I819" i="1"/>
  <c r="J819" i="1"/>
  <c r="I535" i="1"/>
  <c r="J535" i="1"/>
  <c r="I1101" i="1"/>
  <c r="J1101" i="1"/>
  <c r="I1004" i="1"/>
  <c r="J1004" i="1"/>
  <c r="I2001" i="1"/>
  <c r="J2001" i="1"/>
  <c r="I2214" i="1"/>
  <c r="J2214" i="1"/>
  <c r="I1730" i="1"/>
  <c r="J1730" i="1"/>
  <c r="I2354" i="1"/>
  <c r="J2354" i="1"/>
  <c r="I382" i="1"/>
  <c r="J382" i="1"/>
  <c r="I1426" i="1"/>
  <c r="J1426" i="1"/>
  <c r="J180" i="1"/>
  <c r="I180" i="1"/>
  <c r="I1216" i="1"/>
  <c r="J1216" i="1"/>
  <c r="I1347" i="1"/>
  <c r="J1347" i="1"/>
  <c r="I1016" i="1"/>
  <c r="J1016" i="1"/>
  <c r="I414" i="1"/>
  <c r="J414" i="1"/>
  <c r="I1356" i="1"/>
  <c r="J1356" i="1"/>
  <c r="I282" i="1"/>
  <c r="J282" i="1"/>
  <c r="I2342" i="1"/>
  <c r="J2342" i="1"/>
  <c r="I2467" i="1"/>
  <c r="J2467" i="1"/>
  <c r="I941" i="1"/>
  <c r="J941" i="1"/>
  <c r="I1541" i="1"/>
  <c r="J1541" i="1"/>
  <c r="I522" i="1"/>
  <c r="J522" i="1"/>
  <c r="I2021" i="1"/>
  <c r="J2021" i="1"/>
  <c r="I929" i="1"/>
  <c r="J929" i="1"/>
  <c r="I247" i="1"/>
  <c r="J247" i="1"/>
  <c r="I706" i="1"/>
  <c r="J706" i="1"/>
  <c r="I383" i="1"/>
  <c r="J383" i="1"/>
  <c r="I1434" i="1"/>
  <c r="J1434" i="1"/>
  <c r="I2331" i="1"/>
  <c r="J2331" i="1"/>
  <c r="I19" i="1"/>
  <c r="J19" i="1"/>
  <c r="I473" i="1"/>
  <c r="J473" i="1"/>
  <c r="I1528" i="1"/>
  <c r="J1528" i="1"/>
  <c r="I1852" i="1"/>
  <c r="J1852" i="1"/>
  <c r="I503" i="1"/>
  <c r="J503" i="1"/>
  <c r="I190" i="1"/>
  <c r="J190" i="1"/>
  <c r="I2428" i="1"/>
  <c r="J2428" i="1"/>
  <c r="I1747" i="1"/>
  <c r="J1747" i="1"/>
  <c r="I1076" i="1"/>
  <c r="J1076" i="1"/>
  <c r="I1669" i="1"/>
  <c r="J1669" i="1"/>
  <c r="I862" i="1"/>
  <c r="J862" i="1"/>
  <c r="I2431" i="1"/>
  <c r="J2431" i="1"/>
  <c r="I1197" i="1"/>
  <c r="J1197" i="1"/>
  <c r="I717" i="1"/>
  <c r="J717" i="1"/>
  <c r="I351" i="1"/>
  <c r="J351" i="1"/>
  <c r="I7" i="1"/>
  <c r="J7" i="1"/>
  <c r="I785" i="1"/>
  <c r="J785" i="1"/>
  <c r="I2171" i="1"/>
  <c r="J2171" i="1"/>
  <c r="I65" i="1"/>
  <c r="J65" i="1"/>
  <c r="I1257" i="1"/>
  <c r="J1257" i="1"/>
  <c r="I2378" i="1"/>
  <c r="J2378" i="1"/>
  <c r="I598" i="1"/>
  <c r="J598" i="1"/>
  <c r="I261" i="1"/>
  <c r="J261" i="1"/>
  <c r="I377" i="1"/>
  <c r="J377" i="1"/>
  <c r="I2311" i="1"/>
  <c r="J2311" i="1"/>
  <c r="I1994" i="1"/>
  <c r="J1994" i="1"/>
  <c r="I1662" i="1"/>
  <c r="J1662" i="1"/>
  <c r="I1176" i="1"/>
  <c r="J1176" i="1"/>
  <c r="I22" i="1"/>
  <c r="J22" i="1"/>
  <c r="I903" i="1"/>
  <c r="J903" i="1"/>
  <c r="I973" i="1"/>
  <c r="J973" i="1"/>
  <c r="I239" i="1"/>
  <c r="J239" i="1"/>
  <c r="I1835" i="1"/>
  <c r="J1835" i="1"/>
  <c r="I406" i="1"/>
  <c r="J406" i="1"/>
  <c r="I1070" i="1"/>
  <c r="J1070" i="1"/>
  <c r="I685" i="1"/>
  <c r="J685" i="1"/>
  <c r="I1680" i="1"/>
  <c r="J1680" i="1"/>
  <c r="I1617" i="1"/>
  <c r="J1617" i="1"/>
  <c r="I1046" i="1"/>
  <c r="J1046" i="1"/>
  <c r="I2217" i="1"/>
  <c r="J2217" i="1"/>
  <c r="I1227" i="1"/>
  <c r="J1227" i="1"/>
  <c r="I1818" i="1"/>
  <c r="J1818" i="1"/>
  <c r="I1556" i="1"/>
  <c r="J1556" i="1"/>
  <c r="I2142" i="1"/>
  <c r="J2142" i="1"/>
  <c r="I262" i="1"/>
  <c r="J262" i="1"/>
  <c r="I1365" i="1"/>
  <c r="J1365" i="1"/>
  <c r="I356" i="1"/>
  <c r="J356" i="1"/>
  <c r="I263" i="1"/>
  <c r="J263" i="1"/>
  <c r="I1218" i="1"/>
  <c r="J1218" i="1"/>
  <c r="I2392" i="1"/>
  <c r="J2392" i="1"/>
  <c r="I1487" i="1"/>
  <c r="J1487" i="1"/>
  <c r="I98" i="1"/>
  <c r="J98" i="1"/>
  <c r="I386" i="1"/>
  <c r="J386" i="1"/>
  <c r="I496" i="1"/>
  <c r="J496" i="1"/>
  <c r="I603" i="1"/>
  <c r="J603" i="1"/>
  <c r="I2464" i="1"/>
  <c r="J2464" i="1"/>
  <c r="I741" i="1"/>
  <c r="J741" i="1"/>
  <c r="I1593" i="1"/>
  <c r="J1593" i="1"/>
  <c r="I11" i="1"/>
  <c r="J11" i="1"/>
  <c r="I573" i="1"/>
  <c r="J573" i="1"/>
  <c r="I619" i="1"/>
  <c r="J619" i="1"/>
  <c r="I759" i="1"/>
  <c r="J759" i="1"/>
  <c r="I1643" i="1"/>
  <c r="J1643" i="1"/>
  <c r="I1604" i="1"/>
  <c r="J1604" i="1"/>
  <c r="I1549" i="1"/>
  <c r="J1549" i="1"/>
  <c r="I2274" i="1"/>
  <c r="J2274" i="1"/>
  <c r="I1597" i="1"/>
  <c r="J1597" i="1"/>
  <c r="I2049" i="1"/>
  <c r="J2049" i="1"/>
  <c r="I1741" i="1"/>
  <c r="J1741" i="1"/>
  <c r="I1699" i="1"/>
  <c r="J1699" i="1"/>
  <c r="I1645" i="1"/>
  <c r="J1645" i="1"/>
  <c r="I1489" i="1"/>
  <c r="J1489" i="1"/>
  <c r="I2349" i="1"/>
  <c r="J2349" i="1"/>
  <c r="I748" i="1"/>
  <c r="J748" i="1"/>
  <c r="I1443" i="1"/>
  <c r="J1443" i="1"/>
  <c r="I387" i="1"/>
  <c r="J387" i="1"/>
  <c r="I130" i="1"/>
  <c r="J130" i="1"/>
  <c r="I234" i="1"/>
  <c r="J234" i="1"/>
  <c r="I2016" i="1"/>
  <c r="J2016" i="1"/>
  <c r="I2177" i="1"/>
  <c r="J2177" i="1"/>
  <c r="I2211" i="1"/>
  <c r="J2211" i="1"/>
  <c r="I1502" i="1"/>
  <c r="J1502" i="1"/>
  <c r="I890" i="1"/>
  <c r="J890" i="1"/>
  <c r="I1857" i="1"/>
  <c r="J1857" i="1"/>
  <c r="I2095" i="1"/>
  <c r="J2095" i="1"/>
  <c r="I67" i="1"/>
  <c r="J67" i="1"/>
  <c r="I2451" i="1"/>
  <c r="J2451" i="1"/>
  <c r="I609" i="1"/>
  <c r="J609" i="1"/>
  <c r="I410" i="1"/>
  <c r="J410" i="1"/>
  <c r="I990" i="1"/>
  <c r="J990" i="1"/>
  <c r="I1612" i="1"/>
  <c r="J1612" i="1"/>
  <c r="I2165" i="1"/>
  <c r="J2165" i="1"/>
  <c r="I1867" i="1"/>
  <c r="J1867" i="1"/>
  <c r="I2186" i="1"/>
  <c r="J2186" i="1"/>
  <c r="I2174" i="1"/>
  <c r="J2174" i="1"/>
  <c r="I1277" i="1"/>
  <c r="J1277" i="1"/>
  <c r="I230" i="1"/>
  <c r="J230" i="1"/>
  <c r="I2241" i="1"/>
  <c r="J2241" i="1"/>
  <c r="I434" i="1"/>
  <c r="J434" i="1"/>
  <c r="I1508" i="1"/>
  <c r="J1508" i="1"/>
  <c r="I291" i="1"/>
  <c r="J291" i="1"/>
  <c r="I2327" i="1"/>
  <c r="J2327" i="1"/>
  <c r="I1385" i="1"/>
  <c r="J1385" i="1"/>
  <c r="I897" i="1"/>
  <c r="J897" i="1"/>
  <c r="I2079" i="1"/>
  <c r="J2079" i="1"/>
  <c r="I762" i="1"/>
  <c r="J762" i="1"/>
  <c r="I1267" i="1"/>
  <c r="J1267" i="1"/>
  <c r="I2361" i="1"/>
  <c r="J2361" i="1"/>
  <c r="I1458" i="1"/>
  <c r="J1458" i="1"/>
  <c r="I1213" i="1"/>
  <c r="J1213" i="1"/>
  <c r="I1272" i="1"/>
  <c r="J1272" i="1"/>
  <c r="I1308" i="1"/>
  <c r="J1308" i="1"/>
  <c r="I214" i="1"/>
  <c r="J214" i="1"/>
  <c r="I2169" i="1"/>
  <c r="J2169" i="1"/>
  <c r="I2213" i="1"/>
  <c r="J2213" i="1"/>
  <c r="I1498" i="1"/>
  <c r="J1498" i="1"/>
  <c r="I2120" i="1"/>
  <c r="J2120" i="1"/>
  <c r="I1095" i="1"/>
  <c r="J1095" i="1"/>
  <c r="I1224" i="1"/>
  <c r="J1224" i="1"/>
  <c r="I259" i="1"/>
  <c r="J259" i="1"/>
  <c r="I726" i="1"/>
  <c r="J726" i="1"/>
  <c r="I93" i="1"/>
  <c r="J93" i="1"/>
  <c r="I1097" i="1"/>
  <c r="J1097" i="1"/>
  <c r="I1436" i="1"/>
  <c r="J1436" i="1"/>
  <c r="I367" i="1"/>
  <c r="J367" i="1"/>
  <c r="I668" i="1"/>
  <c r="J668" i="1"/>
  <c r="I90" i="1"/>
  <c r="J90" i="1"/>
  <c r="I1278" i="1"/>
  <c r="J1278" i="1"/>
  <c r="I1522" i="1"/>
  <c r="J1522" i="1"/>
  <c r="I318" i="1"/>
  <c r="J318" i="1"/>
  <c r="I725" i="1"/>
  <c r="J725" i="1"/>
  <c r="I1627" i="1"/>
  <c r="J1627" i="1"/>
  <c r="I1303" i="1"/>
  <c r="J1303" i="1"/>
  <c r="I2192" i="1"/>
  <c r="J2192" i="1"/>
  <c r="I347" i="1"/>
  <c r="J347" i="1"/>
  <c r="I370" i="1"/>
  <c r="J370" i="1"/>
  <c r="I1725" i="1"/>
  <c r="J1725" i="1"/>
  <c r="I390" i="1"/>
  <c r="J390" i="1"/>
  <c r="I967" i="1"/>
  <c r="J967" i="1"/>
  <c r="I2239" i="1"/>
  <c r="J2239" i="1"/>
  <c r="I280" i="1"/>
  <c r="J280" i="1"/>
  <c r="I995" i="1"/>
  <c r="J995" i="1"/>
  <c r="I143" i="1"/>
  <c r="J143" i="1"/>
  <c r="I1456" i="1"/>
  <c r="J1456" i="1"/>
  <c r="I1729" i="1"/>
  <c r="J1729" i="1"/>
  <c r="I1636" i="1"/>
  <c r="J1636" i="1"/>
  <c r="I257" i="1"/>
  <c r="J257" i="1"/>
  <c r="I636" i="1"/>
  <c r="J636" i="1"/>
  <c r="I670" i="1"/>
  <c r="J670" i="1"/>
  <c r="I2105" i="1"/>
  <c r="J2105" i="1"/>
  <c r="I2051" i="1"/>
  <c r="J2051" i="1"/>
  <c r="I1906" i="1"/>
  <c r="J1906" i="1"/>
  <c r="I1570" i="1"/>
  <c r="J1570" i="1"/>
  <c r="I372" i="1"/>
  <c r="J372" i="1"/>
  <c r="I893" i="1"/>
  <c r="J893" i="1"/>
  <c r="I1206" i="1"/>
  <c r="J1206" i="1"/>
  <c r="I2457" i="1"/>
  <c r="J2457" i="1"/>
  <c r="I1798" i="1"/>
  <c r="J1798" i="1"/>
  <c r="I1329" i="1"/>
  <c r="J1329" i="1"/>
  <c r="I319" i="1"/>
  <c r="J319" i="1"/>
  <c r="I1506" i="1"/>
  <c r="J1506" i="1"/>
  <c r="I167" i="1"/>
  <c r="J167" i="1"/>
  <c r="I1809" i="1"/>
  <c r="J1809" i="1"/>
  <c r="I1954" i="1"/>
  <c r="J1954" i="1"/>
  <c r="I373" i="1"/>
  <c r="J373" i="1"/>
  <c r="I1378" i="1"/>
  <c r="J1378" i="1"/>
  <c r="I704" i="1"/>
  <c r="J704" i="1"/>
  <c r="I597" i="1"/>
  <c r="J597" i="1"/>
  <c r="I2085" i="1"/>
  <c r="J2085" i="1"/>
  <c r="I837" i="1"/>
  <c r="J837" i="1"/>
  <c r="I415" i="1"/>
  <c r="J415" i="1"/>
  <c r="I2091" i="1"/>
  <c r="J2091" i="1"/>
  <c r="I333" i="1"/>
  <c r="J333" i="1"/>
  <c r="I746" i="1"/>
  <c r="J746" i="1"/>
  <c r="I1231" i="1"/>
  <c r="J1231" i="1"/>
  <c r="I2461" i="1"/>
  <c r="J2461" i="1"/>
  <c r="I2176" i="1"/>
  <c r="J2176" i="1"/>
  <c r="I1782" i="1"/>
  <c r="J1782" i="1"/>
  <c r="I216" i="1"/>
  <c r="J216" i="1"/>
  <c r="I334" i="1"/>
  <c r="J334" i="1"/>
  <c r="I764" i="1"/>
  <c r="J764" i="1"/>
  <c r="I2037" i="1"/>
  <c r="J2037" i="1"/>
  <c r="I1390" i="1"/>
  <c r="J1390" i="1"/>
  <c r="I1500" i="1"/>
  <c r="J1500" i="1"/>
  <c r="I1748" i="1"/>
  <c r="J1748" i="1"/>
  <c r="I513" i="1"/>
  <c r="J513" i="1"/>
  <c r="I350" i="1"/>
  <c r="J350" i="1"/>
  <c r="I146" i="1"/>
  <c r="J146" i="1"/>
  <c r="I1263" i="1"/>
  <c r="J1263" i="1"/>
  <c r="I2075" i="1"/>
  <c r="J2075" i="1"/>
  <c r="I988" i="1"/>
  <c r="J988" i="1"/>
  <c r="I1496" i="1"/>
  <c r="J1496" i="1"/>
  <c r="I2059" i="1"/>
  <c r="J2059" i="1"/>
  <c r="I2296" i="1"/>
  <c r="J2296" i="1"/>
  <c r="I1358" i="1"/>
  <c r="J1358" i="1"/>
  <c r="I1555" i="1"/>
  <c r="J1555" i="1"/>
  <c r="I404" i="1"/>
  <c r="J404" i="1"/>
  <c r="I1050" i="1"/>
  <c r="J1050" i="1"/>
  <c r="I1640" i="1"/>
  <c r="J1640" i="1"/>
  <c r="I2245" i="1"/>
  <c r="J2245" i="1"/>
  <c r="I493" i="1"/>
  <c r="J493" i="1"/>
  <c r="I84" i="1"/>
  <c r="J84" i="1"/>
  <c r="I2462" i="1"/>
  <c r="J2462" i="1"/>
  <c r="I755" i="1"/>
  <c r="J755" i="1"/>
  <c r="I980" i="1"/>
  <c r="J980" i="1"/>
  <c r="I1713" i="1"/>
  <c r="J1713" i="1"/>
  <c r="I1428" i="1"/>
  <c r="J1428" i="1"/>
  <c r="I1771" i="1"/>
  <c r="J1771" i="1"/>
  <c r="I321" i="1"/>
  <c r="J321" i="1"/>
  <c r="I286" i="1"/>
  <c r="J286" i="1"/>
  <c r="I253" i="1"/>
  <c r="J253" i="1"/>
  <c r="I1966" i="1"/>
  <c r="J1966" i="1"/>
  <c r="I2413" i="1"/>
  <c r="J2413" i="1"/>
  <c r="I2346" i="1"/>
  <c r="J2346" i="1"/>
  <c r="I270" i="1"/>
  <c r="J270" i="1"/>
  <c r="I456" i="1"/>
  <c r="J456" i="1"/>
  <c r="I1484" i="1"/>
  <c r="J1484" i="1"/>
  <c r="I599" i="1"/>
  <c r="J599" i="1"/>
  <c r="I1898" i="1"/>
  <c r="J1898" i="1"/>
  <c r="I1177" i="1"/>
  <c r="J1177" i="1"/>
  <c r="I495" i="1"/>
  <c r="J495" i="1"/>
  <c r="I2209" i="1"/>
  <c r="J2209" i="1"/>
  <c r="I2053" i="1"/>
  <c r="J2053" i="1"/>
  <c r="I23" i="1"/>
  <c r="J23" i="1"/>
  <c r="I1054" i="1"/>
  <c r="J1054" i="1"/>
  <c r="I1981" i="1"/>
  <c r="J1981" i="1"/>
  <c r="I1768" i="1"/>
  <c r="J1768" i="1"/>
  <c r="I1103" i="1"/>
  <c r="J1103" i="1"/>
  <c r="I517" i="1"/>
  <c r="J517" i="1"/>
  <c r="I602" i="1"/>
  <c r="J602" i="1"/>
  <c r="I138" i="1"/>
  <c r="J138" i="1"/>
  <c r="I110" i="1"/>
  <c r="J110" i="1"/>
  <c r="I730" i="1"/>
  <c r="J730" i="1"/>
  <c r="I1838" i="1"/>
  <c r="J1838" i="1"/>
  <c r="I1918" i="1"/>
  <c r="J1918" i="1"/>
  <c r="I782" i="1"/>
  <c r="J782" i="1"/>
  <c r="I408" i="1"/>
  <c r="J408" i="1"/>
  <c r="I2111" i="1"/>
  <c r="J2111" i="1"/>
  <c r="I2008" i="1"/>
  <c r="J2008" i="1"/>
  <c r="I173" i="1"/>
  <c r="J173" i="1"/>
  <c r="I1909" i="1"/>
  <c r="J1909" i="1"/>
  <c r="I792" i="1"/>
  <c r="J792" i="1"/>
  <c r="I59" i="1"/>
  <c r="J59" i="1"/>
  <c r="I1797" i="1"/>
  <c r="J1797" i="1"/>
  <c r="I845" i="1"/>
  <c r="J845" i="1"/>
  <c r="I311" i="1"/>
  <c r="J311" i="1"/>
  <c r="I621" i="1"/>
  <c r="J621" i="1"/>
  <c r="I1558" i="1"/>
  <c r="J1558" i="1"/>
  <c r="I650" i="1"/>
  <c r="J650" i="1"/>
  <c r="I17" i="1"/>
  <c r="J17" i="1"/>
  <c r="I657" i="1"/>
  <c r="J657" i="1"/>
  <c r="I2435" i="1"/>
  <c r="J2435" i="1"/>
  <c r="I1840" i="1"/>
  <c r="J1840" i="1"/>
  <c r="I1700" i="1"/>
  <c r="J1700" i="1"/>
  <c r="I66" i="1"/>
  <c r="J66" i="1"/>
  <c r="I1890" i="1"/>
  <c r="J1890" i="1"/>
  <c r="I28" i="1"/>
  <c r="J28" i="1"/>
  <c r="I2017" i="1"/>
  <c r="J2017" i="1"/>
  <c r="I1683" i="1"/>
  <c r="J1683" i="1"/>
  <c r="I1313" i="1"/>
  <c r="J1313" i="1"/>
  <c r="I1583" i="1"/>
  <c r="J1583" i="1"/>
  <c r="I1684" i="1"/>
  <c r="J1684" i="1"/>
  <c r="I1504" i="1"/>
  <c r="J1504" i="1"/>
  <c r="I1286" i="1"/>
  <c r="J1286" i="1"/>
  <c r="I2232" i="1"/>
  <c r="J2232" i="1"/>
  <c r="I1575" i="1"/>
  <c r="J1575" i="1"/>
  <c r="I366" i="1"/>
  <c r="J366" i="1"/>
  <c r="I1052" i="1"/>
  <c r="J1052" i="1"/>
  <c r="I1568" i="1"/>
  <c r="J1568" i="1"/>
  <c r="I912" i="1"/>
  <c r="J912" i="1"/>
  <c r="I236" i="1"/>
  <c r="J236" i="1"/>
  <c r="I1053" i="1"/>
  <c r="J1053" i="1"/>
  <c r="I965" i="1"/>
  <c r="J965" i="1"/>
  <c r="I1880" i="1"/>
  <c r="J1880" i="1"/>
  <c r="I1314" i="1"/>
  <c r="J1314" i="1"/>
  <c r="I1942" i="1"/>
  <c r="J1942" i="1"/>
  <c r="I528" i="1"/>
  <c r="J528" i="1"/>
  <c r="I795" i="1"/>
  <c r="J795" i="1"/>
  <c r="I175" i="1"/>
  <c r="J175" i="1"/>
  <c r="I1671" i="1"/>
  <c r="J1671" i="1"/>
  <c r="I1704" i="1"/>
  <c r="J1704" i="1"/>
  <c r="I2113" i="1"/>
  <c r="J2113" i="1"/>
  <c r="I2212" i="1"/>
  <c r="J2212" i="1"/>
  <c r="I2427" i="1"/>
  <c r="J2427" i="1"/>
  <c r="I2077" i="1"/>
  <c r="J2077" i="1"/>
  <c r="I425" i="1"/>
  <c r="J425" i="1"/>
  <c r="I998" i="1"/>
  <c r="J998" i="1"/>
  <c r="I1761" i="1"/>
  <c r="J1761" i="1"/>
  <c r="I225" i="1"/>
  <c r="J225" i="1"/>
  <c r="I1554" i="1"/>
  <c r="J1554" i="1"/>
  <c r="I1174" i="1"/>
  <c r="J1174" i="1"/>
  <c r="I1843" i="1"/>
  <c r="J1843" i="1"/>
  <c r="I2019" i="1"/>
  <c r="J2019" i="1"/>
  <c r="I2262" i="1"/>
  <c r="J2262" i="1"/>
  <c r="I320" i="1"/>
  <c r="J320" i="1"/>
  <c r="I691" i="1"/>
  <c r="J691" i="1"/>
  <c r="I500" i="1"/>
  <c r="J500" i="1"/>
  <c r="I660" i="1"/>
  <c r="J660" i="1"/>
  <c r="I1832" i="1"/>
  <c r="J1832" i="1"/>
  <c r="I1726" i="1"/>
  <c r="J1726" i="1"/>
  <c r="I1433" i="1"/>
  <c r="J1433" i="1"/>
  <c r="I822" i="1"/>
  <c r="J822" i="1"/>
  <c r="I942" i="1"/>
  <c r="J942" i="1"/>
  <c r="I1007" i="1"/>
  <c r="J1007" i="1"/>
  <c r="I2028" i="1"/>
  <c r="J2028" i="1"/>
  <c r="I63" i="1"/>
  <c r="J63" i="1"/>
  <c r="I360" i="1"/>
  <c r="J360" i="1"/>
  <c r="I1676" i="1"/>
  <c r="J1676" i="1"/>
  <c r="I555" i="1"/>
  <c r="J555" i="1"/>
  <c r="I1668" i="1"/>
  <c r="J1668" i="1"/>
  <c r="I1030" i="1"/>
  <c r="J1030" i="1"/>
  <c r="I2390" i="1"/>
  <c r="J2390" i="1"/>
  <c r="I2472" i="1"/>
  <c r="J2472" i="1"/>
  <c r="I1160" i="1"/>
  <c r="J1160" i="1"/>
  <c r="I33" i="1"/>
  <c r="J33" i="1"/>
  <c r="I1476" i="1"/>
  <c r="J1476" i="1"/>
  <c r="I1705" i="1"/>
  <c r="J1705" i="1"/>
  <c r="I2226" i="1"/>
  <c r="J2226" i="1"/>
  <c r="I2448" i="1"/>
  <c r="J2448" i="1"/>
  <c r="I2041" i="1"/>
  <c r="J2041" i="1"/>
  <c r="I403" i="1"/>
  <c r="J403" i="1"/>
  <c r="I1591" i="1"/>
  <c r="J1591" i="1"/>
  <c r="I2007" i="1"/>
  <c r="J2007" i="1"/>
  <c r="I627" i="1"/>
  <c r="J627" i="1"/>
  <c r="I1486" i="1"/>
  <c r="J1486" i="1"/>
  <c r="I1320" i="1"/>
  <c r="J1320" i="1"/>
  <c r="I1631" i="1"/>
  <c r="J1631" i="1"/>
  <c r="I1341" i="1"/>
  <c r="J1341" i="1"/>
  <c r="I385" i="1"/>
  <c r="J385" i="1"/>
  <c r="I2344" i="1"/>
  <c r="J2344" i="1"/>
  <c r="I2297" i="1"/>
  <c r="J2297" i="1"/>
  <c r="I2052" i="1"/>
  <c r="J2052" i="1"/>
  <c r="I1515" i="1"/>
  <c r="J1515" i="1"/>
  <c r="I1951" i="1"/>
  <c r="J1951" i="1"/>
  <c r="I398" i="1"/>
  <c r="J398" i="1"/>
  <c r="I719" i="1"/>
  <c r="J719" i="1"/>
  <c r="I788" i="1"/>
  <c r="J788" i="1"/>
  <c r="I824" i="1"/>
  <c r="J824" i="1"/>
  <c r="I515" i="1"/>
  <c r="J515" i="1"/>
  <c r="I1162" i="1"/>
  <c r="J1162" i="1"/>
  <c r="I557" i="1"/>
  <c r="J557" i="1"/>
  <c r="I2206" i="1"/>
  <c r="J2206" i="1"/>
  <c r="I2189" i="1"/>
  <c r="J2189" i="1"/>
  <c r="I185" i="1"/>
  <c r="J185" i="1"/>
  <c r="I580" i="1"/>
  <c r="J580" i="1"/>
  <c r="I841" i="1"/>
  <c r="J841" i="1"/>
  <c r="I355" i="1"/>
  <c r="J355" i="1"/>
  <c r="I2063" i="1"/>
  <c r="J2063" i="1"/>
  <c r="I74" i="1"/>
  <c r="J74" i="1"/>
  <c r="I1719" i="1"/>
  <c r="J1719" i="1"/>
  <c r="I729" i="1"/>
  <c r="J729" i="1"/>
  <c r="I451" i="1"/>
  <c r="J451" i="1"/>
  <c r="I974" i="1"/>
  <c r="J974" i="1"/>
  <c r="I815" i="1"/>
  <c r="J815" i="1"/>
  <c r="I2022" i="1"/>
  <c r="J2022" i="1"/>
  <c r="I1616" i="1"/>
  <c r="J1616" i="1"/>
  <c r="I1757" i="1"/>
  <c r="J1757" i="1"/>
  <c r="I339" i="1"/>
  <c r="J339" i="1"/>
  <c r="I2064" i="1"/>
  <c r="J2064" i="1"/>
  <c r="I1952" i="1"/>
  <c r="J1952" i="1"/>
  <c r="I300" i="1"/>
  <c r="J300" i="1"/>
  <c r="I1318" i="1"/>
  <c r="J1318" i="1"/>
  <c r="I1967" i="1"/>
  <c r="J1967" i="1"/>
  <c r="I844" i="1"/>
  <c r="J844" i="1"/>
  <c r="I911" i="1"/>
  <c r="J911" i="1"/>
  <c r="I1033" i="1"/>
  <c r="J1033" i="1"/>
  <c r="I1772" i="1"/>
  <c r="J1772" i="1"/>
  <c r="I271" i="1"/>
  <c r="J271" i="1"/>
  <c r="I1332" i="1"/>
  <c r="J1332" i="1"/>
  <c r="I1790" i="1"/>
  <c r="J1790" i="1"/>
  <c r="I1012" i="1"/>
  <c r="J1012" i="1"/>
  <c r="I302" i="1"/>
  <c r="J302" i="1"/>
  <c r="I2347" i="1"/>
  <c r="J2347" i="1"/>
  <c r="I1758" i="1"/>
  <c r="J1758" i="1"/>
  <c r="I2348" i="1"/>
  <c r="J2348" i="1"/>
  <c r="I156" i="1"/>
  <c r="J156" i="1"/>
  <c r="I165" i="1"/>
  <c r="J165" i="1"/>
  <c r="I634" i="1"/>
  <c r="J634" i="1"/>
  <c r="I1888" i="1"/>
  <c r="J1888" i="1"/>
  <c r="I1974" i="1"/>
  <c r="J1974" i="1"/>
  <c r="I2251" i="1"/>
  <c r="J2251" i="1"/>
  <c r="I1566" i="1"/>
  <c r="J1566" i="1"/>
  <c r="I1764" i="1"/>
  <c r="J1764" i="1"/>
  <c r="I2394" i="1"/>
  <c r="J2394" i="1"/>
  <c r="I1171" i="1"/>
  <c r="J1171" i="1"/>
  <c r="I1014" i="1"/>
  <c r="J1014" i="1"/>
  <c r="I1792" i="1"/>
  <c r="J1792" i="1"/>
  <c r="I1878" i="1"/>
  <c r="J1878" i="1"/>
  <c r="I379" i="1"/>
  <c r="J379" i="1"/>
  <c r="I228" i="1"/>
  <c r="J228" i="1"/>
  <c r="I591" i="1"/>
  <c r="J591" i="1"/>
  <c r="I2230" i="1"/>
  <c r="J2230" i="1"/>
  <c r="I1266" i="1"/>
  <c r="J1266" i="1"/>
  <c r="I1598" i="1"/>
  <c r="J1598" i="1"/>
  <c r="I466" i="1"/>
  <c r="J466" i="1"/>
  <c r="I432" i="1"/>
  <c r="J432" i="1"/>
  <c r="I2087" i="1"/>
  <c r="J2087" i="1"/>
  <c r="I666" i="1"/>
  <c r="J666" i="1"/>
  <c r="I2479" i="1"/>
  <c r="J2479" i="1"/>
  <c r="I963" i="1"/>
  <c r="J963" i="1"/>
  <c r="I2253" i="1"/>
  <c r="J2253" i="1"/>
  <c r="I1410" i="1"/>
  <c r="J1410" i="1"/>
  <c r="I433" i="1"/>
  <c r="J433" i="1"/>
  <c r="I49" i="1"/>
  <c r="J49" i="1"/>
  <c r="I166" i="1"/>
  <c r="J166" i="1"/>
  <c r="I1139" i="1"/>
  <c r="J1139" i="1"/>
  <c r="I188" i="1"/>
  <c r="J188" i="1"/>
  <c r="I480" i="1"/>
  <c r="J480" i="1"/>
  <c r="I1287" i="1"/>
  <c r="J1287" i="1"/>
  <c r="I1384" i="1"/>
  <c r="J1384" i="1"/>
  <c r="I1943" i="1"/>
  <c r="J1943" i="1"/>
  <c r="I576" i="1"/>
  <c r="J576" i="1"/>
  <c r="I577" i="1"/>
  <c r="J577" i="1"/>
  <c r="I1561" i="1"/>
  <c r="J1561" i="1"/>
  <c r="I2182" i="1"/>
  <c r="J2182" i="1"/>
  <c r="I1724" i="1"/>
  <c r="J1724" i="1"/>
  <c r="I541" i="1"/>
  <c r="J541" i="1"/>
  <c r="I1090" i="1"/>
  <c r="J1090" i="1"/>
  <c r="I918" i="1"/>
  <c r="J918" i="1"/>
  <c r="I2139" i="1"/>
  <c r="J2139" i="1"/>
  <c r="I1946" i="1"/>
  <c r="J1946" i="1"/>
  <c r="I2294" i="1"/>
  <c r="J2294" i="1"/>
  <c r="I969" i="1"/>
  <c r="J969" i="1"/>
  <c r="I1413" i="1"/>
  <c r="J1413" i="1"/>
  <c r="I277" i="1"/>
  <c r="J277" i="1"/>
  <c r="I384" i="1"/>
  <c r="J384" i="1"/>
  <c r="I1686" i="1"/>
  <c r="J1686" i="1"/>
  <c r="I1454" i="1"/>
  <c r="J1454" i="1"/>
  <c r="I94" i="1"/>
  <c r="J94" i="1"/>
  <c r="I42" i="1"/>
  <c r="J42" i="1"/>
  <c r="I316" i="1"/>
  <c r="J316" i="1"/>
  <c r="I863" i="1"/>
  <c r="J863" i="1"/>
  <c r="I1932" i="1"/>
  <c r="J1932" i="1"/>
  <c r="I2030" i="1"/>
  <c r="J2030" i="1"/>
  <c r="I1801" i="1"/>
  <c r="J1801" i="1"/>
  <c r="I1811" i="1"/>
  <c r="J1811" i="1"/>
  <c r="I492" i="1"/>
  <c r="J492" i="1"/>
  <c r="I1861" i="1"/>
  <c r="J1861" i="1"/>
  <c r="I1421" i="1"/>
  <c r="J1421" i="1"/>
  <c r="I2002" i="1"/>
  <c r="J2002" i="1"/>
  <c r="I1949" i="1"/>
  <c r="J1949" i="1"/>
  <c r="I1756" i="1"/>
  <c r="J1756" i="1"/>
  <c r="I1802" i="1"/>
  <c r="J1802" i="1"/>
  <c r="I16" i="1"/>
  <c r="J16" i="1"/>
  <c r="I864" i="1"/>
  <c r="J864" i="1"/>
  <c r="I2069" i="1"/>
  <c r="J2069" i="1"/>
  <c r="I192" i="1"/>
  <c r="J192" i="1"/>
  <c r="I1678" i="1"/>
  <c r="J1678" i="1"/>
  <c r="I70" i="1"/>
  <c r="J70" i="1"/>
  <c r="I193" i="1"/>
  <c r="J193" i="1"/>
  <c r="I2298" i="1"/>
  <c r="J2298" i="1"/>
  <c r="I2229" i="1"/>
  <c r="J2229" i="1"/>
  <c r="I1971" i="1"/>
  <c r="J1971" i="1"/>
  <c r="I1011" i="1"/>
  <c r="J1011" i="1"/>
  <c r="I1750" i="1"/>
  <c r="J1750" i="1"/>
  <c r="I1168" i="1"/>
  <c r="J1168" i="1"/>
  <c r="I1444" i="1"/>
  <c r="J1444" i="1"/>
  <c r="I338" i="1"/>
  <c r="J338" i="1"/>
  <c r="I1437" i="1"/>
  <c r="J1437" i="1"/>
  <c r="I322" i="1"/>
  <c r="J322" i="1"/>
  <c r="I945" i="1"/>
  <c r="J945" i="1"/>
  <c r="I457" i="1"/>
  <c r="J457" i="1"/>
  <c r="I878" i="1"/>
  <c r="J878" i="1"/>
  <c r="I571" i="1"/>
  <c r="J571" i="1"/>
  <c r="I172" i="1"/>
  <c r="J172" i="1"/>
  <c r="I1465" i="1"/>
  <c r="J1465" i="1"/>
  <c r="I686" i="1"/>
  <c r="J686" i="1"/>
  <c r="I818" i="1"/>
  <c r="J818" i="1"/>
  <c r="I310" i="1"/>
  <c r="J310" i="1"/>
  <c r="I1783" i="1"/>
  <c r="J1783" i="1"/>
  <c r="I548" i="1"/>
  <c r="J548" i="1"/>
  <c r="I2476" i="1"/>
  <c r="J2476" i="1"/>
  <c r="I1366" i="1"/>
  <c r="J1366" i="1"/>
  <c r="I1488" i="1"/>
  <c r="J1488" i="1"/>
  <c r="I1641" i="1"/>
  <c r="J1641" i="1"/>
  <c r="J711" i="1"/>
  <c r="I711" i="1"/>
  <c r="I164" i="1"/>
  <c r="J164" i="1"/>
  <c r="I2210" i="1"/>
  <c r="J2210" i="1"/>
  <c r="I977" i="1"/>
  <c r="J977" i="1"/>
  <c r="I1235" i="1"/>
  <c r="J1235" i="1"/>
  <c r="I2337" i="1"/>
  <c r="J2337" i="1"/>
  <c r="I1863" i="1"/>
  <c r="J1863" i="1"/>
  <c r="I1652" i="1"/>
  <c r="J1652" i="1"/>
  <c r="I2408" i="1"/>
  <c r="J2408" i="1"/>
  <c r="I1791" i="1"/>
  <c r="J1791" i="1"/>
  <c r="I288" i="1"/>
  <c r="J288" i="1"/>
  <c r="I1664" i="1"/>
  <c r="J1664" i="1"/>
  <c r="I1520" i="1"/>
  <c r="J1520" i="1"/>
  <c r="I2492" i="1"/>
  <c r="J2492" i="1"/>
  <c r="I60" i="1"/>
  <c r="J60" i="1"/>
  <c r="I2485" i="1"/>
  <c r="J2485" i="1"/>
  <c r="I858" i="1"/>
  <c r="J858" i="1"/>
  <c r="I272" i="1"/>
  <c r="J272" i="1"/>
  <c r="I592" i="1"/>
  <c r="J592" i="1"/>
  <c r="I574" i="1"/>
  <c r="J574" i="1"/>
  <c r="I607" i="1"/>
  <c r="J607" i="1"/>
  <c r="I1222" i="1"/>
  <c r="J1222" i="1"/>
  <c r="I1646" i="1"/>
  <c r="J1646" i="1"/>
  <c r="I749" i="1"/>
  <c r="J749" i="1"/>
  <c r="I653" i="1"/>
  <c r="J653" i="1"/>
  <c r="I1716" i="1"/>
  <c r="J1716" i="1"/>
  <c r="I478" i="1"/>
  <c r="J478" i="1"/>
  <c r="I1904" i="1"/>
  <c r="J1904" i="1"/>
  <c r="I2350" i="1"/>
  <c r="J2350" i="1"/>
  <c r="I1702" i="1"/>
  <c r="J1702" i="1"/>
  <c r="I2283" i="1"/>
  <c r="J2283" i="1"/>
  <c r="I1024" i="1"/>
  <c r="J1024" i="1"/>
  <c r="I1969" i="1"/>
  <c r="J1969" i="1"/>
  <c r="I2320" i="1"/>
  <c r="J2320" i="1"/>
  <c r="I1124" i="1"/>
  <c r="J1124" i="1"/>
  <c r="I1576" i="1"/>
  <c r="J1576" i="1"/>
  <c r="I1372" i="1"/>
  <c r="J1372" i="1"/>
  <c r="I1785" i="1"/>
  <c r="J1785" i="1"/>
  <c r="I1765" i="1"/>
  <c r="J1765" i="1"/>
  <c r="I1538" i="1"/>
  <c r="J1538" i="1"/>
  <c r="I1596" i="1"/>
  <c r="J1596" i="1"/>
  <c r="I1100" i="1"/>
  <c r="J1100" i="1"/>
  <c r="I1807" i="1"/>
  <c r="J1807" i="1"/>
  <c r="I617" i="1"/>
  <c r="J617" i="1"/>
  <c r="I2068" i="1"/>
  <c r="J2068" i="1"/>
  <c r="I2398" i="1"/>
  <c r="J2398" i="1"/>
  <c r="I206" i="1"/>
  <c r="J206" i="1"/>
  <c r="I510" i="1"/>
  <c r="J510" i="1"/>
  <c r="I1485" i="1"/>
  <c r="J1485" i="1"/>
  <c r="I1388" i="1"/>
  <c r="J1388" i="1"/>
  <c r="I120" i="1"/>
  <c r="J120" i="1"/>
  <c r="I647" i="1"/>
  <c r="J647" i="1"/>
  <c r="I2048" i="1"/>
  <c r="J2048" i="1"/>
  <c r="I2360" i="1"/>
  <c r="J2360" i="1"/>
  <c r="I625" i="1"/>
  <c r="J625" i="1"/>
  <c r="I2338" i="1"/>
  <c r="J2338" i="1"/>
  <c r="I2060" i="1"/>
  <c r="J2060" i="1"/>
  <c r="I1238" i="1"/>
  <c r="J1238" i="1"/>
  <c r="I1823" i="1"/>
  <c r="J1823" i="1"/>
  <c r="I1411" i="1"/>
  <c r="J1411" i="1"/>
  <c r="I2416" i="1"/>
  <c r="J2416" i="1"/>
  <c r="J1964" i="1"/>
  <c r="I1964" i="1"/>
  <c r="I777" i="1"/>
  <c r="J777" i="1"/>
  <c r="I1965" i="1"/>
  <c r="J1965" i="1"/>
  <c r="I509" i="1"/>
  <c r="J509" i="1"/>
  <c r="I1905" i="1"/>
  <c r="J1905" i="1"/>
  <c r="I885" i="1"/>
  <c r="J885" i="1"/>
  <c r="I2315" i="1"/>
  <c r="J2315" i="1"/>
  <c r="I1203" i="1"/>
  <c r="J1203" i="1"/>
  <c r="I2233" i="1"/>
  <c r="J2233" i="1"/>
  <c r="I2119" i="1"/>
  <c r="J2119" i="1"/>
  <c r="I1985" i="1"/>
  <c r="J1985" i="1"/>
  <c r="I470" i="1"/>
  <c r="J470" i="1"/>
  <c r="I359" i="1"/>
  <c r="J359" i="1"/>
  <c r="I458" i="1"/>
  <c r="J458" i="1"/>
  <c r="I997" i="1"/>
  <c r="J997" i="1"/>
  <c r="I1035" i="1"/>
  <c r="J1035" i="1"/>
  <c r="I682" i="1"/>
  <c r="J682" i="1"/>
  <c r="I1469" i="1"/>
  <c r="J1469" i="1"/>
  <c r="I1405" i="1"/>
  <c r="J1405" i="1"/>
  <c r="I1044" i="1"/>
  <c r="J1044" i="1"/>
  <c r="I956" i="1"/>
  <c r="J956" i="1"/>
  <c r="I1553" i="1"/>
  <c r="J1553" i="1"/>
  <c r="I886" i="1"/>
  <c r="J886" i="1"/>
  <c r="I1685" i="1"/>
  <c r="J1685" i="1"/>
  <c r="I763" i="1"/>
  <c r="J763" i="1"/>
  <c r="I2162" i="1"/>
  <c r="J2162" i="1"/>
  <c r="I1025" i="1"/>
  <c r="J1025" i="1"/>
  <c r="I2405" i="1"/>
  <c r="J2405" i="1"/>
  <c r="I2115" i="1"/>
  <c r="J2115" i="1"/>
  <c r="I1766" i="1"/>
  <c r="J1766" i="1"/>
  <c r="I511" i="1"/>
  <c r="J511" i="1"/>
  <c r="I805" i="1"/>
  <c r="J805" i="1"/>
  <c r="I2447" i="1"/>
  <c r="J2447" i="1"/>
  <c r="I1727" i="1"/>
  <c r="J1727" i="1"/>
  <c r="I144" i="1"/>
  <c r="J144" i="1"/>
  <c r="I1375" i="1"/>
  <c r="J1375" i="1"/>
  <c r="I136" i="1"/>
  <c r="J136" i="1"/>
  <c r="I460" i="1"/>
  <c r="J460" i="1"/>
  <c r="I53" i="1"/>
  <c r="J53" i="1"/>
  <c r="I902" i="1"/>
  <c r="J902" i="1"/>
  <c r="I1008" i="1"/>
  <c r="J1008" i="1"/>
  <c r="I92" i="1"/>
  <c r="J92" i="1"/>
  <c r="I638" i="1"/>
  <c r="J638" i="1"/>
  <c r="I993" i="1"/>
  <c r="J993" i="1"/>
  <c r="I1691" i="1"/>
  <c r="J1691" i="1"/>
  <c r="J708" i="1"/>
  <c r="I708" i="1"/>
  <c r="I671" i="1"/>
  <c r="J671" i="1"/>
  <c r="I2014" i="1"/>
  <c r="J2014" i="1"/>
  <c r="I839" i="1"/>
  <c r="J839" i="1"/>
  <c r="I248" i="1"/>
  <c r="J248" i="1"/>
  <c r="I83" i="1"/>
  <c r="J83" i="1"/>
  <c r="I1921" i="1"/>
  <c r="J1921" i="1"/>
  <c r="I1922" i="1"/>
  <c r="J1922" i="1"/>
  <c r="I2074" i="1"/>
  <c r="J2074" i="1"/>
  <c r="I2088" i="1"/>
  <c r="J2088" i="1"/>
  <c r="I1477" i="1"/>
  <c r="J1477" i="1"/>
  <c r="I1732" i="1"/>
  <c r="J1732" i="1"/>
  <c r="I1770" i="1"/>
  <c r="J1770" i="1"/>
  <c r="I2496" i="1"/>
  <c r="J2496" i="1"/>
  <c r="I718" i="1"/>
  <c r="J718" i="1"/>
  <c r="I1245" i="1"/>
  <c r="J1245" i="1"/>
  <c r="I1167" i="1"/>
  <c r="J1167" i="1"/>
  <c r="I1650" i="1"/>
  <c r="J1650" i="1"/>
  <c r="I2003" i="1"/>
  <c r="J2003" i="1"/>
  <c r="I153" i="1"/>
  <c r="J153" i="1"/>
  <c r="I1817" i="1"/>
  <c r="J1817" i="1"/>
  <c r="I2089" i="1"/>
  <c r="J2089" i="1"/>
  <c r="I2140" i="1"/>
  <c r="J2140" i="1"/>
  <c r="I1464" i="1"/>
  <c r="J1464" i="1"/>
  <c r="I154" i="1"/>
  <c r="J154" i="1"/>
  <c r="I122" i="1"/>
  <c r="J122" i="1"/>
  <c r="I1865" i="1"/>
  <c r="J1865" i="1"/>
  <c r="I56" i="1"/>
  <c r="J56" i="1"/>
  <c r="I2156" i="1"/>
  <c r="J2156" i="1"/>
  <c r="I1525" i="1"/>
  <c r="J1525" i="1"/>
  <c r="I124" i="1"/>
  <c r="J124" i="1"/>
  <c r="I910" i="1"/>
  <c r="J910" i="1"/>
  <c r="I1578" i="1"/>
  <c r="J1578" i="1"/>
  <c r="I1209" i="1"/>
  <c r="J1209" i="1"/>
  <c r="I2248" i="1"/>
  <c r="J2248" i="1"/>
  <c r="I2371" i="1"/>
  <c r="J2371" i="1"/>
  <c r="I299" i="1"/>
  <c r="J299" i="1"/>
  <c r="I1032" i="1"/>
  <c r="J1032" i="1"/>
  <c r="I775" i="1"/>
  <c r="J775" i="1"/>
  <c r="I865" i="1"/>
  <c r="J865" i="1"/>
  <c r="I1190" i="1"/>
  <c r="J1190" i="1"/>
  <c r="I588" i="1"/>
  <c r="J588" i="1"/>
  <c r="I816" i="1"/>
  <c r="J816" i="1"/>
  <c r="I2305" i="1"/>
  <c r="J2305" i="1"/>
  <c r="I2025" i="1"/>
  <c r="J2025" i="1"/>
  <c r="I57" i="1"/>
  <c r="J57" i="1"/>
  <c r="I2185" i="1"/>
  <c r="J2185" i="1"/>
  <c r="I155" i="1"/>
  <c r="J155" i="1"/>
  <c r="I951" i="1"/>
  <c r="J951" i="1"/>
  <c r="I601" i="1"/>
  <c r="J601" i="1"/>
  <c r="I2264" i="1"/>
  <c r="J2264" i="1"/>
  <c r="I768" i="1"/>
  <c r="J768" i="1"/>
  <c r="I240" i="1"/>
  <c r="J240" i="1"/>
  <c r="I1192" i="1"/>
  <c r="J1192" i="1"/>
  <c r="I722" i="1"/>
  <c r="J722" i="1"/>
  <c r="I2054" i="1"/>
  <c r="J2054" i="1"/>
  <c r="I1234" i="1"/>
  <c r="J1234" i="1"/>
  <c r="I1997" i="1"/>
  <c r="J1997" i="1"/>
  <c r="I1198" i="1"/>
  <c r="J1198" i="1"/>
  <c r="I46" i="1"/>
  <c r="J46" i="1"/>
  <c r="I1079" i="1"/>
  <c r="J1079" i="1"/>
  <c r="I872" i="1"/>
  <c r="J872" i="1"/>
  <c r="I1122" i="1"/>
  <c r="J1122" i="1"/>
  <c r="I538" i="1"/>
  <c r="J538" i="1"/>
  <c r="I2015" i="1"/>
  <c r="J2015" i="1"/>
  <c r="I1557" i="1"/>
  <c r="J1557" i="1"/>
  <c r="I304" i="1"/>
  <c r="J304" i="1"/>
  <c r="I1682" i="1"/>
  <c r="J1682" i="1"/>
  <c r="I326" i="1"/>
  <c r="J326" i="1"/>
  <c r="I2045" i="1"/>
  <c r="J2045" i="1"/>
  <c r="I1889" i="1"/>
  <c r="J1889" i="1"/>
  <c r="I76" i="1"/>
  <c r="J76" i="1"/>
  <c r="I880" i="1"/>
  <c r="J880" i="1"/>
  <c r="I1543" i="1"/>
  <c r="J1543" i="1"/>
  <c r="I2373" i="1"/>
  <c r="J2373" i="1"/>
  <c r="I2083" i="1"/>
  <c r="J2083" i="1"/>
  <c r="I794" i="1"/>
  <c r="J794" i="1"/>
  <c r="I927" i="1"/>
  <c r="J927" i="1"/>
  <c r="I1193" i="1"/>
  <c r="J1193" i="1"/>
  <c r="I687" i="1"/>
  <c r="J687" i="1"/>
  <c r="I422" i="1"/>
  <c r="J422" i="1"/>
  <c r="I1574" i="1"/>
  <c r="J1574" i="1"/>
  <c r="I1055" i="1"/>
  <c r="J1055" i="1"/>
  <c r="I78" i="1"/>
  <c r="J78" i="1"/>
  <c r="I712" i="1"/>
  <c r="J712" i="1"/>
  <c r="I1958" i="1"/>
  <c r="J1958" i="1"/>
  <c r="I1866" i="1"/>
  <c r="J1866" i="1"/>
  <c r="I825" i="1"/>
  <c r="J825" i="1"/>
  <c r="I2199" i="1"/>
  <c r="J2199" i="1"/>
  <c r="I497" i="1"/>
  <c r="J497" i="1"/>
  <c r="I265" i="1"/>
  <c r="J265" i="1"/>
  <c r="I654" i="1"/>
  <c r="J654" i="1"/>
  <c r="I2047" i="1"/>
  <c r="J2047" i="1"/>
  <c r="I1830" i="1"/>
  <c r="J1830" i="1"/>
  <c r="I914" i="1"/>
  <c r="J914" i="1"/>
  <c r="I905" i="1"/>
  <c r="J905" i="1"/>
  <c r="I701" i="1"/>
  <c r="J701" i="1"/>
  <c r="I1147" i="1"/>
  <c r="J1147" i="1"/>
  <c r="I874" i="1"/>
  <c r="J874" i="1"/>
  <c r="I1425" i="1"/>
  <c r="J1425" i="1"/>
  <c r="I1654" i="1"/>
  <c r="J1654" i="1"/>
  <c r="I1806" i="1"/>
  <c r="J1806" i="1"/>
  <c r="I867" i="1"/>
  <c r="J867" i="1"/>
  <c r="I1166" i="1"/>
  <c r="J1166" i="1"/>
  <c r="I1781" i="1"/>
  <c r="J1781" i="1"/>
  <c r="I2203" i="1"/>
  <c r="J2203" i="1"/>
  <c r="I1223" i="1"/>
  <c r="J1223" i="1"/>
  <c r="I2191" i="1"/>
  <c r="J2191" i="1"/>
  <c r="I2340" i="1"/>
  <c r="J2340" i="1"/>
  <c r="I813" i="1"/>
  <c r="J813" i="1"/>
  <c r="I1250" i="1"/>
  <c r="J1250" i="1"/>
  <c r="I1150" i="1"/>
  <c r="J1150" i="1"/>
  <c r="I2307" i="1"/>
  <c r="J2307" i="1"/>
  <c r="I1788" i="1"/>
  <c r="J1788" i="1"/>
  <c r="I778" i="1"/>
  <c r="J778" i="1"/>
  <c r="I62" i="1"/>
  <c r="J62" i="1"/>
  <c r="I2402" i="1"/>
  <c r="J2402" i="1"/>
  <c r="I836" i="1"/>
  <c r="J836" i="1"/>
  <c r="I544" i="1"/>
  <c r="J544" i="1"/>
  <c r="I151" i="1"/>
  <c r="J151" i="1"/>
  <c r="I586" i="1"/>
  <c r="J586" i="1"/>
  <c r="I716" i="1"/>
  <c r="J716" i="1"/>
  <c r="I971" i="1"/>
  <c r="J971" i="1"/>
  <c r="I375" i="1"/>
  <c r="J375" i="1"/>
  <c r="I1288" i="1"/>
  <c r="J1288" i="1"/>
  <c r="I1531" i="1"/>
  <c r="J1531" i="1"/>
  <c r="I1928" i="1"/>
  <c r="J1928" i="1"/>
  <c r="I928" i="1"/>
  <c r="J928" i="1"/>
  <c r="I2275" i="1"/>
  <c r="J2275" i="1"/>
  <c r="I1432" i="1"/>
  <c r="J1432" i="1"/>
  <c r="I2341" i="1"/>
  <c r="J2341" i="1"/>
  <c r="I1172" i="1"/>
  <c r="J1172" i="1"/>
  <c r="I1914" i="1"/>
  <c r="J1914" i="1"/>
  <c r="I1351" i="1"/>
  <c r="J1351" i="1"/>
  <c r="I567" i="1"/>
  <c r="J567" i="1"/>
  <c r="I859" i="1"/>
  <c r="J859" i="1"/>
  <c r="I2067" i="1"/>
  <c r="J2067" i="1"/>
  <c r="I1066" i="1"/>
  <c r="J1066" i="1"/>
  <c r="I469" i="1"/>
  <c r="J469" i="1"/>
  <c r="I2204" i="1"/>
  <c r="J2204" i="1"/>
  <c r="I2293" i="1"/>
  <c r="J2293" i="1"/>
  <c r="I1882" i="1"/>
  <c r="J1882" i="1"/>
  <c r="I2426" i="1"/>
  <c r="J2426" i="1"/>
  <c r="I1319" i="1"/>
  <c r="J1319" i="1"/>
  <c r="I1369" i="1"/>
  <c r="J1369" i="1"/>
  <c r="I1512" i="1"/>
  <c r="J1512" i="1"/>
  <c r="I1883" i="1"/>
  <c r="J1883" i="1"/>
  <c r="I820" i="1"/>
  <c r="J820" i="1"/>
  <c r="I258" i="1"/>
  <c r="J258" i="1"/>
  <c r="I2412" i="1"/>
  <c r="J2412" i="1"/>
  <c r="I529" i="1"/>
  <c r="J529" i="1"/>
  <c r="I198" i="1"/>
  <c r="J198" i="1"/>
  <c r="I1907" i="1"/>
  <c r="J1907" i="1"/>
  <c r="I2419" i="1"/>
  <c r="J2419" i="1"/>
  <c r="I394" i="1"/>
  <c r="J394" i="1"/>
  <c r="I1280" i="1"/>
  <c r="J1280" i="1"/>
  <c r="I1505" i="1"/>
  <c r="J1505" i="1"/>
  <c r="I901" i="1"/>
  <c r="J901" i="1"/>
  <c r="I1621" i="1"/>
  <c r="J1621" i="1"/>
  <c r="I107" i="1"/>
  <c r="J107" i="1"/>
  <c r="I472" i="1"/>
  <c r="J472" i="1"/>
  <c r="I2302" i="1"/>
  <c r="J2302" i="1"/>
  <c r="I1080" i="1"/>
  <c r="J1080" i="1"/>
  <c r="I693" i="1"/>
  <c r="J693" i="1"/>
  <c r="I459" i="1"/>
  <c r="J459" i="1"/>
  <c r="I168" i="1"/>
  <c r="J168" i="1"/>
  <c r="I1660" i="1"/>
  <c r="J1660" i="1"/>
  <c r="I2099" i="1"/>
  <c r="J2099" i="1"/>
  <c r="I887" i="1"/>
  <c r="J887" i="1"/>
  <c r="I2147" i="1"/>
  <c r="J2147" i="1"/>
  <c r="I1334" i="1"/>
  <c r="J1334" i="1"/>
  <c r="I145" i="1"/>
  <c r="J145" i="1"/>
  <c r="I2440" i="1"/>
  <c r="J2440" i="1"/>
  <c r="I2343" i="1"/>
  <c r="J2343" i="1"/>
  <c r="I1067" i="1"/>
  <c r="J1067" i="1"/>
  <c r="I1915" i="1"/>
  <c r="J1915" i="1"/>
  <c r="I32" i="1"/>
  <c r="J32" i="1"/>
  <c r="I1251" i="1"/>
  <c r="J1251" i="1"/>
  <c r="I152" i="1"/>
  <c r="J152" i="1"/>
  <c r="I20" i="1"/>
  <c r="J20" i="1"/>
  <c r="I202" i="1"/>
  <c r="J202" i="1"/>
  <c r="I2167" i="1"/>
  <c r="J2167" i="1"/>
  <c r="I1590" i="1"/>
  <c r="J1590" i="1"/>
  <c r="I1399" i="1"/>
  <c r="J1399" i="1"/>
  <c r="I1154" i="1"/>
  <c r="J1154" i="1"/>
  <c r="I1847" i="1"/>
  <c r="J1847" i="1"/>
  <c r="I1316" i="1"/>
  <c r="J1316" i="1"/>
  <c r="I2197" i="1"/>
  <c r="J2197" i="1"/>
  <c r="I1677" i="1"/>
  <c r="J1677" i="1"/>
  <c r="I2132" i="1"/>
  <c r="J2132" i="1"/>
  <c r="I1693" i="1"/>
  <c r="J1693" i="1"/>
  <c r="I461" i="1"/>
  <c r="J461" i="1"/>
  <c r="I1294" i="1"/>
  <c r="J1294" i="1"/>
  <c r="I765" i="1"/>
  <c r="J765" i="1"/>
  <c r="I628" i="1"/>
  <c r="J628" i="1"/>
  <c r="I284" i="1"/>
  <c r="J284" i="1"/>
  <c r="I1534" i="1"/>
  <c r="J1534" i="1"/>
  <c r="I2246" i="1"/>
  <c r="J2246" i="1"/>
  <c r="I1127" i="1"/>
  <c r="J1127" i="1"/>
  <c r="I1855" i="1"/>
  <c r="J1855" i="1"/>
  <c r="I1020" i="1"/>
  <c r="J1020" i="1"/>
  <c r="I921" i="1"/>
  <c r="J921" i="1"/>
  <c r="I1038" i="1"/>
  <c r="J1038" i="1"/>
  <c r="I251" i="1"/>
  <c r="J251" i="1"/>
  <c r="I484" i="1"/>
  <c r="J484" i="1"/>
  <c r="I1099" i="1"/>
  <c r="J1099" i="1"/>
  <c r="I1586" i="1"/>
  <c r="J1586" i="1"/>
  <c r="I128" i="1"/>
  <c r="J128" i="1"/>
  <c r="I2240" i="1"/>
  <c r="J2240" i="1"/>
  <c r="I73" i="1"/>
  <c r="J73" i="1"/>
  <c r="I9" i="1"/>
  <c r="J9" i="1"/>
  <c r="I1429" i="1"/>
  <c r="J1429" i="1"/>
  <c r="I842" i="1"/>
  <c r="J842" i="1"/>
  <c r="I1138" i="1"/>
  <c r="J1138" i="1"/>
  <c r="I2102" i="1"/>
  <c r="J2102" i="1"/>
  <c r="I171" i="1"/>
  <c r="J171" i="1"/>
  <c r="I766" i="1"/>
  <c r="J766" i="1"/>
  <c r="I1501" i="1"/>
  <c r="J1501" i="1"/>
  <c r="I2414" i="1"/>
  <c r="J2414" i="1"/>
  <c r="I1972" i="1"/>
  <c r="J1972" i="1"/>
  <c r="I618" i="1"/>
  <c r="J618" i="1"/>
  <c r="I855" i="1"/>
  <c r="J855" i="1"/>
  <c r="I340" i="1"/>
  <c r="J340" i="1"/>
  <c r="I2150" i="1"/>
  <c r="J2150" i="1"/>
  <c r="I1023" i="1"/>
  <c r="J1023" i="1"/>
  <c r="I1611" i="1"/>
  <c r="J1611" i="1"/>
  <c r="I946" i="1"/>
  <c r="J946" i="1"/>
  <c r="I2393" i="1"/>
  <c r="J2393" i="1"/>
  <c r="I2372" i="1"/>
  <c r="J2372" i="1"/>
  <c r="I2407" i="1"/>
  <c r="J2407" i="1"/>
  <c r="I1170" i="1"/>
  <c r="J1170" i="1"/>
  <c r="I975" i="1"/>
  <c r="J975" i="1"/>
  <c r="I1536" i="1"/>
  <c r="J1536" i="1"/>
  <c r="I742" i="1"/>
  <c r="J742" i="1"/>
  <c r="I1582" i="1"/>
  <c r="J1582" i="1"/>
  <c r="I723" i="1"/>
  <c r="J723" i="1"/>
  <c r="I264" i="1"/>
  <c r="J264" i="1"/>
  <c r="I2152" i="1"/>
  <c r="J2152" i="1"/>
  <c r="I776" i="1"/>
  <c r="J776" i="1"/>
  <c r="I2433" i="1"/>
  <c r="J2433" i="1"/>
  <c r="I1283" i="1"/>
  <c r="J1283" i="1"/>
  <c r="I519" i="1"/>
  <c r="J519" i="1"/>
  <c r="I1721" i="1"/>
  <c r="J1721" i="1"/>
  <c r="I1813" i="1"/>
  <c r="J1813" i="1"/>
  <c r="I1115" i="1"/>
  <c r="J1115" i="1"/>
  <c r="I926" i="1"/>
  <c r="J926" i="1"/>
  <c r="I1415" i="1"/>
  <c r="J1415" i="1"/>
  <c r="I1529" i="1"/>
  <c r="J1529" i="1"/>
  <c r="I2477" i="1"/>
  <c r="J2477" i="1"/>
  <c r="I680" i="1"/>
  <c r="J680" i="1"/>
  <c r="I1911" i="1"/>
  <c r="J1911" i="1"/>
  <c r="I88" i="1"/>
  <c r="J88" i="1"/>
  <c r="I400" i="1"/>
  <c r="J400" i="1"/>
  <c r="I1136" i="1"/>
  <c r="J1136" i="1"/>
  <c r="I2279" i="1"/>
  <c r="J2279" i="1"/>
  <c r="I533" i="1"/>
  <c r="J533" i="1"/>
  <c r="I743" i="1"/>
  <c r="J743" i="1"/>
  <c r="I2055" i="1"/>
  <c r="J2055" i="1"/>
  <c r="I526" i="1"/>
  <c r="J526" i="1"/>
  <c r="I2450" i="1"/>
  <c r="J2450" i="1"/>
  <c r="I2231" i="1"/>
  <c r="J2231" i="1"/>
  <c r="I2252" i="1"/>
  <c r="J2252" i="1"/>
  <c r="I891" i="1"/>
  <c r="J891" i="1"/>
  <c r="J229" i="1"/>
  <c r="I229" i="1"/>
  <c r="I1056" i="1"/>
  <c r="J1056" i="1"/>
  <c r="I2000" i="1"/>
  <c r="J2000" i="1"/>
  <c r="I835" i="1"/>
  <c r="J835" i="1"/>
  <c r="I744" i="1"/>
  <c r="J744" i="1"/>
  <c r="I611" i="1"/>
  <c r="J611" i="1"/>
  <c r="I101" i="1"/>
  <c r="J101" i="1"/>
  <c r="I2445" i="1"/>
  <c r="J2445" i="1"/>
  <c r="I575" i="1"/>
  <c r="J575" i="1"/>
  <c r="I1743" i="1"/>
  <c r="J1743" i="1"/>
  <c r="I2401" i="1"/>
  <c r="J2401" i="1"/>
  <c r="I566" i="1"/>
  <c r="J566" i="1"/>
  <c r="I2027" i="1"/>
  <c r="J2027" i="1"/>
  <c r="I1588" i="1"/>
  <c r="J1588" i="1"/>
  <c r="I1665" i="1"/>
  <c r="J1665" i="1"/>
  <c r="I1455" i="1"/>
  <c r="J1455" i="1"/>
  <c r="I1345" i="1"/>
  <c r="J1345" i="1"/>
  <c r="I1186" i="1"/>
  <c r="J1186" i="1"/>
  <c r="I134" i="1"/>
  <c r="J134" i="1"/>
  <c r="I1111" i="1"/>
  <c r="J1111" i="1"/>
  <c r="I401" i="1"/>
  <c r="J401" i="1"/>
  <c r="I1065" i="1"/>
  <c r="J1065" i="1"/>
  <c r="I2383" i="1"/>
  <c r="J2383" i="1"/>
  <c r="I5" i="1"/>
  <c r="J5" i="1"/>
  <c r="I447" i="1"/>
  <c r="J447" i="1"/>
  <c r="I2420" i="1"/>
  <c r="J2420" i="1"/>
  <c r="I1180" i="1"/>
  <c r="J1180" i="1"/>
  <c r="I1960" i="1"/>
  <c r="J1960" i="1"/>
  <c r="I802" i="1"/>
  <c r="J802" i="1"/>
  <c r="I1179" i="1"/>
  <c r="J1179" i="1"/>
  <c r="I1260" i="1"/>
  <c r="J1260" i="1"/>
  <c r="I2221" i="1"/>
  <c r="J2221" i="1"/>
  <c r="I1815" i="1"/>
  <c r="J1815" i="1"/>
  <c r="I2417" i="1"/>
  <c r="J2417" i="1"/>
  <c r="I1709" i="1"/>
  <c r="J1709" i="1"/>
  <c r="I1511" i="1"/>
  <c r="J1511" i="1"/>
  <c r="I103" i="1"/>
  <c r="J103" i="1"/>
  <c r="I986" i="1"/>
  <c r="J986" i="1"/>
  <c r="I1141" i="1"/>
  <c r="J1141" i="1"/>
  <c r="I2389" i="1"/>
  <c r="J2389" i="1"/>
  <c r="I2471" i="1"/>
  <c r="J2471" i="1"/>
  <c r="I1656" i="1"/>
  <c r="J1656" i="1"/>
  <c r="I1273" i="1"/>
  <c r="J1273" i="1"/>
  <c r="I471" i="1"/>
  <c r="J471" i="1"/>
  <c r="I1475" i="1"/>
  <c r="J1475" i="1"/>
  <c r="I207" i="1"/>
  <c r="J207" i="1"/>
  <c r="I2403" i="1"/>
  <c r="J2403" i="1"/>
  <c r="I1920" i="1"/>
  <c r="J1920" i="1"/>
  <c r="I917" i="1"/>
  <c r="J917" i="1"/>
  <c r="I1470" i="1"/>
  <c r="J1470" i="1"/>
  <c r="I745" i="1"/>
  <c r="J745" i="1"/>
  <c r="I2223" i="1"/>
  <c r="J2223" i="1"/>
  <c r="I68" i="1"/>
  <c r="J68" i="1"/>
  <c r="I105" i="1"/>
  <c r="J105" i="1"/>
  <c r="I2267" i="1"/>
  <c r="J2267" i="1"/>
  <c r="I2215" i="1"/>
  <c r="J2215" i="1"/>
  <c r="I1606" i="1"/>
  <c r="J1606" i="1"/>
  <c r="I1353" i="1"/>
  <c r="J1353" i="1"/>
  <c r="I829" i="1"/>
  <c r="J829" i="1"/>
  <c r="I771" i="1"/>
  <c r="J771" i="1"/>
  <c r="I1457" i="1"/>
  <c r="J1457" i="1"/>
  <c r="I1869" i="1"/>
  <c r="J1869" i="1"/>
  <c r="I2489" i="1"/>
  <c r="J2489" i="1"/>
  <c r="I1495" i="1"/>
  <c r="J1495" i="1"/>
  <c r="I2107" i="1"/>
  <c r="J2107" i="1"/>
  <c r="I2216" i="1"/>
  <c r="J2216" i="1"/>
  <c r="I442" i="1"/>
  <c r="J442" i="1"/>
  <c r="I2362" i="1"/>
  <c r="J2362" i="1"/>
  <c r="I853" i="1"/>
  <c r="J853" i="1"/>
  <c r="I861" i="1"/>
  <c r="J861" i="1"/>
  <c r="I1389" i="1"/>
  <c r="J1389" i="1"/>
  <c r="I1895" i="1"/>
  <c r="J1895" i="1"/>
  <c r="I1896" i="1"/>
  <c r="J1896" i="1"/>
  <c r="I970" i="1"/>
  <c r="J970" i="1"/>
  <c r="I1851" i="1"/>
  <c r="J1851" i="1"/>
  <c r="I1755" i="1"/>
  <c r="J1755" i="1"/>
  <c r="I1800" i="1"/>
  <c r="J1800" i="1"/>
  <c r="I1113" i="1"/>
  <c r="J1113" i="1"/>
  <c r="I2257" i="1"/>
  <c r="J2257" i="1"/>
  <c r="I772" i="1"/>
  <c r="J772" i="1"/>
  <c r="I661" i="1"/>
  <c r="J661" i="1"/>
  <c r="I2480" i="1"/>
  <c r="J2480" i="1"/>
  <c r="I2295" i="1"/>
  <c r="J2295" i="1"/>
  <c r="I2092" i="1"/>
  <c r="J2092" i="1"/>
  <c r="I695" i="1"/>
  <c r="J695" i="1"/>
  <c r="I2259" i="1"/>
  <c r="J2259" i="1"/>
  <c r="I1688" i="1"/>
  <c r="J1688" i="1"/>
  <c r="I1420" i="1"/>
  <c r="J1420" i="1"/>
  <c r="I419" i="1"/>
  <c r="J419" i="1"/>
  <c r="I823" i="1"/>
  <c r="J823" i="1"/>
  <c r="I1948" i="1"/>
  <c r="J1948" i="1"/>
  <c r="I1380" i="1"/>
  <c r="J1380" i="1"/>
  <c r="I1514" i="1"/>
  <c r="J1514" i="1"/>
  <c r="I2386" i="1"/>
  <c r="J2386" i="1"/>
  <c r="I226" i="1"/>
  <c r="J226" i="1"/>
  <c r="I1871" i="1"/>
  <c r="J1871" i="1"/>
  <c r="I1762" i="1"/>
  <c r="J1762" i="1"/>
  <c r="I662" i="1"/>
  <c r="J662" i="1"/>
  <c r="I2135" i="1"/>
  <c r="J2135" i="1"/>
  <c r="I2237" i="1"/>
  <c r="J2237" i="1"/>
  <c r="I2399" i="1"/>
  <c r="J2399" i="1"/>
  <c r="I405" i="1"/>
  <c r="J405" i="1"/>
  <c r="I1572" i="1"/>
  <c r="J1572" i="1"/>
  <c r="I789" i="1"/>
  <c r="J789" i="1"/>
  <c r="I1679" i="1"/>
  <c r="J1679" i="1"/>
  <c r="I427" i="1"/>
  <c r="J427" i="1"/>
  <c r="I1323" i="1"/>
  <c r="J1323" i="1"/>
  <c r="I2261" i="1"/>
  <c r="J2261" i="1"/>
  <c r="I1422" i="1"/>
  <c r="J1422" i="1"/>
  <c r="I2356" i="1"/>
  <c r="J2356" i="1"/>
  <c r="I721" i="1"/>
  <c r="J721" i="1"/>
  <c r="I2238" i="1"/>
  <c r="J2238" i="1"/>
  <c r="I2365" i="1"/>
  <c r="J2365" i="1"/>
  <c r="I75" i="1"/>
  <c r="J75" i="1"/>
  <c r="I2335" i="1"/>
  <c r="J2335" i="1"/>
  <c r="I1706" i="1"/>
  <c r="J1706" i="1"/>
  <c r="I438" i="1"/>
  <c r="J438" i="1"/>
  <c r="I2039" i="1"/>
  <c r="J2039" i="1"/>
  <c r="I464" i="1"/>
  <c r="J464" i="1"/>
  <c r="I1603" i="1"/>
  <c r="J1603" i="1"/>
  <c r="I1191" i="1"/>
  <c r="J1191" i="1"/>
  <c r="I1214" i="1"/>
  <c r="J1214" i="1"/>
  <c r="I1828" i="1"/>
  <c r="J1828" i="1"/>
  <c r="I2288" i="1"/>
  <c r="J2288" i="1"/>
  <c r="I420" i="1"/>
  <c r="J420" i="1"/>
  <c r="I2011" i="1"/>
  <c r="J2011" i="1"/>
  <c r="I1651" i="1"/>
  <c r="J1651" i="1"/>
  <c r="I1086" i="1"/>
  <c r="J1086" i="1"/>
  <c r="I810" i="1"/>
  <c r="J810" i="1"/>
  <c r="I1361" i="1"/>
  <c r="J1361" i="1"/>
  <c r="I710" i="1"/>
  <c r="J710" i="1"/>
  <c r="I783" i="1"/>
  <c r="J783" i="1"/>
  <c r="I948" i="1"/>
  <c r="J948" i="1"/>
  <c r="I1642" i="1"/>
  <c r="J1642" i="1"/>
  <c r="I1121" i="1"/>
  <c r="J1121" i="1"/>
  <c r="I1507" i="1"/>
  <c r="J1507" i="1"/>
  <c r="I924" i="1"/>
  <c r="J924" i="1"/>
  <c r="I2250" i="1"/>
  <c r="J2250" i="1"/>
  <c r="I925" i="1"/>
  <c r="J925" i="1"/>
  <c r="I1051" i="1"/>
  <c r="J1051" i="1"/>
  <c r="I936" i="1"/>
  <c r="J936" i="1"/>
  <c r="I1620" i="1"/>
  <c r="J1620" i="1"/>
  <c r="I2125" i="1"/>
  <c r="J2125" i="1"/>
  <c r="I2434" i="1"/>
  <c r="J2434" i="1"/>
  <c r="I341" i="1"/>
  <c r="J341" i="1"/>
  <c r="I2196" i="1"/>
  <c r="J2196" i="1"/>
  <c r="I2387" i="1"/>
  <c r="J2387" i="1"/>
  <c r="I605" i="1"/>
  <c r="J605" i="1"/>
  <c r="I1784" i="1"/>
  <c r="J1784" i="1"/>
  <c r="I1567" i="1"/>
  <c r="J1567" i="1"/>
  <c r="I582" i="1"/>
  <c r="J582" i="1"/>
  <c r="I2486" i="1"/>
  <c r="J2486" i="1"/>
  <c r="I1537" i="1"/>
  <c r="J1537" i="1"/>
  <c r="I1284" i="1"/>
  <c r="J1284" i="1"/>
  <c r="I1854" i="1"/>
  <c r="J1854" i="1"/>
  <c r="I700" i="1"/>
  <c r="J700" i="1"/>
  <c r="I1634" i="1"/>
  <c r="J1634" i="1"/>
  <c r="I1701" i="1"/>
  <c r="J1701" i="1"/>
  <c r="I1742" i="1"/>
  <c r="J1742" i="1"/>
  <c r="I1123" i="1"/>
  <c r="J1123" i="1"/>
  <c r="I444" i="1"/>
  <c r="J444" i="1"/>
  <c r="I1248" i="1"/>
  <c r="J1248" i="1"/>
  <c r="J2436" i="1"/>
  <c r="I2436" i="1"/>
  <c r="I610" i="1"/>
  <c r="J610" i="1"/>
  <c r="I812" i="1"/>
  <c r="J812" i="1"/>
  <c r="I2018" i="1"/>
  <c r="J2018" i="1"/>
  <c r="I655" i="1"/>
  <c r="J655" i="1"/>
  <c r="I305" i="1"/>
  <c r="J305" i="1"/>
  <c r="I1236" i="1"/>
  <c r="J1236" i="1"/>
  <c r="I2453" i="1"/>
  <c r="J2453" i="1"/>
  <c r="I1373" i="1"/>
  <c r="J1373" i="1"/>
  <c r="I1744" i="1"/>
  <c r="J1744" i="1"/>
  <c r="I2500" i="1"/>
  <c r="J2500" i="1"/>
  <c r="I498" i="1"/>
  <c r="J498" i="1"/>
  <c r="I389" i="1"/>
  <c r="J389" i="1"/>
  <c r="I1006" i="1"/>
  <c r="J1006" i="1"/>
  <c r="I507" i="1"/>
  <c r="J507" i="1"/>
  <c r="I2438" i="1"/>
  <c r="J2438" i="1"/>
  <c r="I309" i="1"/>
  <c r="J309" i="1"/>
  <c r="I938" i="1"/>
  <c r="J938" i="1"/>
  <c r="I2494" i="1"/>
  <c r="J2494" i="1"/>
  <c r="I675" i="1"/>
  <c r="J675" i="1"/>
  <c r="I308" i="1"/>
  <c r="J308" i="1"/>
  <c r="I900" i="1"/>
  <c r="J900" i="1"/>
  <c r="I1565" i="1"/>
  <c r="J1565" i="1"/>
  <c r="I1462" i="1"/>
  <c r="J1462" i="1"/>
  <c r="I1845" i="1"/>
  <c r="J1845" i="1"/>
  <c r="I332" i="1"/>
  <c r="J332" i="1"/>
  <c r="I416" i="1"/>
  <c r="J416" i="1"/>
  <c r="I1010" i="1"/>
  <c r="J1010" i="1"/>
  <c r="I1348" i="1"/>
  <c r="J1348" i="1"/>
  <c r="I1029" i="1"/>
  <c r="J1029" i="1"/>
  <c r="I1151" i="1"/>
  <c r="J1151" i="1"/>
  <c r="I179" i="1"/>
  <c r="J179" i="1"/>
  <c r="I1846" i="1"/>
  <c r="J1846" i="1"/>
  <c r="I907" i="1"/>
  <c r="J907" i="1"/>
  <c r="I637" i="1"/>
  <c r="J637" i="1"/>
  <c r="I1089" i="1"/>
  <c r="J1089" i="1"/>
  <c r="I1207" i="1"/>
  <c r="J1207" i="1"/>
  <c r="I814" i="1"/>
  <c r="J814" i="1"/>
  <c r="I1291" i="1"/>
  <c r="J1291" i="1"/>
  <c r="I2013" i="1"/>
  <c r="J2013" i="1"/>
  <c r="I543" i="1"/>
  <c r="J543" i="1"/>
  <c r="I31" i="1"/>
  <c r="J31" i="1"/>
  <c r="I2116" i="1"/>
  <c r="J2116" i="1"/>
  <c r="I1472" i="1"/>
  <c r="J1472" i="1"/>
  <c r="I784" i="1"/>
  <c r="J784" i="1"/>
  <c r="I692" i="1"/>
  <c r="J692" i="1"/>
  <c r="I715" i="1"/>
  <c r="J715" i="1"/>
  <c r="I2175" i="1"/>
  <c r="J2175" i="1"/>
  <c r="I2108" i="1"/>
  <c r="J2108" i="1"/>
  <c r="I1309" i="1"/>
  <c r="J1309" i="1"/>
  <c r="I160" i="1"/>
  <c r="J160" i="1"/>
  <c r="I502" i="1"/>
  <c r="J502" i="1"/>
  <c r="I1675" i="1"/>
  <c r="J1675" i="1"/>
  <c r="I1746" i="1"/>
  <c r="J1746" i="1"/>
  <c r="I2024" i="1"/>
  <c r="J2024" i="1"/>
  <c r="I752" i="1"/>
  <c r="J752" i="1"/>
  <c r="I361" i="1"/>
  <c r="J361" i="1"/>
  <c r="I1130" i="1"/>
  <c r="J1130" i="1"/>
  <c r="I15" i="1"/>
  <c r="J15" i="1"/>
  <c r="I2086" i="1"/>
  <c r="J2086" i="1"/>
  <c r="I806" i="1"/>
  <c r="J806" i="1"/>
  <c r="I1717" i="1"/>
  <c r="J1717" i="1"/>
  <c r="I894" i="1"/>
  <c r="J894" i="1"/>
  <c r="I1026" i="1"/>
  <c r="J1026" i="1"/>
  <c r="I54" i="1"/>
  <c r="J54" i="1"/>
  <c r="I69" i="1"/>
  <c r="J69" i="1"/>
  <c r="I2384" i="1"/>
  <c r="J2384" i="1"/>
  <c r="I2038" i="1"/>
  <c r="J2038" i="1"/>
  <c r="I1661" i="1"/>
  <c r="J1661" i="1"/>
  <c r="I1584" i="1"/>
  <c r="J1584" i="1"/>
  <c r="I1131" i="1"/>
  <c r="J1131" i="1"/>
  <c r="I418" i="1"/>
  <c r="J418" i="1"/>
  <c r="I957" i="1"/>
  <c r="J957" i="1"/>
  <c r="I1256" i="1"/>
  <c r="J1256" i="1"/>
  <c r="I562" i="1"/>
  <c r="J562" i="1"/>
  <c r="I218" i="1"/>
  <c r="J218" i="1"/>
  <c r="I854" i="1"/>
  <c r="J854" i="1"/>
  <c r="I483" i="1"/>
  <c r="J483" i="1"/>
  <c r="I1254" i="1"/>
  <c r="J1254" i="1"/>
  <c r="I1359" i="1"/>
  <c r="J1359" i="1"/>
  <c r="I191" i="1"/>
  <c r="J191" i="1"/>
  <c r="I2134" i="1"/>
  <c r="J2134" i="1"/>
  <c r="I1933" i="1"/>
  <c r="J1933" i="1"/>
  <c r="I1183" i="1"/>
  <c r="J1183" i="1"/>
  <c r="I1021" i="1"/>
  <c r="J1021" i="1"/>
  <c r="I1862" i="1"/>
  <c r="J1862" i="1"/>
  <c r="I981" i="1"/>
  <c r="J981" i="1"/>
  <c r="I1535" i="1"/>
  <c r="J1535" i="1"/>
  <c r="I437" i="1"/>
  <c r="J437" i="1"/>
  <c r="I462" i="1"/>
  <c r="J462" i="1"/>
  <c r="I2124" i="1"/>
  <c r="J2124" i="1"/>
  <c r="I1275" i="1"/>
  <c r="J1275" i="1"/>
  <c r="I2325" i="1"/>
  <c r="J2325" i="1"/>
  <c r="I1516" i="1"/>
  <c r="J1516" i="1"/>
  <c r="I516" i="1"/>
  <c r="J516" i="1"/>
  <c r="I871" i="1"/>
  <c r="J871" i="1"/>
  <c r="I1961" i="1"/>
  <c r="J1961" i="1"/>
  <c r="I570" i="1"/>
  <c r="J570" i="1"/>
  <c r="I537" i="1"/>
  <c r="J537" i="1"/>
  <c r="I1827" i="1"/>
  <c r="J1827" i="1"/>
  <c r="I1296" i="1"/>
  <c r="J1296" i="1"/>
  <c r="I2110" i="1"/>
  <c r="J2110" i="1"/>
  <c r="I1169" i="1"/>
  <c r="J1169" i="1"/>
  <c r="I1039" i="1"/>
  <c r="J1039" i="1"/>
  <c r="I1848" i="1"/>
  <c r="J1848" i="1"/>
  <c r="I1581" i="1"/>
  <c r="J1581" i="1"/>
  <c r="I572" i="1"/>
  <c r="J572" i="1"/>
  <c r="I1397" i="1"/>
  <c r="J1397" i="1"/>
  <c r="I1144" i="1"/>
  <c r="J1144" i="1"/>
  <c r="I1282" i="1"/>
  <c r="J1282" i="1"/>
  <c r="I1887" i="1"/>
  <c r="J1887" i="1"/>
  <c r="I58" i="1"/>
  <c r="J58" i="1"/>
  <c r="I781" i="1"/>
  <c r="J781" i="1"/>
  <c r="I1592" i="1"/>
  <c r="J1592" i="1"/>
  <c r="I1740" i="1"/>
  <c r="J1740" i="1"/>
  <c r="I1804" i="1"/>
  <c r="J1804" i="1"/>
  <c r="I2317" i="1"/>
  <c r="J2317" i="1"/>
  <c r="I2277" i="1"/>
  <c r="J2277" i="1"/>
  <c r="I531" i="1"/>
  <c r="J531" i="1"/>
  <c r="I213" i="1"/>
  <c r="J213" i="1"/>
  <c r="I47" i="1"/>
  <c r="J47" i="1"/>
  <c r="I1940" i="1"/>
  <c r="J1940" i="1"/>
  <c r="J325" i="1"/>
  <c r="I325" i="1"/>
  <c r="I1297" i="1"/>
  <c r="J1297" i="1"/>
  <c r="I1526" i="1"/>
  <c r="J1526" i="1"/>
  <c r="I2190" i="1"/>
  <c r="J2190" i="1"/>
  <c r="I1081" i="1"/>
  <c r="J1081" i="1"/>
  <c r="I1924" i="1"/>
  <c r="J1924" i="1"/>
  <c r="I1839" i="1"/>
  <c r="J1839" i="1"/>
  <c r="I1401" i="1"/>
  <c r="J1401" i="1"/>
  <c r="I48" i="1"/>
  <c r="J48" i="1"/>
  <c r="I195" i="1"/>
  <c r="J195" i="1"/>
  <c r="I549" i="1"/>
  <c r="J549" i="1"/>
  <c r="I2319" i="1"/>
  <c r="J2319" i="1"/>
  <c r="I1824" i="1"/>
  <c r="J1824" i="1"/>
  <c r="I1925" i="1"/>
  <c r="J1925" i="1"/>
  <c r="I187" i="1"/>
  <c r="J187" i="1"/>
  <c r="I1285" i="1"/>
  <c r="J1285" i="1"/>
  <c r="I2395" i="1"/>
  <c r="J2395" i="1"/>
  <c r="I364" i="1"/>
  <c r="J364" i="1"/>
  <c r="I614" i="1"/>
  <c r="J614" i="1"/>
  <c r="I1858" i="1"/>
  <c r="J1858" i="1"/>
  <c r="I2084" i="1"/>
  <c r="J2084" i="1"/>
  <c r="I800" i="1"/>
  <c r="J800" i="1"/>
  <c r="I1822" i="1"/>
  <c r="J1822" i="1"/>
  <c r="I131" i="1"/>
  <c r="J131" i="1"/>
  <c r="I2326" i="1"/>
  <c r="J2326" i="1"/>
  <c r="I667" i="1"/>
  <c r="J667" i="1"/>
  <c r="I2112" i="1"/>
  <c r="J2112" i="1"/>
  <c r="I2057" i="1"/>
  <c r="J2057" i="1"/>
  <c r="I1773" i="1"/>
  <c r="J1773" i="1"/>
  <c r="I114" i="1"/>
  <c r="J114" i="1"/>
  <c r="I915" i="1"/>
  <c r="J915" i="1"/>
  <c r="I1200" i="1"/>
  <c r="J1200" i="1"/>
  <c r="I1893" i="1"/>
  <c r="J1893" i="1"/>
  <c r="I1703" i="1"/>
  <c r="J1703" i="1"/>
  <c r="I2010" i="1"/>
  <c r="J2010" i="1"/>
  <c r="I149" i="1"/>
  <c r="J149" i="1"/>
  <c r="I499" i="1"/>
  <c r="J499" i="1"/>
  <c r="I851" i="1"/>
  <c r="J851" i="1"/>
  <c r="I330" i="1"/>
  <c r="J330" i="1"/>
  <c r="I689" i="1"/>
  <c r="J689" i="1"/>
  <c r="I1159" i="1"/>
  <c r="J1159" i="1"/>
  <c r="I1609" i="1"/>
  <c r="J1609" i="1"/>
  <c r="I616" i="1"/>
  <c r="J616" i="1"/>
  <c r="I1349" i="1"/>
  <c r="J1349" i="1"/>
  <c r="I1562" i="1"/>
  <c r="J1562" i="1"/>
  <c r="I176" i="1"/>
  <c r="J176" i="1"/>
  <c r="I1386" i="1"/>
  <c r="J1386" i="1"/>
  <c r="I133" i="1"/>
  <c r="J133" i="1"/>
  <c r="I827" i="1"/>
  <c r="J827" i="1"/>
  <c r="I2066" i="1"/>
  <c r="J2066" i="1"/>
  <c r="I79" i="1"/>
  <c r="J79" i="1"/>
  <c r="I256" i="1"/>
  <c r="J256" i="1"/>
  <c r="I1307" i="1"/>
  <c r="J1307" i="1"/>
  <c r="I732" i="1"/>
  <c r="J732" i="1"/>
  <c r="I345" i="1"/>
  <c r="J345" i="1"/>
  <c r="I1268" i="1"/>
  <c r="J1268" i="1"/>
  <c r="I1673" i="1"/>
  <c r="J1673" i="1"/>
  <c r="I1212" i="1"/>
  <c r="J1212" i="1"/>
  <c r="I2187" i="1"/>
  <c r="J2187" i="1"/>
  <c r="I440" i="1"/>
  <c r="J440" i="1"/>
  <c r="I1289" i="1"/>
  <c r="J1289" i="1"/>
  <c r="I1894" i="1"/>
  <c r="J1894" i="1"/>
  <c r="I1901" i="1"/>
  <c r="J1901" i="1"/>
  <c r="I2367" i="1"/>
  <c r="J2367" i="1"/>
  <c r="I552" i="1"/>
  <c r="J552" i="1"/>
  <c r="I2097" i="1"/>
  <c r="J2097" i="1"/>
  <c r="I2076" i="1"/>
  <c r="J2076" i="1"/>
  <c r="I391" i="1"/>
  <c r="J391" i="1"/>
  <c r="I560" i="1"/>
  <c r="J560" i="1"/>
  <c r="I2285" i="1"/>
  <c r="J2285" i="1"/>
  <c r="I1739" i="1"/>
  <c r="J1739" i="1"/>
  <c r="I1173" i="1"/>
  <c r="J1173" i="1"/>
  <c r="I2368" i="1"/>
  <c r="J2368" i="1"/>
  <c r="I267" i="1"/>
  <c r="J267" i="1"/>
  <c r="I4" i="1"/>
  <c r="J4" i="1"/>
  <c r="I1300" i="1"/>
  <c r="J1300" i="1"/>
  <c r="I512" i="1"/>
  <c r="J512" i="1"/>
  <c r="I932" i="1"/>
  <c r="J932" i="1"/>
  <c r="I102" i="1"/>
  <c r="J102" i="1"/>
  <c r="I1648" i="1"/>
  <c r="J1648" i="1"/>
  <c r="I1302" i="1"/>
  <c r="J1302" i="1"/>
  <c r="I2181" i="1"/>
  <c r="J2181" i="1"/>
  <c r="I1655" i="1"/>
  <c r="J1655" i="1"/>
  <c r="I883" i="1"/>
  <c r="J883" i="1"/>
  <c r="I2058" i="1"/>
  <c r="J2058" i="1"/>
  <c r="I2351" i="1"/>
  <c r="J2351" i="1"/>
  <c r="I2255" i="1"/>
  <c r="J2255" i="1"/>
  <c r="I293" i="1"/>
  <c r="J293" i="1"/>
  <c r="I2104" i="1"/>
  <c r="J2104" i="1"/>
  <c r="I884" i="1"/>
  <c r="J884" i="1"/>
  <c r="I423" i="1"/>
  <c r="J423" i="1"/>
  <c r="I177" i="1"/>
  <c r="J177" i="1"/>
  <c r="I612" i="1"/>
  <c r="J612" i="1"/>
  <c r="I847" i="1"/>
  <c r="J847" i="1"/>
  <c r="I1614" i="1"/>
  <c r="J1614" i="1"/>
  <c r="I770" i="1"/>
  <c r="J770" i="1"/>
  <c r="I1480" i="1"/>
  <c r="J1480" i="1"/>
  <c r="I2050" i="1"/>
  <c r="J2050" i="1"/>
  <c r="I1978" i="1"/>
  <c r="J1978" i="1"/>
  <c r="I29" i="1"/>
  <c r="J29" i="1"/>
  <c r="I52" i="1"/>
  <c r="J52" i="1"/>
  <c r="I2352" i="1"/>
  <c r="J2352" i="1"/>
  <c r="I197" i="1"/>
  <c r="J197" i="1"/>
  <c r="I2114" i="1"/>
  <c r="J2114" i="1"/>
  <c r="I371" i="1"/>
  <c r="J371" i="1"/>
  <c r="I2353" i="1"/>
  <c r="J2353" i="1"/>
  <c r="I2072" i="1"/>
  <c r="J2072" i="1"/>
  <c r="I2234" i="1"/>
  <c r="J2234" i="1"/>
  <c r="I714" i="1"/>
  <c r="J714" i="1"/>
  <c r="I246" i="1"/>
  <c r="J246" i="1"/>
  <c r="I1986" i="1"/>
  <c r="J1986" i="1"/>
  <c r="I968" i="1"/>
  <c r="J968" i="1"/>
  <c r="I1058" i="1"/>
  <c r="J1058" i="1"/>
  <c r="I1340" i="1"/>
  <c r="J1340" i="1"/>
  <c r="I1091" i="1"/>
  <c r="J1091" i="1"/>
  <c r="I2458" i="1"/>
  <c r="J2458" i="1"/>
  <c r="I2205" i="1"/>
  <c r="J2205" i="1"/>
  <c r="I2466" i="1"/>
  <c r="J2466" i="1"/>
  <c r="I501" i="1"/>
  <c r="J501" i="1"/>
  <c r="I1255" i="1"/>
  <c r="J1255" i="1"/>
  <c r="I1447" i="1"/>
  <c r="J1447" i="1"/>
  <c r="I909" i="1"/>
  <c r="J909" i="1"/>
  <c r="I1262" i="1"/>
  <c r="J1262" i="1"/>
  <c r="I181" i="1"/>
  <c r="J181" i="1"/>
  <c r="I1580" i="1"/>
  <c r="J1580" i="1"/>
  <c r="I200" i="1"/>
  <c r="J200" i="1"/>
  <c r="I2439" i="1"/>
  <c r="J2439" i="1"/>
  <c r="I2330" i="1"/>
  <c r="J2330" i="1"/>
  <c r="I1931" i="1"/>
  <c r="J1931" i="1"/>
  <c r="I448" i="1"/>
  <c r="J448" i="1"/>
  <c r="I639" i="1"/>
  <c r="J639" i="1"/>
  <c r="I1143" i="1"/>
  <c r="J1143" i="1"/>
  <c r="I2100" i="1"/>
  <c r="J2100" i="1"/>
  <c r="I1481" i="1"/>
  <c r="J1481" i="1"/>
  <c r="I2170" i="1"/>
  <c r="J2170" i="1"/>
  <c r="I182" i="1"/>
  <c r="J182" i="1"/>
  <c r="I1794" i="1"/>
  <c r="J1794" i="1"/>
  <c r="I1102" i="1"/>
  <c r="J1102" i="1"/>
  <c r="I1710" i="1"/>
  <c r="J1710" i="1"/>
  <c r="I1244" i="1"/>
  <c r="J1244" i="1"/>
  <c r="I335" i="1"/>
  <c r="J335" i="1"/>
  <c r="I944" i="1"/>
  <c r="J944" i="1"/>
  <c r="I773" i="1"/>
  <c r="J773" i="1"/>
  <c r="I2473" i="1"/>
  <c r="J2473" i="1"/>
  <c r="I1767" i="1"/>
  <c r="J1767" i="1"/>
  <c r="I536" i="1"/>
  <c r="J536" i="1"/>
  <c r="I21" i="1"/>
  <c r="J21" i="1"/>
  <c r="I2490" i="1"/>
  <c r="J2490" i="1"/>
  <c r="I1585" i="1"/>
  <c r="J1585" i="1"/>
  <c r="I1252" i="1"/>
  <c r="J1252" i="1"/>
  <c r="I336" i="1"/>
  <c r="J336" i="1"/>
  <c r="I1001" i="1"/>
  <c r="J1001" i="1"/>
  <c r="I297" i="1"/>
  <c r="J297" i="1"/>
  <c r="I1155" i="1"/>
  <c r="J1155" i="1"/>
  <c r="I1395" i="1"/>
  <c r="J1395" i="1"/>
  <c r="I1885" i="1"/>
  <c r="J1885" i="1"/>
  <c r="I1063" i="1"/>
  <c r="J1063" i="1"/>
  <c r="I747" i="1"/>
  <c r="J747" i="1"/>
  <c r="I337" i="1"/>
  <c r="J337" i="1"/>
  <c r="I840" i="1"/>
  <c r="J840" i="1"/>
  <c r="I1119" i="1"/>
  <c r="J1119" i="1"/>
  <c r="I1331" i="1"/>
  <c r="J1331" i="1"/>
  <c r="I252" i="1"/>
  <c r="J252" i="1"/>
  <c r="I830" i="1"/>
  <c r="J830" i="1"/>
  <c r="I147" i="1"/>
  <c r="J147" i="1"/>
  <c r="I1714" i="1"/>
  <c r="J1714" i="1"/>
  <c r="I2005" i="1"/>
  <c r="J2005" i="1"/>
  <c r="I2207" i="1"/>
  <c r="J2207" i="1"/>
  <c r="I71" i="1"/>
  <c r="J71" i="1"/>
  <c r="I2032" i="1"/>
  <c r="J2032" i="1"/>
  <c r="I428" i="1"/>
  <c r="J428" i="1"/>
  <c r="I2158" i="1"/>
  <c r="J2158" i="1"/>
  <c r="I2136" i="1"/>
  <c r="J2136" i="1"/>
  <c r="I407" i="1"/>
  <c r="J407" i="1"/>
  <c r="I2163" i="1"/>
  <c r="J2163" i="1"/>
  <c r="I1210" i="1"/>
  <c r="J1210" i="1"/>
  <c r="I2078" i="1"/>
  <c r="J2078" i="1"/>
  <c r="I1085" i="1"/>
  <c r="J1085" i="1"/>
  <c r="I843" i="1"/>
  <c r="J843" i="1"/>
  <c r="I85" i="1"/>
  <c r="J85" i="1"/>
  <c r="I1886" i="1"/>
  <c r="J1886" i="1"/>
  <c r="I465" i="1"/>
  <c r="J465" i="1"/>
  <c r="I443" i="1"/>
  <c r="J443" i="1"/>
  <c r="I641" i="1"/>
  <c r="J641" i="1"/>
  <c r="I2265" i="1"/>
  <c r="J2265" i="1"/>
  <c r="I923" i="1"/>
  <c r="J923" i="1"/>
  <c r="I2151" i="1"/>
  <c r="J2151" i="1"/>
  <c r="I1633" i="1"/>
  <c r="J1633" i="1"/>
  <c r="I1442" i="1"/>
  <c r="J1442" i="1"/>
  <c r="I227" i="1"/>
  <c r="J227" i="1"/>
  <c r="I1968" i="1"/>
  <c r="J1968" i="1"/>
  <c r="I25" i="1"/>
  <c r="J25" i="1"/>
  <c r="I1829" i="1"/>
  <c r="J1829" i="1"/>
  <c r="J581" i="1"/>
  <c r="I581" i="1"/>
  <c r="I87" i="1"/>
  <c r="J87" i="1"/>
  <c r="I1941" i="1"/>
  <c r="J1941" i="1"/>
  <c r="I129" i="1"/>
  <c r="J129" i="1"/>
  <c r="I1298" i="1"/>
  <c r="J1298" i="1"/>
  <c r="I2289" i="1"/>
  <c r="J2289" i="1"/>
  <c r="I1312" i="1"/>
  <c r="J1312" i="1"/>
  <c r="I679" i="1"/>
  <c r="J679" i="1"/>
  <c r="I1382" i="1"/>
  <c r="J1382" i="1"/>
  <c r="I889" i="1"/>
  <c r="J889" i="1"/>
  <c r="I409" i="1"/>
  <c r="J409" i="1"/>
  <c r="I1409" i="1"/>
  <c r="J1409" i="1"/>
  <c r="I1370" i="1"/>
  <c r="J1370" i="1"/>
  <c r="I1164" i="1"/>
  <c r="J1164" i="1"/>
  <c r="I1185" i="1"/>
  <c r="J1185" i="1"/>
  <c r="I2382" i="1"/>
  <c r="J2382" i="1"/>
  <c r="I289" i="1"/>
  <c r="J289" i="1"/>
  <c r="I623" i="1"/>
  <c r="J623" i="1"/>
  <c r="I290" i="1"/>
  <c r="J290" i="1"/>
  <c r="I342" i="1"/>
  <c r="J342" i="1"/>
  <c r="I1146" i="1"/>
  <c r="J1146" i="1"/>
  <c r="I113" i="1"/>
  <c r="J113" i="1"/>
  <c r="I904" i="1"/>
  <c r="J904" i="1"/>
  <c r="I608" i="1"/>
  <c r="J608" i="1"/>
  <c r="I850" i="1"/>
  <c r="J850" i="1"/>
  <c r="I505" i="1"/>
  <c r="J505" i="1"/>
  <c r="I1430" i="1"/>
  <c r="J1430" i="1"/>
  <c r="I242" i="1"/>
  <c r="J242" i="1"/>
  <c r="I1560" i="1"/>
  <c r="J1560" i="1"/>
  <c r="I1722" i="1"/>
  <c r="J1722" i="1"/>
  <c r="I913" i="1"/>
  <c r="J913" i="1"/>
  <c r="I14" i="1"/>
  <c r="J14" i="1"/>
  <c r="I2126" i="1"/>
  <c r="J2126" i="1"/>
  <c r="J380" i="1"/>
  <c r="I380" i="1"/>
  <c r="I1492" i="1"/>
  <c r="J1492" i="1"/>
  <c r="I937" i="1"/>
  <c r="J937" i="1"/>
  <c r="I2254" i="1"/>
  <c r="J2254" i="1"/>
  <c r="I1569" i="1"/>
  <c r="J1569" i="1"/>
  <c r="I703" i="1"/>
  <c r="J703" i="1"/>
  <c r="I329" i="1"/>
  <c r="J329" i="1"/>
  <c r="T13" i="1"/>
  <c r="T19" i="1"/>
  <c r="V16" i="1"/>
  <c r="U9" i="1"/>
  <c r="V9" i="1"/>
  <c r="T9" i="1"/>
  <c r="W19" i="1" l="1"/>
  <c r="U19" i="1"/>
  <c r="X19" i="1"/>
  <c r="V19" i="1"/>
</calcChain>
</file>

<file path=xl/sharedStrings.xml><?xml version="1.0" encoding="utf-8"?>
<sst xmlns="http://schemas.openxmlformats.org/spreadsheetml/2006/main" count="22842" uniqueCount="821">
  <si>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</si>
  <si>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</si>
  <si>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</si>
  <si>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</si>
  <si>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</si>
  <si>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</si>
  <si>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</si>
  <si>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</si>
  <si>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</si>
  <si>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</si>
  <si>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</si>
  <si>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</si>
  <si>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</si>
  <si>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</si>
  <si>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</si>
  <si>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</si>
  <si>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</si>
  <si>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</si>
  <si>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</si>
  <si>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</si>
  <si>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</si>
  <si>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</si>
  <si>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</si>
  <si>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</si>
  <si>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</si>
  <si>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</si>
  <si>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</si>
  <si>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</si>
  <si>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</si>
  <si>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</si>
  <si>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</si>
  <si>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</si>
  <si>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</si>
  <si>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</si>
  <si>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</si>
  <si>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</si>
  <si>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</si>
  <si>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</si>
  <si>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</si>
  <si>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</si>
  <si>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</si>
  <si>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</si>
  <si>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</si>
  <si>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</si>
  <si>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</si>
  <si>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</si>
  <si>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</si>
  <si>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</si>
  <si>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</si>
  <si>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</si>
  <si>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</si>
  <si>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</si>
  <si>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</si>
  <si>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</si>
  <si>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</si>
  <si>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</si>
  <si>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</si>
  <si>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</si>
  <si>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</si>
  <si>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</si>
  <si>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</si>
  <si>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</si>
  <si>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</si>
  <si>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</si>
  <si>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</si>
  <si>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</si>
  <si>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</si>
  <si>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</si>
  <si>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</si>
  <si>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</si>
  <si>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</si>
  <si>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</si>
  <si>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</si>
  <si>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</si>
  <si>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</si>
  <si>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</si>
  <si>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</si>
  <si>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</si>
  <si>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</si>
  <si>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</si>
  <si>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</si>
  <si>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</si>
  <si>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</si>
  <si>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</si>
  <si>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</si>
  <si>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</si>
  <si>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</si>
  <si>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</si>
  <si>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</si>
  <si>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</si>
  <si>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</si>
  <si>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</si>
  <si>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</si>
  <si>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</si>
  <si>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</si>
  <si>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</si>
  <si>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</si>
  <si>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</si>
  <si>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</si>
  <si>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</si>
  <si>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</si>
  <si>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</si>
  <si>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</si>
  <si>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</si>
  <si>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</si>
  <si>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</si>
  <si>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</si>
  <si>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</si>
  <si>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</si>
  <si>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</si>
  <si>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</si>
  <si>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</si>
  <si>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</si>
  <si>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</si>
  <si>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</si>
  <si>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</si>
  <si>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</si>
  <si>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</si>
  <si>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</si>
  <si>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</si>
  <si>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</si>
  <si>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</si>
  <si>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</si>
  <si>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</si>
  <si>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</si>
  <si>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</si>
  <si>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</si>
  <si>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</si>
  <si>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</si>
  <si>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</si>
  <si>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</si>
  <si>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</si>
  <si>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</si>
  <si>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</si>
  <si>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</si>
  <si>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</si>
  <si>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</si>
  <si>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</si>
  <si>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</si>
  <si>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</si>
  <si>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</si>
  <si>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</si>
  <si>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</si>
  <si>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</si>
  <si>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</si>
  <si>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</si>
  <si>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</si>
  <si>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</si>
  <si>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</si>
  <si>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</si>
  <si>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</si>
  <si>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</si>
  <si>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</si>
  <si>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</si>
  <si>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</si>
  <si>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</si>
  <si>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</si>
  <si>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</si>
  <si>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</si>
  <si>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</si>
  <si>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</si>
  <si>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</si>
  <si>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</si>
  <si>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</si>
  <si>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</si>
  <si>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</si>
  <si>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</si>
  <si>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</si>
  <si>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</si>
  <si>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</si>
  <si>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</si>
  <si>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</si>
  <si>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</si>
  <si>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</si>
  <si>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</si>
  <si>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</si>
  <si>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</si>
  <si>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</si>
  <si>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</si>
  <si>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</si>
  <si>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客戶名稱</t>
    <phoneticPr fontId="4" type="noConversion"/>
  </si>
  <si>
    <t>合X</t>
    <phoneticPr fontId="3" type="noConversion"/>
  </si>
  <si>
    <t>台北銀行</t>
    <phoneticPr fontId="3" type="noConversion"/>
  </si>
  <si>
    <t>訂單編號</t>
    <phoneticPr fontId="1" type="noConversion"/>
  </si>
  <si>
    <t>訂單日</t>
    <phoneticPr fontId="1" type="noConversion"/>
  </si>
  <si>
    <t>品名</t>
    <phoneticPr fontId="1" type="noConversion"/>
  </si>
  <si>
    <t>單價:台</t>
    <phoneticPr fontId="1" type="noConversion"/>
  </si>
  <si>
    <t>訂單數量</t>
    <phoneticPr fontId="1" type="noConversion"/>
  </si>
  <si>
    <t>合計</t>
    <phoneticPr fontId="1" type="noConversion"/>
  </si>
  <si>
    <t>備註</t>
    <phoneticPr fontId="1" type="noConversion"/>
  </si>
  <si>
    <t>109.01.03</t>
  </si>
  <si>
    <t>衣服</t>
    <phoneticPr fontId="1" type="noConversion"/>
  </si>
  <si>
    <t>欠款</t>
    <phoneticPr fontId="1" type="noConversion"/>
  </si>
  <si>
    <t>109.01.04</t>
  </si>
  <si>
    <t>手帕</t>
    <phoneticPr fontId="1" type="noConversion"/>
  </si>
  <si>
    <t>訂購</t>
    <phoneticPr fontId="1" type="noConversion"/>
  </si>
  <si>
    <t>109.01.05</t>
  </si>
  <si>
    <t>圍巾</t>
    <phoneticPr fontId="1" type="noConversion"/>
  </si>
  <si>
    <t>付清</t>
    <phoneticPr fontId="1" type="noConversion"/>
  </si>
  <si>
    <t>109.01.06</t>
  </si>
  <si>
    <t>耳環</t>
    <phoneticPr fontId="1" type="noConversion"/>
  </si>
  <si>
    <t>送</t>
    <phoneticPr fontId="1" type="noConversion"/>
  </si>
  <si>
    <t>109.01.07</t>
  </si>
  <si>
    <t>吊環</t>
    <phoneticPr fontId="1" type="noConversion"/>
  </si>
  <si>
    <t>預付</t>
    <phoneticPr fontId="1" type="noConversion"/>
  </si>
  <si>
    <t>109.01.08</t>
  </si>
  <si>
    <t>手環</t>
    <phoneticPr fontId="1" type="noConversion"/>
  </si>
  <si>
    <t>分期</t>
    <phoneticPr fontId="1" type="noConversion"/>
  </si>
  <si>
    <t>109.01.09</t>
  </si>
  <si>
    <t>手錶</t>
    <phoneticPr fontId="1" type="noConversion"/>
  </si>
  <si>
    <t>109.01.10</t>
  </si>
  <si>
    <t>109.01.11</t>
  </si>
  <si>
    <t>109.01.12</t>
  </si>
  <si>
    <t>109.01.13</t>
  </si>
  <si>
    <t>109.01.14</t>
  </si>
  <si>
    <t>109.01.15</t>
  </si>
  <si>
    <t>109.01.16</t>
  </si>
  <si>
    <t>109.01.17</t>
  </si>
  <si>
    <t>109.01.18</t>
  </si>
  <si>
    <t>109.01.19</t>
  </si>
  <si>
    <t>109.01.20</t>
  </si>
  <si>
    <t>109.01.21</t>
  </si>
  <si>
    <t>109.01.22</t>
  </si>
  <si>
    <t>109.01.23</t>
  </si>
  <si>
    <t>109.01.24</t>
  </si>
  <si>
    <t>109.01.25</t>
  </si>
  <si>
    <t>109.01.26</t>
  </si>
  <si>
    <t>109.01.27</t>
  </si>
  <si>
    <t>109.01.28</t>
  </si>
  <si>
    <t>109.01.29</t>
  </si>
  <si>
    <t>109.01.30</t>
  </si>
  <si>
    <t>109.02.17</t>
  </si>
  <si>
    <t>109.02.18</t>
  </si>
  <si>
    <t>109.02.19</t>
  </si>
  <si>
    <t>109.02.20</t>
  </si>
  <si>
    <t>109.02.21</t>
  </si>
  <si>
    <t>109.02.22</t>
  </si>
  <si>
    <t>109.02.23</t>
  </si>
  <si>
    <t>109.02.24</t>
  </si>
  <si>
    <t>109.02.25</t>
  </si>
  <si>
    <t>109.02.26</t>
  </si>
  <si>
    <t>109.02.27</t>
  </si>
  <si>
    <t>109.02.28</t>
  </si>
  <si>
    <t>109.08.01</t>
  </si>
  <si>
    <t>109.08.02</t>
  </si>
  <si>
    <t>109.08.03</t>
  </si>
  <si>
    <t>109.08.04</t>
  </si>
  <si>
    <t>109.08.05</t>
  </si>
  <si>
    <t>109.08.06</t>
  </si>
  <si>
    <t>109.08.07</t>
  </si>
  <si>
    <t>109.08.08</t>
  </si>
  <si>
    <t>109.08.09</t>
  </si>
  <si>
    <t>109.08.10</t>
  </si>
  <si>
    <t>109.08.11</t>
  </si>
  <si>
    <t>109.08.12</t>
  </si>
  <si>
    <t>109.08.13</t>
  </si>
  <si>
    <t>109.08.14</t>
  </si>
  <si>
    <t>109.08.15</t>
  </si>
  <si>
    <t>109.08.16</t>
  </si>
  <si>
    <t>109.08.17</t>
  </si>
  <si>
    <t>109.08.18</t>
  </si>
  <si>
    <t>109.08.19</t>
  </si>
  <si>
    <t>109.08.20</t>
  </si>
  <si>
    <t>109.08.21</t>
  </si>
  <si>
    <t>109.08.22</t>
  </si>
  <si>
    <t>109.08.23</t>
  </si>
  <si>
    <t>109.08.24</t>
  </si>
  <si>
    <t>109.08.25</t>
  </si>
  <si>
    <t>109.08.26</t>
  </si>
  <si>
    <t>109.08.27</t>
  </si>
  <si>
    <t>109.08.28</t>
  </si>
  <si>
    <t>109.08.29</t>
  </si>
  <si>
    <t>109.08.30</t>
  </si>
  <si>
    <t>109.08.31</t>
  </si>
  <si>
    <t>109.07.01</t>
  </si>
  <si>
    <t>109.07.02</t>
  </si>
  <si>
    <t>109.07.03</t>
  </si>
  <si>
    <t>109.07.04</t>
  </si>
  <si>
    <t>109.07.05</t>
  </si>
  <si>
    <t>109.07.06</t>
  </si>
  <si>
    <t>109.07.07</t>
  </si>
  <si>
    <t>109.07.08</t>
  </si>
  <si>
    <t>109.07.09</t>
  </si>
  <si>
    <t>109.07.10</t>
  </si>
  <si>
    <t>109.07.11</t>
  </si>
  <si>
    <t>109.07.12</t>
  </si>
  <si>
    <t>109.07.13</t>
  </si>
  <si>
    <t>109.07.14</t>
  </si>
  <si>
    <t>109.07.15</t>
  </si>
  <si>
    <t>109.07.16</t>
  </si>
  <si>
    <t>109.07.17</t>
  </si>
  <si>
    <t>109.07.18</t>
  </si>
  <si>
    <t>109.07.19</t>
  </si>
  <si>
    <t>109.07.20</t>
  </si>
  <si>
    <t>109.07.21</t>
  </si>
  <si>
    <t>109.07.22</t>
  </si>
  <si>
    <t>109.07.23</t>
  </si>
  <si>
    <t>109.07.24</t>
  </si>
  <si>
    <t>109.07.25</t>
  </si>
  <si>
    <t>109.07.26</t>
  </si>
  <si>
    <t>109.07.27</t>
  </si>
  <si>
    <t>109.07.28</t>
  </si>
  <si>
    <t>109.07.29</t>
  </si>
  <si>
    <t>109.07.30</t>
  </si>
  <si>
    <t>109.07.31</t>
  </si>
  <si>
    <t>109.01.01</t>
  </si>
  <si>
    <t>109.01.02</t>
  </si>
  <si>
    <t>109.01.31</t>
  </si>
  <si>
    <t>109.03.01</t>
  </si>
  <si>
    <t>109.03.02</t>
  </si>
  <si>
    <t>109.03.03</t>
  </si>
  <si>
    <t>109.03.04</t>
  </si>
  <si>
    <t>109.03.05</t>
  </si>
  <si>
    <t>109.03.06</t>
  </si>
  <si>
    <t>109.03.07</t>
  </si>
  <si>
    <t>109.03.08</t>
  </si>
  <si>
    <t>109.03.09</t>
  </si>
  <si>
    <t>109.03.10</t>
  </si>
  <si>
    <t>109.03.11</t>
  </si>
  <si>
    <t>109.03.12</t>
  </si>
  <si>
    <t>109.03.13</t>
  </si>
  <si>
    <t>109.03.14</t>
  </si>
  <si>
    <t>109.03.15</t>
  </si>
  <si>
    <t>109.03.16</t>
  </si>
  <si>
    <t>109.03.17</t>
  </si>
  <si>
    <t>109.03.18</t>
  </si>
  <si>
    <t>109.03.19</t>
  </si>
  <si>
    <t>109.03.20</t>
  </si>
  <si>
    <t>109.03.21</t>
  </si>
  <si>
    <t>109.03.22</t>
  </si>
  <si>
    <t>109.03.23</t>
  </si>
  <si>
    <t>109.03.24</t>
  </si>
  <si>
    <t>109.03.25</t>
  </si>
  <si>
    <t>109.03.26</t>
  </si>
  <si>
    <t>109.03.27</t>
  </si>
  <si>
    <t>109.03.28</t>
  </si>
  <si>
    <t>109.03.29</t>
  </si>
  <si>
    <t>109.03.30</t>
  </si>
  <si>
    <t>109.03.31</t>
  </si>
  <si>
    <t>109.10.01</t>
  </si>
  <si>
    <t>109.11.01</t>
  </si>
  <si>
    <t>109.09.01</t>
  </si>
  <si>
    <t>109.10.02</t>
  </si>
  <si>
    <t>109.11.02</t>
  </si>
  <si>
    <t>109.09.02</t>
  </si>
  <si>
    <t>109.10.03</t>
  </si>
  <si>
    <t>109.11.03</t>
  </si>
  <si>
    <t>109.09.03</t>
  </si>
  <si>
    <t>109.10.04</t>
  </si>
  <si>
    <t>109.11.04</t>
  </si>
  <si>
    <t>109.09.04</t>
  </si>
  <si>
    <t>109.10.05</t>
  </si>
  <si>
    <t>109.11.05</t>
  </si>
  <si>
    <t>109.09.05</t>
  </si>
  <si>
    <t>109.10.06</t>
  </si>
  <si>
    <t>109.11.06</t>
  </si>
  <si>
    <t>109.09.06</t>
  </si>
  <si>
    <t>109.10.07</t>
  </si>
  <si>
    <t>109.11.07</t>
  </si>
  <si>
    <t>109.09.07</t>
  </si>
  <si>
    <t>109.10.08</t>
  </si>
  <si>
    <t>109.11.08</t>
  </si>
  <si>
    <t>109.09.08</t>
  </si>
  <si>
    <t>109.10.09</t>
  </si>
  <si>
    <t>109.11.09</t>
  </si>
  <si>
    <t>109.09.09</t>
  </si>
  <si>
    <t>109.10.10</t>
  </si>
  <si>
    <t>109.11.10</t>
  </si>
  <si>
    <t>109.09.10</t>
  </si>
  <si>
    <t>109.10.11</t>
  </si>
  <si>
    <t>109.09.11</t>
  </si>
  <si>
    <t>109.10.12</t>
  </si>
  <si>
    <t>109.09.12</t>
  </si>
  <si>
    <t>109.10.13</t>
  </si>
  <si>
    <t>109.11.13</t>
  </si>
  <si>
    <t>109.09.13</t>
  </si>
  <si>
    <t>109.10.14</t>
  </si>
  <si>
    <t>109.11.14</t>
  </si>
  <si>
    <t>109.09.14</t>
  </si>
  <si>
    <t>109.10.15</t>
  </si>
  <si>
    <t>109.11.15</t>
  </si>
  <si>
    <t>109.09.15</t>
  </si>
  <si>
    <t>109.10.16</t>
  </si>
  <si>
    <t>109.11.16</t>
  </si>
  <si>
    <t>109.09.16</t>
  </si>
  <si>
    <t>109.10.17</t>
  </si>
  <si>
    <t>109.11.17</t>
  </si>
  <si>
    <t>109.09.17</t>
  </si>
  <si>
    <t>109.10.18</t>
  </si>
  <si>
    <t>109.11.18</t>
  </si>
  <si>
    <t>109.09.18</t>
  </si>
  <si>
    <t>109.10.19</t>
  </si>
  <si>
    <t>109.11.19</t>
  </si>
  <si>
    <t>109.09.19</t>
  </si>
  <si>
    <t>109.10.20</t>
  </si>
  <si>
    <t>109.11.20</t>
  </si>
  <si>
    <t>109.09.20</t>
  </si>
  <si>
    <t>109.10.21</t>
  </si>
  <si>
    <t>109.11.21</t>
  </si>
  <si>
    <t>109.09.21</t>
  </si>
  <si>
    <t>109.10.22</t>
  </si>
  <si>
    <t>109.11.22</t>
  </si>
  <si>
    <t>109.09.22</t>
  </si>
  <si>
    <t>109.10.23</t>
  </si>
  <si>
    <t>109.11.23</t>
  </si>
  <si>
    <t>109.09.23</t>
  </si>
  <si>
    <t>109.10.24</t>
  </si>
  <si>
    <t>109.11.24</t>
  </si>
  <si>
    <t>109.09.24</t>
  </si>
  <si>
    <t>109.10.25</t>
  </si>
  <si>
    <t>109.11.25</t>
  </si>
  <si>
    <t>109.09.25</t>
  </si>
  <si>
    <t>109.10.26</t>
  </si>
  <si>
    <t>109.11.26</t>
  </si>
  <si>
    <t>109.09.26</t>
  </si>
  <si>
    <t>109.10.27</t>
  </si>
  <si>
    <t>109.11.27</t>
  </si>
  <si>
    <t>109.09.27</t>
  </si>
  <si>
    <t>109.10.28</t>
  </si>
  <si>
    <t>109.11.28</t>
  </si>
  <si>
    <t>109.09.28</t>
  </si>
  <si>
    <t>109.10.29</t>
  </si>
  <si>
    <t>109.11.29</t>
  </si>
  <si>
    <t>109.09.29</t>
  </si>
  <si>
    <t>109.10.30</t>
  </si>
  <si>
    <t>109.11.30</t>
  </si>
  <si>
    <t>109.09.30</t>
  </si>
  <si>
    <t>109.10.31</t>
  </si>
  <si>
    <t>109.12.01</t>
  </si>
  <si>
    <t>109.12.02</t>
  </si>
  <si>
    <t>109.12.03</t>
  </si>
  <si>
    <t>109.12.04</t>
  </si>
  <si>
    <t>109.12.05</t>
  </si>
  <si>
    <t>109.12.06</t>
  </si>
  <si>
    <t>109.12.07</t>
  </si>
  <si>
    <t>109.12.08</t>
  </si>
  <si>
    <t>109.12.09</t>
  </si>
  <si>
    <t>109.12.10</t>
  </si>
  <si>
    <t>109.12.11</t>
  </si>
  <si>
    <t>109.12.12</t>
  </si>
  <si>
    <t>109.12.13</t>
  </si>
  <si>
    <t>109.12.14</t>
  </si>
  <si>
    <t>109.12.15</t>
  </si>
  <si>
    <t>109.12.16</t>
  </si>
  <si>
    <t>109.12.17</t>
  </si>
  <si>
    <t>109.12.18</t>
  </si>
  <si>
    <t>109.12.19</t>
  </si>
  <si>
    <t>109.12.20</t>
  </si>
  <si>
    <t>109.12.21</t>
  </si>
  <si>
    <t>109.12.22</t>
  </si>
  <si>
    <t>109.12.23</t>
  </si>
  <si>
    <t>109.12.24</t>
  </si>
  <si>
    <t>109.12.25</t>
  </si>
  <si>
    <t>109.12.26</t>
  </si>
  <si>
    <t>109.12.27</t>
  </si>
  <si>
    <t>109.12.28</t>
  </si>
  <si>
    <t>109.12.29</t>
  </si>
  <si>
    <t>109.12.30</t>
  </si>
  <si>
    <t>109.05.01</t>
  </si>
  <si>
    <t>109.05.02</t>
  </si>
  <si>
    <t>109.05.03</t>
  </si>
  <si>
    <t>109.05.04</t>
  </si>
  <si>
    <t>109.05.05</t>
  </si>
  <si>
    <t>109.05.06</t>
  </si>
  <si>
    <t>109.05.07</t>
  </si>
  <si>
    <t>109.05.08</t>
  </si>
  <si>
    <t>109.05.09</t>
  </si>
  <si>
    <t>109.05.10</t>
  </si>
  <si>
    <t>109.05.11</t>
  </si>
  <si>
    <t>109.05.12</t>
  </si>
  <si>
    <t>109.05.13</t>
  </si>
  <si>
    <t>109.05.14</t>
  </si>
  <si>
    <t>109.05.15</t>
  </si>
  <si>
    <t>109.05.16</t>
  </si>
  <si>
    <t>109.05.17</t>
  </si>
  <si>
    <t>109.05.18</t>
  </si>
  <si>
    <t>109.05.19</t>
  </si>
  <si>
    <t>109.05.20</t>
  </si>
  <si>
    <t>109.05.21</t>
  </si>
  <si>
    <t>109.05.22</t>
  </si>
  <si>
    <t>109.05.23</t>
  </si>
  <si>
    <t>109.05.24</t>
  </si>
  <si>
    <t>109.05.25</t>
  </si>
  <si>
    <t>109.05.26</t>
  </si>
  <si>
    <t>109.05.27</t>
  </si>
  <si>
    <t>109.05.28</t>
  </si>
  <si>
    <t>109.05.29</t>
  </si>
  <si>
    <t>109.05.30</t>
  </si>
  <si>
    <t>109.05.31</t>
  </si>
  <si>
    <t>109.04.01</t>
  </si>
  <si>
    <t>109.06.02</t>
  </si>
  <si>
    <t>109.04.02</t>
  </si>
  <si>
    <t>109.06.03</t>
  </si>
  <si>
    <t>109.04.03</t>
  </si>
  <si>
    <t>109.06.04</t>
  </si>
  <si>
    <t>109.04.04</t>
  </si>
  <si>
    <t>109.06.05</t>
  </si>
  <si>
    <t>109.04.05</t>
  </si>
  <si>
    <t>109.06.06</t>
  </si>
  <si>
    <t>109.04.06</t>
  </si>
  <si>
    <t>109.06.07</t>
  </si>
  <si>
    <t>109.04.07</t>
  </si>
  <si>
    <t>109.06.08</t>
  </si>
  <si>
    <t>109.04.08</t>
  </si>
  <si>
    <t>109.06.09</t>
  </si>
  <si>
    <t>109.04.09</t>
  </si>
  <si>
    <t>109.06.10</t>
  </si>
  <si>
    <t>109.04.10</t>
  </si>
  <si>
    <t>109.06.11</t>
  </si>
  <si>
    <t>109.04.11</t>
  </si>
  <si>
    <t>109.06.12</t>
  </si>
  <si>
    <t>109.04.16</t>
  </si>
  <si>
    <t>109.04.17</t>
  </si>
  <si>
    <t>109.06.18</t>
  </si>
  <si>
    <t>109.04.18</t>
  </si>
  <si>
    <t>109.06.19</t>
  </si>
  <si>
    <t>109.04.19</t>
  </si>
  <si>
    <t>109.06.20</t>
  </si>
  <si>
    <t>109.04.20</t>
  </si>
  <si>
    <t>109.06.21</t>
  </si>
  <si>
    <t>109.04.21</t>
  </si>
  <si>
    <t>109.06.22</t>
  </si>
  <si>
    <t>109.04.22</t>
  </si>
  <si>
    <t>109.06.23</t>
  </si>
  <si>
    <t>109.04.23</t>
  </si>
  <si>
    <t>109.06.24</t>
  </si>
  <si>
    <t>109.04.24</t>
  </si>
  <si>
    <t>109.06.25</t>
  </si>
  <si>
    <t>109.04.25</t>
  </si>
  <si>
    <t>109.06.26</t>
  </si>
  <si>
    <t>109.04.26</t>
  </si>
  <si>
    <t>109.06.27</t>
  </si>
  <si>
    <t>109.04.27</t>
  </si>
  <si>
    <t>109.06.28</t>
  </si>
  <si>
    <t>109.04.28</t>
  </si>
  <si>
    <t>109.06.29</t>
  </si>
  <si>
    <t>109.04.29</t>
  </si>
  <si>
    <t>109.06.30</t>
  </si>
  <si>
    <t>109.04.30</t>
  </si>
  <si>
    <t>109.06.01</t>
  </si>
  <si>
    <t>店頭數量</t>
    <phoneticPr fontId="1" type="noConversion"/>
  </si>
  <si>
    <t>業務數量</t>
    <phoneticPr fontId="1" type="noConversion"/>
  </si>
  <si>
    <t>一般數量</t>
    <phoneticPr fontId="1" type="noConversion"/>
  </si>
  <si>
    <t>緊急通訊錄</t>
    <phoneticPr fontId="12" type="noConversion"/>
  </si>
  <si>
    <t>出生日</t>
    <phoneticPr fontId="12" type="noConversion"/>
  </si>
  <si>
    <t>身份證字號</t>
    <phoneticPr fontId="12" type="noConversion"/>
  </si>
  <si>
    <t>手機</t>
    <phoneticPr fontId="12" type="noConversion"/>
  </si>
  <si>
    <t>住址</t>
    <phoneticPr fontId="12" type="noConversion"/>
  </si>
  <si>
    <t>年齡</t>
    <phoneticPr fontId="12" type="noConversion"/>
  </si>
  <si>
    <t>Harry</t>
    <phoneticPr fontId="12" type="noConversion"/>
  </si>
  <si>
    <t>A121041XXX</t>
    <phoneticPr fontId="12" type="noConversion"/>
  </si>
  <si>
    <t>0916-000000</t>
    <phoneticPr fontId="12" type="noConversion"/>
  </si>
  <si>
    <t>臺北市信義路三段XXX號</t>
  </si>
  <si>
    <t>Celia</t>
    <phoneticPr fontId="12" type="noConversion"/>
  </si>
  <si>
    <t>B134202XXX</t>
    <phoneticPr fontId="12" type="noConversion"/>
  </si>
  <si>
    <t>0968-000000</t>
    <phoneticPr fontId="12" type="noConversion"/>
  </si>
  <si>
    <t>Jessica</t>
    <phoneticPr fontId="12" type="noConversion"/>
  </si>
  <si>
    <t>臺北縣金山鄉文化二路XX號</t>
  </si>
  <si>
    <t>Kinsei</t>
    <phoneticPr fontId="12" type="noConversion"/>
  </si>
  <si>
    <t>H124544XXX</t>
    <phoneticPr fontId="12" type="noConversion"/>
  </si>
  <si>
    <t>0997-000000</t>
    <phoneticPr fontId="12" type="noConversion"/>
  </si>
  <si>
    <t>臺中市寧夏路XXX號</t>
  </si>
  <si>
    <t>Rita</t>
    <phoneticPr fontId="12" type="noConversion"/>
  </si>
  <si>
    <t>Q108445XXX</t>
    <phoneticPr fontId="12" type="noConversion"/>
  </si>
  <si>
    <t>0941-000000</t>
    <phoneticPr fontId="12" type="noConversion"/>
  </si>
  <si>
    <t>臺北市信義區廣居里忠孝東路5段XX號</t>
  </si>
  <si>
    <t>Sting</t>
    <phoneticPr fontId="12" type="noConversion"/>
  </si>
  <si>
    <t>W111546XXX</t>
    <phoneticPr fontId="12" type="noConversion"/>
  </si>
  <si>
    <t>0963-000000</t>
    <phoneticPr fontId="12" type="noConversion"/>
  </si>
  <si>
    <t>Alex</t>
    <phoneticPr fontId="12" type="noConversion"/>
  </si>
  <si>
    <t>Y129647XXX</t>
    <phoneticPr fontId="12" type="noConversion"/>
  </si>
  <si>
    <t>0947-000000</t>
    <phoneticPr fontId="12" type="noConversion"/>
  </si>
  <si>
    <t>基隆市中正區祥豐街XXX號</t>
  </si>
  <si>
    <t>Gary</t>
    <phoneticPr fontId="12" type="noConversion"/>
  </si>
  <si>
    <t>G284548XXX</t>
    <phoneticPr fontId="12" type="noConversion"/>
  </si>
  <si>
    <t>0932-000000</t>
    <phoneticPr fontId="12" type="noConversion"/>
  </si>
  <si>
    <t>Rebecca</t>
    <phoneticPr fontId="12" type="noConversion"/>
  </si>
  <si>
    <t>0914-000000</t>
    <phoneticPr fontId="12" type="noConversion"/>
  </si>
  <si>
    <t>臺北縣中和市廣福路XX號</t>
  </si>
  <si>
    <t>Jay</t>
    <phoneticPr fontId="12" type="noConversion"/>
  </si>
  <si>
    <t>J124200XXX</t>
    <phoneticPr fontId="12" type="noConversion"/>
  </si>
  <si>
    <t>臺北市重慶南路一段XXX號</t>
  </si>
  <si>
    <t>Yvonne</t>
    <phoneticPr fontId="12" type="noConversion"/>
  </si>
  <si>
    <t>K124500XXX</t>
    <phoneticPr fontId="12" type="noConversion"/>
  </si>
  <si>
    <t>高雄市鼓山區明誠三路XXX號</t>
  </si>
  <si>
    <t>Sammi</t>
    <phoneticPr fontId="12" type="noConversion"/>
  </si>
  <si>
    <t>Q191052XXX</t>
    <phoneticPr fontId="12" type="noConversion"/>
  </si>
  <si>
    <t>臺北市士林區士東路XX號</t>
  </si>
  <si>
    <t>Bio</t>
    <phoneticPr fontId="12" type="noConversion"/>
  </si>
  <si>
    <t>基隆市東信路XXX號</t>
  </si>
  <si>
    <t>Dio</t>
    <phoneticPr fontId="12" type="noConversion"/>
  </si>
  <si>
    <t>L124004XXX</t>
    <phoneticPr fontId="12" type="noConversion"/>
  </si>
  <si>
    <t>新竹市學府路XX號</t>
  </si>
  <si>
    <t>Killy</t>
    <phoneticPr fontId="12" type="noConversion"/>
  </si>
  <si>
    <t>J196555XXX</t>
    <phoneticPr fontId="12" type="noConversion"/>
  </si>
  <si>
    <t>臺中市南區工學路XX號</t>
  </si>
  <si>
    <t>Will</t>
    <phoneticPr fontId="12" type="noConversion"/>
  </si>
  <si>
    <t>Q127586XXX</t>
    <phoneticPr fontId="12" type="noConversion"/>
  </si>
  <si>
    <t>南投縣草屯鎮中正路X號</t>
  </si>
  <si>
    <t>Vincent</t>
    <phoneticPr fontId="12" type="noConversion"/>
  </si>
  <si>
    <t>A110557XXX</t>
    <phoneticPr fontId="12" type="noConversion"/>
  </si>
  <si>
    <t>臺北縣新店市安坑安興路XX號</t>
  </si>
  <si>
    <t>Vit</t>
    <phoneticPr fontId="12" type="noConversion"/>
  </si>
  <si>
    <t>Johnny</t>
    <phoneticPr fontId="12" type="noConversion"/>
  </si>
  <si>
    <t>U124154XXX</t>
    <phoneticPr fontId="12" type="noConversion"/>
  </si>
  <si>
    <t>Amy</t>
    <phoneticPr fontId="12" type="noConversion"/>
  </si>
  <si>
    <t>臺北縣新店市中正路XXX號</t>
  </si>
  <si>
    <t>Jimmy</t>
    <phoneticPr fontId="12" type="noConversion"/>
  </si>
  <si>
    <t>A124552XXX</t>
    <phoneticPr fontId="12" type="noConversion"/>
  </si>
  <si>
    <t>苗栗縣苗栗市福麗里至公路XXX號</t>
  </si>
  <si>
    <t>Brain</t>
    <phoneticPr fontId="12" type="noConversion"/>
  </si>
  <si>
    <t>Z178562XXX</t>
    <phoneticPr fontId="12" type="noConversion"/>
  </si>
  <si>
    <t>臺北縣中和市華新街XX號</t>
  </si>
  <si>
    <t>Peter</t>
    <phoneticPr fontId="12" type="noConversion"/>
  </si>
  <si>
    <t>A225163XXX</t>
    <phoneticPr fontId="12" type="noConversion"/>
  </si>
  <si>
    <t>彰化縣員林鎮員水路2段XXX號</t>
  </si>
  <si>
    <t>疫苗施打</t>
    <phoneticPr fontId="1" type="noConversion"/>
  </si>
  <si>
    <t>2021/11/7_AZ_1</t>
  </si>
  <si>
    <t>2021/10/29_AZ_1_2</t>
  </si>
  <si>
    <t>2021/12/1_AZ_1_2</t>
  </si>
  <si>
    <t>2021/10/19_BNT_1</t>
  </si>
  <si>
    <t>2021/11/19_AZ_1_2</t>
  </si>
  <si>
    <t>2021/10/25_AZ_1_2</t>
  </si>
  <si>
    <t>2021/11/2_莫_1_2</t>
  </si>
  <si>
    <t>2021/10/8_AZ_1_2</t>
  </si>
  <si>
    <t>2021/11/26_BNT_1_2</t>
  </si>
  <si>
    <t>2021/11/29_BNT_1_2</t>
  </si>
  <si>
    <t>2021/10/7_AZ_1_2</t>
  </si>
  <si>
    <t>2021/11/1_AZ_1_2</t>
  </si>
  <si>
    <t>2021/11/12_BNT_1_2</t>
  </si>
  <si>
    <t>2021/11/29_AZ_1_2</t>
  </si>
  <si>
    <t>2021/11/18_AZ_1_2</t>
  </si>
  <si>
    <t>2021/12/17_BNT_1_2</t>
  </si>
  <si>
    <t>2022/1/20_AZ_1_2_3</t>
    <phoneticPr fontId="1" type="noConversion"/>
  </si>
  <si>
    <t>2022/1/18_AZ_1_2_3</t>
    <phoneticPr fontId="1" type="noConversion"/>
  </si>
  <si>
    <t>2021/10/27_AZ_1_2</t>
  </si>
  <si>
    <t>2021/11/15_莫_1_2</t>
  </si>
  <si>
    <t>施打日</t>
    <phoneticPr fontId="1" type="noConversion"/>
  </si>
  <si>
    <t>桃園市楊梅鎮梅岡XX號</t>
  </si>
  <si>
    <t>桃園市平鎮市山峰村X號</t>
  </si>
  <si>
    <t>桃園市平鎮鄉復旦路二段XXX號</t>
  </si>
  <si>
    <t>桃園市桃園市成功路三段X號</t>
  </si>
  <si>
    <t>桃園市龍潭鄉中正村東龍路XXX號</t>
  </si>
  <si>
    <t>C274535XXX</t>
    <phoneticPr fontId="12" type="noConversion"/>
  </si>
  <si>
    <t>W224549XXX</t>
    <phoneticPr fontId="12" type="noConversion"/>
  </si>
  <si>
    <t>P274553XXX</t>
    <phoneticPr fontId="12" type="noConversion"/>
  </si>
  <si>
    <t>B224540XXX</t>
    <phoneticPr fontId="12" type="noConversion"/>
  </si>
  <si>
    <t>K189560XXX</t>
    <phoneticPr fontId="12" type="noConversion"/>
  </si>
  <si>
    <t>施打距今天日數</t>
    <phoneticPr fontId="1" type="noConversion"/>
  </si>
  <si>
    <t>性別(第2碼)</t>
    <phoneticPr fontId="12" type="noConversion"/>
  </si>
  <si>
    <t>施打日星期幾</t>
    <phoneticPr fontId="1" type="noConversion"/>
  </si>
  <si>
    <t>施打第幾劑</t>
    <phoneticPr fontId="1" type="noConversion"/>
  </si>
  <si>
    <t>施打疫苗別</t>
    <phoneticPr fontId="1" type="noConversion"/>
  </si>
  <si>
    <t>入公司日期</t>
    <phoneticPr fontId="1" type="noConversion"/>
  </si>
  <si>
    <t> Y：年，英文字母大小寫不影響運算</t>
  </si>
  <si>
    <t> M：月，英文字母大小寫不影響運算</t>
  </si>
  <si>
    <t> D：日，英文字母大小寫不影響運算</t>
  </si>
  <si>
    <t> MD：起始日期與結束日期的日差異，日期中的年和月都會被忽略，英文字母大小寫不影響運算</t>
  </si>
  <si>
    <t> YM：起始日期與結束日期的月差異，日期中的年和日都會被忽略，英文字母大小寫不影響運算</t>
  </si>
  <si>
    <t> YD：起始日期與結束日期的日差異，日期中的年會被忽略，英文字母大小寫不影響運算</t>
  </si>
  <si>
    <r>
      <rPr>
        <b/>
        <sz val="14"/>
        <color rgb="FF343434"/>
        <rFont val="微軟正黑體"/>
        <family val="2"/>
        <charset val="136"/>
      </rPr>
      <t>※</t>
    </r>
    <r>
      <rPr>
        <b/>
        <sz val="14"/>
        <color rgb="FF0000FF"/>
        <rFont val="Inherit"/>
        <family val="2"/>
      </rPr>
      <t>DATEDIF</t>
    </r>
    <r>
      <rPr>
        <b/>
        <sz val="14"/>
        <color rgb="FF0000FF"/>
        <rFont val="微軟正黑體"/>
        <family val="2"/>
        <charset val="136"/>
      </rPr>
      <t>的用法</t>
    </r>
    <r>
      <rPr>
        <b/>
        <sz val="14"/>
        <color rgb="FF343434"/>
        <rFont val="Inherit"/>
        <family val="2"/>
      </rPr>
      <t> : DATEDIF(</t>
    </r>
    <r>
      <rPr>
        <b/>
        <sz val="14"/>
        <color rgb="FF343434"/>
        <rFont val="微軟正黑體"/>
        <family val="2"/>
        <charset val="136"/>
      </rPr>
      <t>起始日期，結束日期，</t>
    </r>
    <r>
      <rPr>
        <b/>
        <sz val="14"/>
        <color rgb="FF7030A0"/>
        <rFont val="微軟正黑體"/>
        <family val="2"/>
        <charset val="136"/>
      </rPr>
      <t>要傳回的資訊類型為</t>
    </r>
    <r>
      <rPr>
        <b/>
        <sz val="14"/>
        <color rgb="FF7030A0"/>
        <rFont val="Inherit"/>
        <family val="2"/>
      </rPr>
      <t>Y</t>
    </r>
    <r>
      <rPr>
        <b/>
        <sz val="14"/>
        <color rgb="FF7030A0"/>
        <rFont val="微軟正黑體"/>
        <family val="2"/>
        <charset val="136"/>
      </rPr>
      <t>、</t>
    </r>
    <r>
      <rPr>
        <b/>
        <sz val="14"/>
        <color rgb="FF7030A0"/>
        <rFont val="Inherit"/>
        <family val="2"/>
      </rPr>
      <t>M</t>
    </r>
    <r>
      <rPr>
        <b/>
        <sz val="14"/>
        <color rgb="FF7030A0"/>
        <rFont val="微軟正黑體"/>
        <family val="2"/>
        <charset val="136"/>
      </rPr>
      <t>、</t>
    </r>
    <r>
      <rPr>
        <b/>
        <sz val="14"/>
        <color rgb="FF7030A0"/>
        <rFont val="Inherit"/>
        <family val="2"/>
      </rPr>
      <t>D</t>
    </r>
    <r>
      <rPr>
        <b/>
        <sz val="14"/>
        <color rgb="FF7030A0"/>
        <rFont val="微軟正黑體"/>
        <family val="2"/>
        <charset val="136"/>
      </rPr>
      <t>、</t>
    </r>
    <r>
      <rPr>
        <b/>
        <sz val="14"/>
        <color rgb="FF7030A0"/>
        <rFont val="Inherit"/>
        <family val="2"/>
      </rPr>
      <t>MD</t>
    </r>
    <r>
      <rPr>
        <b/>
        <sz val="14"/>
        <color rgb="FF7030A0"/>
        <rFont val="微軟正黑體"/>
        <family val="2"/>
        <charset val="136"/>
      </rPr>
      <t>、</t>
    </r>
    <r>
      <rPr>
        <b/>
        <sz val="14"/>
        <color rgb="FF7030A0"/>
        <rFont val="Inherit"/>
        <family val="2"/>
      </rPr>
      <t>YM</t>
    </r>
    <r>
      <rPr>
        <b/>
        <sz val="14"/>
        <color rgb="FF7030A0"/>
        <rFont val="微軟正黑體"/>
        <family val="2"/>
        <charset val="136"/>
      </rPr>
      <t>或</t>
    </r>
    <r>
      <rPr>
        <b/>
        <sz val="14"/>
        <color rgb="FF7030A0"/>
        <rFont val="Inherit"/>
        <family val="2"/>
      </rPr>
      <t>YD</t>
    </r>
    <r>
      <rPr>
        <b/>
        <sz val="14"/>
        <color rgb="FF343434"/>
        <rFont val="Inherit"/>
        <family val="2"/>
      </rPr>
      <t>)</t>
    </r>
    <phoneticPr fontId="1" type="noConversion"/>
  </si>
  <si>
    <t>年資(年月)</t>
    <phoneticPr fontId="12" type="noConversion"/>
  </si>
  <si>
    <t>93.09.15</t>
  </si>
  <si>
    <t>91.02.19</t>
  </si>
  <si>
    <t>103.04.30</t>
  </si>
  <si>
    <t>103.09.09</t>
  </si>
  <si>
    <t>105.06.14</t>
  </si>
  <si>
    <t>106.07.03</t>
  </si>
  <si>
    <t>93.08.19</t>
  </si>
  <si>
    <t>99.01.04</t>
  </si>
  <si>
    <t>100.09.19</t>
  </si>
  <si>
    <t>107.09.03</t>
  </si>
  <si>
    <t>90.06.30</t>
  </si>
  <si>
    <t>96.03.07</t>
  </si>
  <si>
    <t>104.04.09</t>
  </si>
  <si>
    <t>104.04.20</t>
  </si>
  <si>
    <t>104.05.21</t>
  </si>
  <si>
    <t>103.03.13</t>
  </si>
  <si>
    <t>91.05.10</t>
  </si>
  <si>
    <t>106.11.22</t>
  </si>
  <si>
    <t>102.11.04</t>
  </si>
  <si>
    <t>97.09.15</t>
  </si>
  <si>
    <t>100.08.12</t>
  </si>
  <si>
    <t>101.04.02</t>
  </si>
  <si>
    <t>96.07.19</t>
  </si>
  <si>
    <t>入公司日期轉換</t>
    <phoneticPr fontId="1" type="noConversion"/>
  </si>
  <si>
    <t>姓名</t>
    <phoneticPr fontId="1" type="noConversion"/>
  </si>
  <si>
    <t>雙北市(註記@)</t>
    <phoneticPr fontId="1" type="noConversion"/>
  </si>
  <si>
    <t>業務名單</t>
    <phoneticPr fontId="1" type="noConversion"/>
  </si>
  <si>
    <t>產業別名單</t>
    <phoneticPr fontId="1" type="noConversion"/>
  </si>
  <si>
    <t>產品</t>
    <phoneticPr fontId="1" type="noConversion"/>
  </si>
  <si>
    <t>產品名單</t>
    <phoneticPr fontId="1" type="noConversion"/>
  </si>
  <si>
    <r>
      <rPr>
        <b/>
        <sz val="12"/>
        <color theme="0"/>
        <rFont val="微軟正黑體"/>
        <family val="2"/>
        <charset val="136"/>
      </rPr>
      <t>總價</t>
    </r>
    <r>
      <rPr>
        <b/>
        <sz val="12"/>
        <color theme="0"/>
        <rFont val="Arial"/>
        <family val="2"/>
      </rPr>
      <t>:NT$ (</t>
    </r>
    <r>
      <rPr>
        <b/>
        <sz val="12"/>
        <color theme="0"/>
        <rFont val="新細明體"/>
        <family val="2"/>
        <charset val="136"/>
      </rPr>
      <t>元</t>
    </r>
    <r>
      <rPr>
        <b/>
        <sz val="12"/>
        <color theme="0"/>
        <rFont val="Arial"/>
        <family val="2"/>
      </rPr>
      <t>)</t>
    </r>
    <phoneticPr fontId="1" type="noConversion"/>
  </si>
  <si>
    <t>總價</t>
    <phoneticPr fontId="1" type="noConversion"/>
  </si>
  <si>
    <t>銷售日期</t>
    <phoneticPr fontId="3" type="noConversion"/>
  </si>
  <si>
    <r>
      <rPr>
        <b/>
        <sz val="14"/>
        <color rgb="FFFFFF00"/>
        <rFont val="細明體"/>
        <family val="3"/>
        <charset val="136"/>
      </rPr>
      <t>業務分紅</t>
    </r>
    <r>
      <rPr>
        <b/>
        <sz val="14"/>
        <color rgb="FFFFFF00"/>
        <rFont val="Arial"/>
        <family val="3"/>
      </rPr>
      <t>2</t>
    </r>
    <r>
      <rPr>
        <sz val="10"/>
        <color theme="0"/>
        <rFont val="細明體"/>
        <family val="2"/>
        <charset val="136"/>
      </rPr>
      <t xml:space="preserve">
</t>
    </r>
    <r>
      <rPr>
        <sz val="10"/>
        <color theme="0"/>
        <rFont val="新細明體"/>
        <family val="2"/>
        <charset val="136"/>
      </rPr>
      <t>單價</t>
    </r>
    <r>
      <rPr>
        <sz val="10"/>
        <color theme="0"/>
        <rFont val="Arial"/>
        <family val="2"/>
      </rPr>
      <t>&gt;2</t>
    </r>
    <r>
      <rPr>
        <sz val="10"/>
        <color theme="0"/>
        <rFont val="新細明體"/>
        <family val="2"/>
        <charset val="136"/>
      </rPr>
      <t>萬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新細明體"/>
        <family val="2"/>
        <charset val="136"/>
      </rPr>
      <t>總價分紅</t>
    </r>
    <r>
      <rPr>
        <sz val="10"/>
        <color theme="0"/>
        <rFont val="Arial"/>
        <family val="2"/>
      </rPr>
      <t xml:space="preserve">    0.5%
</t>
    </r>
    <r>
      <rPr>
        <sz val="10"/>
        <color theme="0"/>
        <rFont val="新細明體"/>
        <family val="2"/>
        <charset val="136"/>
      </rPr>
      <t>單價</t>
    </r>
    <r>
      <rPr>
        <sz val="10"/>
        <color theme="0"/>
        <rFont val="Arial"/>
        <family val="2"/>
      </rPr>
      <t>&gt;1</t>
    </r>
    <r>
      <rPr>
        <sz val="10"/>
        <color theme="0"/>
        <rFont val="新細明體"/>
        <family val="2"/>
        <charset val="136"/>
      </rPr>
      <t>萬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新細明體"/>
        <family val="2"/>
        <charset val="136"/>
      </rPr>
      <t>總價分紅</t>
    </r>
    <r>
      <rPr>
        <sz val="10"/>
        <color theme="0"/>
        <rFont val="Arial"/>
        <family val="2"/>
      </rPr>
      <t xml:space="preserve">    0.2%
</t>
    </r>
    <r>
      <rPr>
        <sz val="10"/>
        <color theme="0"/>
        <rFont val="新細明體"/>
        <family val="2"/>
        <charset val="136"/>
      </rPr>
      <t>單價</t>
    </r>
    <r>
      <rPr>
        <sz val="10"/>
        <color theme="0"/>
        <rFont val="Arial"/>
        <family val="2"/>
      </rPr>
      <t>&lt;=1</t>
    </r>
    <r>
      <rPr>
        <sz val="10"/>
        <color theme="0"/>
        <rFont val="新細明體"/>
        <family val="2"/>
        <charset val="136"/>
      </rPr>
      <t>萬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新細明體"/>
        <family val="2"/>
        <charset val="136"/>
      </rPr>
      <t>總價分紅</t>
    </r>
    <r>
      <rPr>
        <sz val="10"/>
        <color theme="0"/>
        <rFont val="Arial"/>
        <family val="2"/>
      </rPr>
      <t xml:space="preserve">  0.08%</t>
    </r>
    <r>
      <rPr>
        <sz val="10"/>
        <color theme="0"/>
        <rFont val="Arial"/>
        <family val="2"/>
        <charset val="136"/>
      </rPr>
      <t xml:space="preserve">
</t>
    </r>
    <r>
      <rPr>
        <sz val="10"/>
        <color theme="0"/>
        <rFont val="細明體"/>
        <family val="2"/>
        <charset val="136"/>
      </rPr>
      <t>若銷量</t>
    </r>
    <r>
      <rPr>
        <sz val="10"/>
        <color theme="0"/>
        <rFont val="Arial"/>
        <family val="2"/>
      </rPr>
      <t xml:space="preserve">&gt;90 </t>
    </r>
    <r>
      <rPr>
        <sz val="10"/>
        <color theme="0"/>
        <rFont val="細明體"/>
        <family val="2"/>
        <charset val="136"/>
      </rPr>
      <t>時</t>
    </r>
    <r>
      <rPr>
        <sz val="10"/>
        <color theme="0"/>
        <rFont val="Arial"/>
        <family val="2"/>
      </rPr>
      <t>.</t>
    </r>
    <r>
      <rPr>
        <sz val="10"/>
        <color theme="0"/>
        <rFont val="細明體"/>
        <family val="2"/>
        <charset val="136"/>
      </rPr>
      <t>分紅加</t>
    </r>
    <r>
      <rPr>
        <sz val="10"/>
        <color theme="0"/>
        <rFont val="Arial"/>
        <family val="2"/>
      </rPr>
      <t>0.01%</t>
    </r>
    <r>
      <rPr>
        <sz val="10"/>
        <color theme="0"/>
        <rFont val="Arial"/>
        <family val="2"/>
        <charset val="136"/>
      </rPr>
      <t xml:space="preserve">
</t>
    </r>
    <r>
      <rPr>
        <sz val="10"/>
        <color theme="0"/>
        <rFont val="細明體"/>
        <family val="2"/>
        <charset val="136"/>
      </rPr>
      <t>分紅金額捨位到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細明體"/>
        <family val="2"/>
        <charset val="136"/>
      </rPr>
      <t>百位</t>
    </r>
    <r>
      <rPr>
        <sz val="10"/>
        <color theme="0"/>
        <rFont val="Arial"/>
        <family val="2"/>
      </rPr>
      <t>.</t>
    </r>
    <r>
      <rPr>
        <sz val="10"/>
        <color theme="0"/>
        <rFont val="Arial"/>
        <family val="2"/>
        <charset val="136"/>
      </rPr>
      <t>12300</t>
    </r>
    <r>
      <rPr>
        <sz val="10"/>
        <color theme="0"/>
        <rFont val="細明體"/>
        <family val="2"/>
        <charset val="136"/>
      </rPr>
      <t>元</t>
    </r>
    <phoneticPr fontId="1" type="noConversion"/>
  </si>
  <si>
    <r>
      <rPr>
        <b/>
        <sz val="14"/>
        <color rgb="FFFFFF00"/>
        <rFont val="細明體"/>
        <family val="3"/>
        <charset val="136"/>
      </rPr>
      <t>業務分紅</t>
    </r>
    <r>
      <rPr>
        <b/>
        <sz val="14"/>
        <color rgb="FFFFFF00"/>
        <rFont val="Arial"/>
        <family val="3"/>
      </rPr>
      <t>1</t>
    </r>
    <r>
      <rPr>
        <sz val="10"/>
        <color theme="0"/>
        <rFont val="Arial"/>
        <family val="2"/>
      </rPr>
      <t xml:space="preserve">
</t>
    </r>
    <r>
      <rPr>
        <sz val="10"/>
        <color theme="0"/>
        <rFont val="細明體"/>
        <family val="2"/>
        <charset val="136"/>
      </rPr>
      <t>單價</t>
    </r>
    <r>
      <rPr>
        <sz val="10"/>
        <color theme="0"/>
        <rFont val="Arial"/>
        <family val="2"/>
        <charset val="136"/>
      </rPr>
      <t>&gt;2</t>
    </r>
    <r>
      <rPr>
        <sz val="10"/>
        <color theme="0"/>
        <rFont val="細明體"/>
        <family val="2"/>
        <charset val="136"/>
      </rPr>
      <t>萬</t>
    </r>
    <r>
      <rPr>
        <sz val="10"/>
        <color theme="0"/>
        <rFont val="Arial"/>
        <family val="2"/>
        <charset val="136"/>
      </rPr>
      <t xml:space="preserve"> </t>
    </r>
    <r>
      <rPr>
        <sz val="10"/>
        <color theme="0"/>
        <rFont val="細明體"/>
        <family val="2"/>
        <charset val="136"/>
      </rPr>
      <t>總價分紅</t>
    </r>
    <r>
      <rPr>
        <sz val="10"/>
        <color theme="0"/>
        <rFont val="Arial"/>
        <family val="2"/>
        <charset val="136"/>
      </rPr>
      <t xml:space="preserve">    0.5%
</t>
    </r>
    <r>
      <rPr>
        <sz val="10"/>
        <color theme="0"/>
        <rFont val="細明體"/>
        <family val="2"/>
        <charset val="136"/>
      </rPr>
      <t>單價</t>
    </r>
    <r>
      <rPr>
        <sz val="10"/>
        <color theme="0"/>
        <rFont val="Arial"/>
        <family val="2"/>
        <charset val="136"/>
      </rPr>
      <t>&gt;1</t>
    </r>
    <r>
      <rPr>
        <sz val="10"/>
        <color theme="0"/>
        <rFont val="細明體"/>
        <family val="2"/>
        <charset val="136"/>
      </rPr>
      <t>萬</t>
    </r>
    <r>
      <rPr>
        <sz val="10"/>
        <color theme="0"/>
        <rFont val="Arial"/>
        <family val="2"/>
        <charset val="136"/>
      </rPr>
      <t xml:space="preserve"> </t>
    </r>
    <r>
      <rPr>
        <sz val="10"/>
        <color theme="0"/>
        <rFont val="細明體"/>
        <family val="2"/>
        <charset val="136"/>
      </rPr>
      <t>總價分紅</t>
    </r>
    <r>
      <rPr>
        <sz val="10"/>
        <color theme="0"/>
        <rFont val="Arial"/>
        <family val="2"/>
        <charset val="136"/>
      </rPr>
      <t xml:space="preserve">    0.2%
</t>
    </r>
    <r>
      <rPr>
        <sz val="10"/>
        <color theme="0"/>
        <rFont val="細明體"/>
        <family val="2"/>
        <charset val="136"/>
      </rPr>
      <t>單價</t>
    </r>
    <r>
      <rPr>
        <sz val="10"/>
        <color theme="0"/>
        <rFont val="Arial"/>
        <family val="2"/>
        <charset val="136"/>
      </rPr>
      <t>&lt;=1</t>
    </r>
    <r>
      <rPr>
        <sz val="10"/>
        <color theme="0"/>
        <rFont val="細明體"/>
        <family val="2"/>
        <charset val="136"/>
      </rPr>
      <t>萬</t>
    </r>
    <r>
      <rPr>
        <sz val="10"/>
        <color theme="0"/>
        <rFont val="Arial"/>
        <family val="2"/>
        <charset val="136"/>
      </rPr>
      <t xml:space="preserve"> </t>
    </r>
    <r>
      <rPr>
        <sz val="10"/>
        <color theme="0"/>
        <rFont val="細明體"/>
        <family val="2"/>
        <charset val="136"/>
      </rPr>
      <t>總價分紅</t>
    </r>
    <r>
      <rPr>
        <sz val="10"/>
        <color theme="0"/>
        <rFont val="Arial"/>
        <family val="2"/>
        <charset val="136"/>
      </rPr>
      <t xml:space="preserve">  0.1%
</t>
    </r>
    <r>
      <rPr>
        <sz val="10"/>
        <color theme="0"/>
        <rFont val="細明體"/>
        <family val="2"/>
        <charset val="136"/>
      </rPr>
      <t>分紅金額捨位到</t>
    </r>
    <r>
      <rPr>
        <sz val="10"/>
        <color theme="0"/>
        <rFont val="Arial"/>
        <family val="2"/>
        <charset val="136"/>
      </rPr>
      <t xml:space="preserve"> </t>
    </r>
    <r>
      <rPr>
        <sz val="10"/>
        <color theme="0"/>
        <rFont val="細明體"/>
        <family val="2"/>
        <charset val="136"/>
      </rPr>
      <t>十位</t>
    </r>
    <r>
      <rPr>
        <sz val="10"/>
        <color theme="0"/>
        <rFont val="Arial"/>
        <family val="2"/>
        <charset val="136"/>
      </rPr>
      <t>.12340</t>
    </r>
    <r>
      <rPr>
        <sz val="10"/>
        <color theme="0"/>
        <rFont val="細明體"/>
        <family val="2"/>
        <charset val="136"/>
      </rPr>
      <t>元</t>
    </r>
    <phoneticPr fontId="1" type="noConversion"/>
  </si>
  <si>
    <t>max</t>
    <phoneticPr fontId="1" type="noConversion"/>
  </si>
  <si>
    <t>製造業</t>
    <phoneticPr fontId="1" type="noConversion"/>
  </si>
  <si>
    <t>紅茶</t>
    <phoneticPr fontId="1" type="noConversion"/>
  </si>
  <si>
    <t>總價合</t>
    <phoneticPr fontId="1" type="noConversion"/>
  </si>
  <si>
    <t>總銷售筆數</t>
    <phoneticPr fontId="1" type="noConversion"/>
  </si>
  <si>
    <t>總數量</t>
    <phoneticPr fontId="1" type="noConversion"/>
  </si>
  <si>
    <t>金額</t>
    <phoneticPr fontId="1" type="noConversion"/>
  </si>
  <si>
    <t>業務</t>
    <phoneticPr fontId="1" type="noConversion"/>
  </si>
  <si>
    <t>98.01.24</t>
  </si>
  <si>
    <t>98.01.25</t>
  </si>
  <si>
    <t>98.01.26</t>
  </si>
  <si>
    <t>98.01.27</t>
  </si>
  <si>
    <t>98.01.28</t>
  </si>
  <si>
    <t>98.01.29</t>
  </si>
  <si>
    <t>98.01.30</t>
  </si>
  <si>
    <t>98.02.01</t>
  </si>
  <si>
    <t>98.02.02</t>
  </si>
  <si>
    <t>98.02.03</t>
  </si>
  <si>
    <t>98.02.04</t>
  </si>
  <si>
    <t>98.02.05</t>
  </si>
  <si>
    <t>98.02.06</t>
  </si>
  <si>
    <t>98.02.07</t>
  </si>
  <si>
    <t>98.02.08</t>
  </si>
  <si>
    <t>98.02.09</t>
  </si>
  <si>
    <t>98.02.10</t>
  </si>
  <si>
    <t>98.02.11</t>
  </si>
  <si>
    <t>98.02.12</t>
  </si>
  <si>
    <t>98.02.13</t>
  </si>
  <si>
    <t>98.02.14</t>
  </si>
  <si>
    <t>98.02.15</t>
  </si>
  <si>
    <t>98.02.16</t>
  </si>
  <si>
    <t>99.01.03</t>
  </si>
  <si>
    <t>99.01.05</t>
  </si>
  <si>
    <t>99.01.06</t>
  </si>
  <si>
    <t>99.01.07</t>
  </si>
  <si>
    <t>99.01.08</t>
  </si>
  <si>
    <t>99.01.09</t>
  </si>
  <si>
    <t>99.01.10</t>
  </si>
  <si>
    <t>99.01.11</t>
  </si>
  <si>
    <t>99.01.12</t>
  </si>
  <si>
    <t>99.01.13</t>
  </si>
  <si>
    <t>99.01.14</t>
  </si>
  <si>
    <t>99.01.15</t>
  </si>
  <si>
    <t>99.01.16</t>
  </si>
  <si>
    <t>99.01.17</t>
  </si>
  <si>
    <t>99.01.18</t>
  </si>
  <si>
    <t>99.01.19</t>
  </si>
  <si>
    <t>99.01.20</t>
  </si>
  <si>
    <t>99.01.21</t>
  </si>
  <si>
    <t>99.01.22</t>
  </si>
  <si>
    <t>99.01.23</t>
  </si>
  <si>
    <t>97.03.04</t>
  </si>
  <si>
    <t>97.03.05</t>
  </si>
  <si>
    <t>97.03.06</t>
  </si>
  <si>
    <t>97.03.07</t>
  </si>
  <si>
    <t>97.03.08</t>
  </si>
  <si>
    <t>97.03.09</t>
  </si>
  <si>
    <t>97.03.10</t>
  </si>
  <si>
    <t>97.03.11</t>
  </si>
  <si>
    <t>97.03.12</t>
  </si>
  <si>
    <t>97.03.13</t>
  </si>
  <si>
    <t>97.03.14</t>
  </si>
  <si>
    <t>97.03.15</t>
  </si>
  <si>
    <t>97.03.16</t>
  </si>
  <si>
    <t>105.10.10</t>
  </si>
  <si>
    <t>105.11.10</t>
  </si>
  <si>
    <t>105.09.10</t>
  </si>
  <si>
    <t>105.10.11</t>
  </si>
  <si>
    <t>105.11.11</t>
  </si>
  <si>
    <t>105.09.11</t>
  </si>
  <si>
    <t>105.10.12</t>
  </si>
  <si>
    <t>105.11.12</t>
  </si>
  <si>
    <t>105.09.12</t>
  </si>
  <si>
    <t>105.10.13</t>
  </si>
  <si>
    <t>105.11.13</t>
  </si>
  <si>
    <t>105.09.13</t>
  </si>
  <si>
    <t>105.10.14</t>
  </si>
  <si>
    <t>105.11.14</t>
  </si>
  <si>
    <t>105.09.14</t>
  </si>
  <si>
    <t>105.10.15</t>
  </si>
  <si>
    <t>105.11.15</t>
  </si>
  <si>
    <t>105.09.15</t>
  </si>
  <si>
    <t>105.10.16</t>
  </si>
  <si>
    <t>105.11.16</t>
  </si>
  <si>
    <t>102.08.08</t>
  </si>
  <si>
    <t>102.12.08</t>
  </si>
  <si>
    <t>102.11.09</t>
  </si>
  <si>
    <t>102.08.09</t>
  </si>
  <si>
    <t>102.12.09</t>
  </si>
  <si>
    <t>102.11.10</t>
  </si>
  <si>
    <t>102.08.10</t>
  </si>
  <si>
    <t>102.12.10</t>
  </si>
  <si>
    <t>102.11.11</t>
  </si>
  <si>
    <t>102.08.11</t>
  </si>
  <si>
    <t>102.12.11</t>
  </si>
  <si>
    <t>102.11.12</t>
  </si>
  <si>
    <t>102.08.12</t>
  </si>
  <si>
    <t>102.12.12</t>
  </si>
  <si>
    <t>106.11.11</t>
  </si>
  <si>
    <t>106.04.12</t>
  </si>
  <si>
    <t>106.06.13</t>
  </si>
  <si>
    <t>106.11.12</t>
  </si>
  <si>
    <t>106.04.13</t>
  </si>
  <si>
    <t>106.06.14</t>
  </si>
  <si>
    <t>106.11.13</t>
  </si>
  <si>
    <t>106.04.14</t>
  </si>
  <si>
    <t>106.06.15</t>
  </si>
  <si>
    <t>106.11.14</t>
  </si>
  <si>
    <t>106.04.15</t>
  </si>
  <si>
    <t>106.06.16</t>
  </si>
  <si>
    <t>106.11.15</t>
  </si>
  <si>
    <t>106.04.16</t>
  </si>
  <si>
    <t>106.06.17</t>
  </si>
  <si>
    <t>訂單編碼</t>
    <phoneticPr fontId="1" type="noConversion"/>
  </si>
  <si>
    <t>=YEAR(A2)&amp;"-"&amp;TEXT(COUNTIFS($A$2:A2,"&gt;="&amp;DATE(YEAR(A2),1,1),$A$2:A2,"&lt;"&amp;DATE(YEAR(A2),12,31)),"000")&amp;"-"&amp;F2&amp;TEXT(COUNTIFS($F$2:F2,F2,$A$2:A2,"&gt;="&amp;DATE(YEAR(A2),1,1),$A$2:A2,"&lt;"&amp;DATE(YEAR(A2),12,31)),"000")</t>
    <phoneticPr fontId="1" type="noConversion"/>
  </si>
  <si>
    <t>2009-001-奶茶001</t>
  </si>
  <si>
    <t>2009-002-泠涷茶001</t>
  </si>
  <si>
    <t>2009-003-紅茶001</t>
  </si>
  <si>
    <t>2009-004-泠涷茶002</t>
  </si>
  <si>
    <t>=DATE(LEFT(D3,FIND(".",D3,1)-1)+1911,MID(D3,FIND(".",D3,1)+1,2),RIGHT(D3,2))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</si>
  <si>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</si>
  <si>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</si>
  <si>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</si>
  <si>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欣潔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</si>
</sst>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/m/d;@"/>
    <numFmt numFmtId="177" formatCode="[$-404]e/m/d;@"/>
    <numFmt numFmtId="178" formatCode="yyyy/m"/>
    <numFmt numFmtId="179" formatCode="[$-404]aaaa;@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4"/>
      <color rgb="FF343434"/>
      <name val="Inherit"/>
      <family val="2"/>
    </font>
    <font>
      <b/>
      <sz val="14"/>
      <color rgb="FF0000FF"/>
      <name val="Inherit"/>
      <family val="2"/>
    </font>
    <font>
      <sz val="14"/>
      <color theme="1"/>
      <name val="新細明體"/>
      <family val="2"/>
      <charset val="136"/>
      <scheme val="minor"/>
    </font>
    <font>
      <b/>
      <sz val="14"/>
      <color rgb="FF752E80"/>
      <name val="Inherit"/>
      <family val="2"/>
    </font>
    <font>
      <b/>
      <sz val="14"/>
      <color rgb="FF343434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b/>
      <sz val="14"/>
      <color rgb="FF7030A0"/>
      <name val="微軟正黑體"/>
      <family val="2"/>
      <charset val="136"/>
    </font>
    <font>
      <b/>
      <sz val="14"/>
      <color rgb="FF7030A0"/>
      <name val="Inherit"/>
      <family val="2"/>
    </font>
    <font>
      <b/>
      <sz val="14"/>
      <color rgb="FF343434"/>
      <name val="Inherit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0"/>
      <name val="新細明體"/>
      <family val="2"/>
      <charset val="136"/>
    </font>
    <font>
      <b/>
      <sz val="12"/>
      <color theme="0"/>
      <name val="Arial"/>
      <family val="2"/>
      <charset val="136"/>
    </font>
    <font>
      <sz val="10"/>
      <color theme="0"/>
      <name val="Arial"/>
      <family val="2"/>
      <charset val="136"/>
    </font>
    <font>
      <sz val="10"/>
      <color theme="0"/>
      <name val="新細明體"/>
      <family val="2"/>
      <charset val="136"/>
    </font>
    <font>
      <sz val="10"/>
      <color theme="0"/>
      <name val="Arial"/>
      <family val="2"/>
    </font>
    <font>
      <sz val="10"/>
      <color theme="0"/>
      <name val="細明體"/>
      <family val="2"/>
      <charset val="136"/>
    </font>
    <font>
      <b/>
      <sz val="12"/>
      <color theme="1"/>
      <name val="細明體"/>
      <family val="2"/>
      <charset val="136"/>
    </font>
    <font>
      <b/>
      <sz val="14"/>
      <color rgb="FFFFFF00"/>
      <name val="細明體"/>
      <family val="3"/>
      <charset val="136"/>
    </font>
    <font>
      <sz val="10"/>
      <color theme="0"/>
      <name val="Arial"/>
      <family val="3"/>
      <charset val="136"/>
    </font>
    <font>
      <b/>
      <sz val="14"/>
      <color rgb="FFFFFF00"/>
      <name val="Arial"/>
      <family val="3"/>
    </font>
    <font>
      <sz val="12"/>
      <color theme="0"/>
      <name val="微軟正黑體"/>
      <family val="2"/>
      <charset val="136"/>
    </font>
    <font>
      <sz val="8"/>
      <color rgb="FFC00000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細明體"/>
      <family val="2"/>
      <charset val="136"/>
    </font>
    <font>
      <sz val="12"/>
      <color rgb="FF333333"/>
      <name val="Microsoft YaHe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8" tint="-0.499984740745262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37" fillId="0" borderId="0">
      <alignment vertical="center"/>
    </xf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>
      <alignment vertical="center"/>
    </xf>
    <xf numFmtId="14" fontId="0" fillId="0" borderId="1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4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14" fontId="0" fillId="0" borderId="0" xfId="0" applyNumberFormat="1" applyFill="1">
      <alignment vertical="center"/>
    </xf>
    <xf numFmtId="14" fontId="8" fillId="0" borderId="1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1" fillId="0" borderId="0" xfId="1" applyFont="1">
      <alignment vertical="center"/>
    </xf>
    <xf numFmtId="49" fontId="11" fillId="0" borderId="0" xfId="1" applyNumberFormat="1" applyFont="1">
      <alignment vertical="center"/>
    </xf>
    <xf numFmtId="14" fontId="14" fillId="0" borderId="0" xfId="0" applyNumberFormat="1" applyFont="1">
      <alignment vertical="center"/>
    </xf>
    <xf numFmtId="0" fontId="11" fillId="0" borderId="0" xfId="1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3" fillId="4" borderId="0" xfId="1" applyFont="1" applyFill="1" applyAlignment="1">
      <alignment horizontal="center" vertical="center" wrapText="1"/>
    </xf>
    <xf numFmtId="49" fontId="13" fillId="4" borderId="0" xfId="1" applyNumberFormat="1" applyFont="1" applyFill="1" applyAlignment="1">
      <alignment horizontal="center" vertical="center" wrapText="1"/>
    </xf>
    <xf numFmtId="0" fontId="13" fillId="5" borderId="0" xfId="1" applyFont="1" applyFill="1" applyAlignment="1">
      <alignment horizontal="center" vertical="center" wrapText="1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0" fontId="24" fillId="6" borderId="0" xfId="1" applyFont="1" applyFill="1" applyAlignment="1">
      <alignment horizontal="center" vertical="center" wrapText="1"/>
    </xf>
    <xf numFmtId="49" fontId="24" fillId="6" borderId="0" xfId="1" applyNumberFormat="1" applyFont="1" applyFill="1" applyAlignment="1">
      <alignment horizontal="center" vertical="center" wrapText="1"/>
    </xf>
    <xf numFmtId="14" fontId="11" fillId="0" borderId="0" xfId="1" applyNumberFormat="1" applyFont="1">
      <alignment vertical="center"/>
    </xf>
    <xf numFmtId="0" fontId="13" fillId="7" borderId="0" xfId="1" applyFont="1" applyFill="1" applyAlignment="1">
      <alignment horizontal="center" vertical="center" wrapText="1"/>
    </xf>
    <xf numFmtId="177" fontId="11" fillId="0" borderId="0" xfId="1" applyNumberFormat="1" applyFont="1">
      <alignment vertical="center"/>
    </xf>
    <xf numFmtId="14" fontId="9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0" fillId="0" borderId="13" xfId="0" applyBorder="1">
      <alignment vertical="center"/>
    </xf>
    <xf numFmtId="0" fontId="5" fillId="3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1" fillId="0" borderId="0" xfId="0" applyFont="1" applyFill="1" applyBorder="1" applyAlignment="1"/>
    <xf numFmtId="0" fontId="33" fillId="8" borderId="0" xfId="0" applyFont="1" applyFill="1" applyBorder="1" applyAlignment="1">
      <alignment horizontal="left" vertical="top" wrapText="1"/>
    </xf>
    <xf numFmtId="0" fontId="33" fillId="9" borderId="0" xfId="0" applyFont="1" applyFill="1" applyBorder="1" applyAlignment="1">
      <alignment horizontal="left" vertical="top" wrapText="1"/>
    </xf>
    <xf numFmtId="0" fontId="31" fillId="4" borderId="0" xfId="0" applyFont="1" applyFill="1" applyBorder="1" applyAlignment="1"/>
    <xf numFmtId="0" fontId="24" fillId="10" borderId="13" xfId="0" applyFont="1" applyFill="1" applyBorder="1" applyAlignment="1">
      <alignment horizontal="center" vertical="center"/>
    </xf>
    <xf numFmtId="178" fontId="0" fillId="11" borderId="13" xfId="0" applyNumberFormat="1" applyFill="1" applyBorder="1" applyAlignment="1">
      <alignment horizontal="center"/>
    </xf>
    <xf numFmtId="178" fontId="17" fillId="11" borderId="14" xfId="0" applyNumberFormat="1" applyFont="1" applyFill="1" applyBorder="1" applyAlignment="1">
      <alignment horizontal="center"/>
    </xf>
    <xf numFmtId="178" fontId="17" fillId="12" borderId="14" xfId="0" applyNumberFormat="1" applyFont="1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4" borderId="13" xfId="0" applyFill="1" applyBorder="1">
      <alignment vertical="center"/>
    </xf>
    <xf numFmtId="0" fontId="0" fillId="4" borderId="13" xfId="0" applyFont="1" applyFill="1" applyBorder="1">
      <alignment vertical="center"/>
    </xf>
    <xf numFmtId="0" fontId="0" fillId="4" borderId="14" xfId="0" applyFill="1" applyBorder="1">
      <alignment vertical="center"/>
    </xf>
    <xf numFmtId="0" fontId="9" fillId="0" borderId="8" xfId="0" applyFont="1" applyFill="1" applyBorder="1" applyAlignment="1">
      <alignment vertical="center"/>
    </xf>
    <xf numFmtId="14" fontId="0" fillId="0" borderId="8" xfId="0" applyNumberFormat="1" applyFill="1" applyBorder="1" applyAlignment="1">
      <alignment vertical="center"/>
    </xf>
    <xf numFmtId="14" fontId="0" fillId="0" borderId="1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2" xfId="0" applyNumberFormat="1" applyFill="1" applyBorder="1">
      <alignment vertical="center"/>
    </xf>
    <xf numFmtId="0" fontId="0" fillId="0" borderId="0" xfId="0" quotePrefix="1" applyFill="1">
      <alignment vertical="center"/>
    </xf>
    <xf numFmtId="0" fontId="35" fillId="14" borderId="0" xfId="1" applyFont="1" applyFill="1" applyAlignment="1">
      <alignment vertical="center"/>
    </xf>
    <xf numFmtId="0" fontId="36" fillId="14" borderId="0" xfId="1" quotePrefix="1" applyFont="1" applyFill="1" applyAlignment="1" applyProtection="1">
      <alignment vertical="center"/>
      <protection hidden="1"/>
    </xf>
    <xf numFmtId="14" fontId="6" fillId="2" borderId="13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/>
    <xf numFmtId="0" fontId="11" fillId="0" borderId="0" xfId="1" applyNumberFormat="1" applyFont="1">
      <alignment vertical="center"/>
    </xf>
    <xf numFmtId="0" fontId="0" fillId="0" borderId="16" xfId="0" applyFill="1" applyBorder="1">
      <alignment vertical="center"/>
    </xf>
    <xf numFmtId="179" fontId="11" fillId="0" borderId="0" xfId="1" applyNumberFormat="1" applyFont="1">
      <alignment vertical="center"/>
    </xf>
    <xf numFmtId="0" fontId="14" fillId="0" borderId="0" xfId="2" applyFont="1">
      <alignment vertical="center"/>
    </xf>
    <xf numFmtId="0" fontId="38" fillId="4" borderId="13" xfId="0" applyFont="1" applyFill="1" applyBorder="1" applyAlignment="1">
      <alignment horizontal="center"/>
    </xf>
    <xf numFmtId="0" fontId="39" fillId="0" borderId="0" xfId="0" applyFont="1">
      <alignment vertical="center"/>
    </xf>
    <xf numFmtId="0" fontId="35" fillId="14" borderId="0" xfId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一般" xfId="0" builtinId="0"/>
    <cellStyle name="一般 2" xfId="1" xr:uid="{14F86ED1-75B8-4250-8AEB-F4D08A394FA4}"/>
    <cellStyle name="標準 2" xfId="2" xr:uid="{74739123-B087-4668-9031-F7D63A3F5A56}"/>
  </cellStyles>
  <dxfs count="0"/>
  <tableStyles count="1" defaultTableStyle="TableStyleMedium2" defaultPivotStyle="PivotStyleLight16">
    <tableStyle name="Invisible" pivot="0" table="0" count="0" xr9:uid="{4DB92B1D-D49B-4859-A7C4-AB15CDF071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J2501"/>
  <sheetViews>
    <sheetView tabSelected="1" zoomScaleNormal="100"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T4" sqref="T4"/>
    </sheetView>
  </sheetViews>
  <sheetFormatPr defaultRowHeight="16.5"/>
  <cols>
    <col min="1" max="1" width="12.25" customWidth="1"/>
    <col min="2" max="2" width="5.75" bestFit="1" customWidth="1"/>
    <col min="3" max="3" width="12.625" customWidth="1"/>
    <col min="4" max="4" width="9.75" bestFit="1" customWidth="1"/>
    <col min="5" max="5" width="11.875" bestFit="1" customWidth="1"/>
    <col min="6" max="6" width="6.25" customWidth="1"/>
    <col min="7" max="7" width="9.875" style="1" bestFit="1" customWidth="1"/>
    <col min="8" max="8" width="12.25" style="1" customWidth="1"/>
    <col min="9" max="9" width="24.625" customWidth="1"/>
    <col min="10" max="10" width="25.125" customWidth="1"/>
    <col min="11" max="11" width="3" customWidth="1"/>
    <col min="12" max="12" width="14.75" customWidth="1"/>
    <col min="13" max="13" width="2.875" customWidth="1"/>
    <col min="14" max="14" width="9.875" customWidth="1"/>
    <col min="15" max="15" width="12.75" customWidth="1"/>
    <col min="16" max="16" width="9.625" customWidth="1"/>
    <col min="19" max="19" width="11.375" customWidth="1"/>
    <col min="20" max="20" width="10.5" bestFit="1" customWidth="1"/>
    <col min="22" max="22" width="10.5" bestFit="1" customWidth="1"/>
    <col min="24" max="24" width="10.5" bestFit="1" customWidth="1"/>
    <col min="25" max="27" width="9.5" bestFit="1" customWidth="1"/>
  </cols>
  <sheetData>
    <row r="1" spans="1:36" ht="95.25" customHeight="1">
      <c r="A1" s="71" t="s">
        <v>694</v>
      </c>
      <c r="B1" s="72" t="s">
        <v>1</v>
      </c>
      <c r="C1" s="73" t="s">
        <v>180</v>
      </c>
      <c r="D1" s="74" t="s">
        <v>2</v>
      </c>
      <c r="E1" s="74" t="s">
        <v>690</v>
      </c>
      <c r="F1" s="72" t="s">
        <v>0</v>
      </c>
      <c r="G1" s="72" t="s">
        <v>4</v>
      </c>
      <c r="H1" s="75" t="s">
        <v>692</v>
      </c>
      <c r="I1" s="48" t="s">
        <v>696</v>
      </c>
      <c r="J1" s="49" t="s">
        <v>695</v>
      </c>
      <c r="K1" s="47"/>
      <c r="L1" s="50"/>
      <c r="M1" s="47"/>
      <c r="N1" s="51" t="s">
        <v>688</v>
      </c>
      <c r="O1" s="51" t="s">
        <v>689</v>
      </c>
      <c r="P1" s="51" t="s">
        <v>691</v>
      </c>
      <c r="T1" s="53">
        <v>44197</v>
      </c>
      <c r="U1" s="54">
        <v>44228</v>
      </c>
      <c r="V1" s="53">
        <v>44256</v>
      </c>
      <c r="W1" s="54">
        <v>44287</v>
      </c>
      <c r="X1" s="53">
        <v>44317</v>
      </c>
      <c r="Y1" s="54">
        <v>44348</v>
      </c>
      <c r="Z1" s="53">
        <v>44378</v>
      </c>
      <c r="AA1" s="54">
        <v>44409</v>
      </c>
      <c r="AB1" s="53">
        <v>44440</v>
      </c>
      <c r="AC1" s="54">
        <v>44470</v>
      </c>
      <c r="AD1" s="53">
        <v>44501</v>
      </c>
      <c r="AE1" s="54">
        <v>44531</v>
      </c>
      <c r="AF1" s="52"/>
    </row>
    <row r="2" spans="1:36" ht="17.25">
      <c r="A2" s="2">
        <v>44197</v>
      </c>
      <c r="B2" s="3" t="s">
        <v>171</v>
      </c>
      <c r="C2" s="4" t="s">
        <v>140</v>
      </c>
      <c r="D2" s="3" t="s">
        <v>118</v>
      </c>
      <c r="E2" s="3" t="s">
        <v>175</v>
      </c>
      <c r="F2" s="3">
        <v>19</v>
      </c>
      <c r="G2" s="3">
        <v>23500</v>
      </c>
      <c r="H2" s="5">
        <f t="shared" ref="H2:H65" si="0">G2*F2</f>
        <v>446500</v>
      </c>
      <c r="I2" s="76">
        <f>IF($G2&gt;20000, ROUNDDOWN($H2*0.5, -1), IF($G2&gt;10000, ROUNDDOWN($H2*0.2, -1), ROUNDDOWN($H2*0.1, -1)))</f>
        <v>223250</v>
      </c>
      <c r="J2" s="76">
        <f>IF($F2&gt;90,ROUNDDOWN($H2*0.01, -2), 0) + IF($G2&gt;20000, ROUNDDOWN($H2*0.5, -2), IF($G2&gt;10000, ROUNDDOWN($H2*0.2, -2), ROUNDDOWN($H2*0.08, -2)))</f>
        <v>223200</v>
      </c>
      <c r="N2" s="44" t="s">
        <v>171</v>
      </c>
      <c r="O2" s="44" t="s">
        <v>118</v>
      </c>
      <c r="P2" s="44" t="s">
        <v>175</v>
      </c>
      <c r="R2" s="45" t="s">
        <v>169</v>
      </c>
      <c r="S2" s="43" t="s">
        <v>700</v>
      </c>
      <c r="T2" s="59">
        <f>SUMIFS($H:$H,$B:$B,$R$2,$A:$A,"&gt;="&amp;TEXT(T$1, "YYYY/MM")&amp;"/1", $A:$A, "&lt;="&amp;TEXT(T$1, "YYYY/MM")&amp;"/"&amp;DAY(DATE(LEFT(TEXT(T$1, "YYYY/MM"),4 ), RIGHT(TEXT(T$1, "YYYY/MM"), 2)+1,0)))</f>
        <v>46606500</v>
      </c>
      <c r="U2" s="59">
        <f t="shared" ref="U2:AE2" si="1">SUMIFS($H:$H,$B:$B,$R$2,$A:$A,"&gt;="&amp;TEXT(U$1, "YYYY/MM")&amp;"/1", $A:$A, "&lt;="&amp;TEXT(U$1, "YYYY/MM")&amp;"/"&amp;DAY(DATE(LEFT(TEXT(U$1, "YYYY/MM"),4 ), RIGHT(TEXT(U$1, "YYYY/MM"), 2)+1,0)))</f>
        <v>34677500</v>
      </c>
      <c r="V2" s="59">
        <f t="shared" si="1"/>
        <v>37189000</v>
      </c>
      <c r="W2" s="59">
        <f t="shared" si="1"/>
        <v>21196500</v>
      </c>
      <c r="X2" s="59">
        <f t="shared" si="1"/>
        <v>30057500</v>
      </c>
      <c r="Y2" s="59">
        <f t="shared" si="1"/>
        <v>27982500</v>
      </c>
      <c r="Z2" s="59">
        <f t="shared" si="1"/>
        <v>18808500</v>
      </c>
      <c r="AA2" s="59">
        <f t="shared" si="1"/>
        <v>24071500</v>
      </c>
      <c r="AB2" s="59">
        <f t="shared" si="1"/>
        <v>38718500</v>
      </c>
      <c r="AC2" s="59">
        <f t="shared" si="1"/>
        <v>22084500</v>
      </c>
      <c r="AD2" s="59">
        <f t="shared" si="1"/>
        <v>27184000</v>
      </c>
      <c r="AE2" s="59">
        <f t="shared" si="1"/>
        <v>25085000</v>
      </c>
    </row>
    <row r="3" spans="1:36">
      <c r="A3" s="2">
        <v>44197</v>
      </c>
      <c r="B3" s="3" t="s">
        <v>171</v>
      </c>
      <c r="C3" s="4" t="s">
        <v>168</v>
      </c>
      <c r="D3" s="3" t="s">
        <v>7</v>
      </c>
      <c r="E3" s="3" t="s">
        <v>177</v>
      </c>
      <c r="F3" s="3">
        <v>30</v>
      </c>
      <c r="G3" s="3">
        <v>5000</v>
      </c>
      <c r="H3" s="5">
        <f t="shared" si="0"/>
        <v>150000</v>
      </c>
      <c r="I3" s="76">
        <f t="shared" ref="I3:I66" si="2">IF($G3&gt;20000, ROUNDDOWN($H3*0.5, -1), IF($G3&gt;10000, ROUNDDOWN($H3*0.2, -1), ROUNDDOWN($H3*0.1, -1)))</f>
        <v>15000</v>
      </c>
      <c r="J3" s="76">
        <f t="shared" ref="J3:J66" si="3">IF($F3&gt;90, ROUNDDOWN($H3*0.01, -2), 0) + IF($G3&gt;20000, ROUNDDOWN($H3*0.5, -2), IF($G3&gt;10000, ROUNDDOWN($H3*0.2, -2), ROUNDDOWN($H3*0.08, -2)))</f>
        <v>12000</v>
      </c>
      <c r="N3" s="44" t="s">
        <v>173</v>
      </c>
      <c r="O3" s="44" t="s">
        <v>7</v>
      </c>
      <c r="P3" s="44" t="s">
        <v>177</v>
      </c>
      <c r="S3" s="55" t="s">
        <v>701</v>
      </c>
      <c r="T3" s="61">
        <f>COUNTIFS($B:$B,$R$2, $A:$A,"&gt;="&amp;TEXT(T$1, "YYYY/MM")&amp;"/1", $A:$A, "&lt;="&amp;TEXT(T$1, "YYYY/MM")&amp;"/"&amp;DAY(DATE(LEFT(TEXT(T$1, "YYYY/MM"),4 ), RIGHT(TEXT(T$1, "YYYY/MM"), 2)+1,0)))</f>
        <v>49</v>
      </c>
      <c r="U3" s="61">
        <f t="shared" ref="U3:AE3" si="4">COUNTIFS($B:$B,$R$2, $A:$A,"&gt;="&amp;TEXT(U$1, "YYYY/MM")&amp;"/1", $A:$A, "&lt;="&amp;TEXT(U$1, "YYYY/MM")&amp;"/"&amp;DAY(DATE(LEFT(TEXT(U$1, "YYYY/MM"),4 ), RIGHT(TEXT(U$1, "YYYY/MM"), 2)+1,0)))</f>
        <v>37</v>
      </c>
      <c r="V3" s="61">
        <f t="shared" si="4"/>
        <v>40</v>
      </c>
      <c r="W3" s="61">
        <f t="shared" si="4"/>
        <v>35</v>
      </c>
      <c r="X3" s="61">
        <f t="shared" si="4"/>
        <v>42</v>
      </c>
      <c r="Y3" s="61">
        <f t="shared" si="4"/>
        <v>31</v>
      </c>
      <c r="Z3" s="61">
        <f t="shared" si="4"/>
        <v>24</v>
      </c>
      <c r="AA3" s="61">
        <f t="shared" si="4"/>
        <v>32</v>
      </c>
      <c r="AB3" s="61">
        <f t="shared" si="4"/>
        <v>45</v>
      </c>
      <c r="AC3" s="61">
        <f t="shared" si="4"/>
        <v>27</v>
      </c>
      <c r="AD3" s="61">
        <f t="shared" si="4"/>
        <v>30</v>
      </c>
      <c r="AE3" s="61">
        <f t="shared" si="4"/>
        <v>29</v>
      </c>
    </row>
    <row r="4" spans="1:36" ht="17.25">
      <c r="A4" s="2">
        <v>44197</v>
      </c>
      <c r="B4" s="3" t="s">
        <v>173</v>
      </c>
      <c r="C4" s="4" t="s">
        <v>56</v>
      </c>
      <c r="D4" s="3" t="s">
        <v>23</v>
      </c>
      <c r="E4" s="3" t="s">
        <v>176</v>
      </c>
      <c r="F4" s="3">
        <v>69</v>
      </c>
      <c r="G4" s="3">
        <v>9000</v>
      </c>
      <c r="H4" s="5">
        <f t="shared" si="0"/>
        <v>621000</v>
      </c>
      <c r="I4" s="76">
        <f t="shared" si="2"/>
        <v>62100</v>
      </c>
      <c r="J4" s="76">
        <f t="shared" si="3"/>
        <v>49600</v>
      </c>
      <c r="N4" s="44" t="s">
        <v>169</v>
      </c>
      <c r="O4" s="44" t="s">
        <v>23</v>
      </c>
      <c r="P4" s="44" t="s">
        <v>176</v>
      </c>
      <c r="R4" s="45" t="s">
        <v>176</v>
      </c>
      <c r="S4" s="43" t="s">
        <v>700</v>
      </c>
      <c r="T4" s="59">
        <f>SUMIFS($H:$H,$E:$E,$R$4, $A:$A,"&gt;="&amp;TEXT(T$1, "YYYY/MM")&amp;"/1", $A:$A, "&lt;="&amp;TEXT(T$1, "YYYY/MM")&amp;"/"&amp;DAY(DATE(LEFT(TEXT(T$1, "YYYY/MM"),4 ), RIGHT(TEXT(T$1, "YYYY/MM"), 2)+1,0)))</f>
        <v>42003000</v>
      </c>
      <c r="U4" s="59">
        <f t="shared" ref="U4:AE4" si="5">SUMIFS($H:$H,$E:$E,$R$4, $A:$A,"&gt;="&amp;TEXT(U$1, "YYYY/MM")&amp;"/1", $A:$A, "&lt;="&amp;TEXT(U$1, "YYYY/MM")&amp;"/"&amp;DAY(DATE(LEFT(TEXT(U$1, "YYYY/MM"),4 ), RIGHT(TEXT(U$1, "YYYY/MM"), 2)+1,0)))</f>
        <v>41805000</v>
      </c>
      <c r="V4" s="59">
        <f t="shared" si="5"/>
        <v>40248000</v>
      </c>
      <c r="W4" s="59">
        <f t="shared" si="5"/>
        <v>39663000</v>
      </c>
      <c r="X4" s="59">
        <f t="shared" si="5"/>
        <v>27855000</v>
      </c>
      <c r="Y4" s="59">
        <f t="shared" si="5"/>
        <v>33570000</v>
      </c>
      <c r="Z4" s="59">
        <f t="shared" si="5"/>
        <v>37710000</v>
      </c>
      <c r="AA4" s="59">
        <f t="shared" si="5"/>
        <v>32319000</v>
      </c>
      <c r="AB4" s="59">
        <f t="shared" si="5"/>
        <v>27099000</v>
      </c>
      <c r="AC4" s="59">
        <f t="shared" si="5"/>
        <v>24777000</v>
      </c>
      <c r="AD4" s="59">
        <f t="shared" si="5"/>
        <v>35127000</v>
      </c>
      <c r="AE4" s="59">
        <f t="shared" si="5"/>
        <v>38952000</v>
      </c>
    </row>
    <row r="5" spans="1:36">
      <c r="A5" s="2">
        <v>44197</v>
      </c>
      <c r="B5" s="3" t="s">
        <v>169</v>
      </c>
      <c r="C5" s="4" t="s">
        <v>46</v>
      </c>
      <c r="D5" s="3" t="s">
        <v>7</v>
      </c>
      <c r="E5" s="3" t="s">
        <v>176</v>
      </c>
      <c r="F5" s="3">
        <v>89</v>
      </c>
      <c r="G5" s="3">
        <v>9000</v>
      </c>
      <c r="H5" s="5">
        <f t="shared" si="0"/>
        <v>801000</v>
      </c>
      <c r="I5" s="76">
        <f t="shared" si="2"/>
        <v>80100</v>
      </c>
      <c r="J5" s="76">
        <f t="shared" si="3"/>
        <v>64000</v>
      </c>
      <c r="N5" s="44" t="s">
        <v>172</v>
      </c>
      <c r="O5" s="44" t="s">
        <v>18</v>
      </c>
      <c r="P5" s="44" t="s">
        <v>174</v>
      </c>
      <c r="R5" s="45" t="s">
        <v>174</v>
      </c>
      <c r="S5" s="56" t="s">
        <v>702</v>
      </c>
      <c r="T5" s="59">
        <f>SUMIFS($F:$F,$E:$E,$R$5, $A:$A,"&gt;="&amp;TEXT(T$1, "YYYY/MM")&amp;"/1", $A:$A, "&lt;="&amp;TEXT(T$1, "YYYY/MM")&amp;"/"&amp;DAY(DATE(LEFT(TEXT(T$1, "YYYY/MM"),4 ), RIGHT(TEXT(T$1, "YYYY/MM"), 2)+1,0)))</f>
        <v>3575</v>
      </c>
      <c r="U5" s="59">
        <f t="shared" ref="U5:AE5" si="6">SUMIFS($F:$F,$E:$E,$R$5, $A:$A,"&gt;="&amp;TEXT(U$1, "YYYY/MM")&amp;"/1", $A:$A, "&lt;="&amp;TEXT(U$1, "YYYY/MM")&amp;"/"&amp;DAY(DATE(LEFT(TEXT(U$1, "YYYY/MM"),4 ), RIGHT(TEXT(U$1, "YYYY/MM"), 2)+1,0)))</f>
        <v>3587</v>
      </c>
      <c r="V5" s="59">
        <f t="shared" si="6"/>
        <v>3979</v>
      </c>
      <c r="W5" s="59">
        <f t="shared" si="6"/>
        <v>2117</v>
      </c>
      <c r="X5" s="59">
        <f t="shared" si="6"/>
        <v>2537</v>
      </c>
      <c r="Y5" s="59">
        <f t="shared" si="6"/>
        <v>2791</v>
      </c>
      <c r="Z5" s="59">
        <f t="shared" si="6"/>
        <v>2208</v>
      </c>
      <c r="AA5" s="59">
        <f t="shared" si="6"/>
        <v>2258</v>
      </c>
      <c r="AB5" s="59">
        <f t="shared" si="6"/>
        <v>3285</v>
      </c>
      <c r="AC5" s="59">
        <f t="shared" si="6"/>
        <v>1642</v>
      </c>
      <c r="AD5" s="59">
        <f t="shared" si="6"/>
        <v>1728</v>
      </c>
      <c r="AE5" s="59">
        <f t="shared" si="6"/>
        <v>2187</v>
      </c>
    </row>
    <row r="6" spans="1:36">
      <c r="A6" s="2">
        <v>44197</v>
      </c>
      <c r="B6" s="3" t="s">
        <v>172</v>
      </c>
      <c r="C6" s="4" t="s">
        <v>99</v>
      </c>
      <c r="D6" s="3" t="s">
        <v>18</v>
      </c>
      <c r="E6" s="3" t="s">
        <v>174</v>
      </c>
      <c r="F6" s="3">
        <v>3</v>
      </c>
      <c r="G6" s="3">
        <v>18000</v>
      </c>
      <c r="H6" s="5">
        <f t="shared" si="0"/>
        <v>54000</v>
      </c>
      <c r="I6" s="76">
        <f t="shared" si="2"/>
        <v>10800</v>
      </c>
      <c r="J6" s="76">
        <f t="shared" si="3"/>
        <v>10800</v>
      </c>
      <c r="N6" s="44" t="s">
        <v>13</v>
      </c>
      <c r="O6" s="44" t="s">
        <v>10</v>
      </c>
      <c r="P6" s="44" t="s">
        <v>178</v>
      </c>
    </row>
    <row r="7" spans="1:36">
      <c r="A7" s="2">
        <v>44197</v>
      </c>
      <c r="B7" s="3" t="s">
        <v>169</v>
      </c>
      <c r="C7" s="4" t="s">
        <v>135</v>
      </c>
      <c r="D7" s="3" t="s">
        <v>23</v>
      </c>
      <c r="E7" s="3" t="s">
        <v>176</v>
      </c>
      <c r="F7" s="3">
        <v>100</v>
      </c>
      <c r="G7" s="3">
        <v>9000</v>
      </c>
      <c r="H7" s="5">
        <f t="shared" si="0"/>
        <v>900000</v>
      </c>
      <c r="I7" s="76">
        <f t="shared" si="2"/>
        <v>90000</v>
      </c>
      <c r="J7" s="76">
        <f t="shared" si="3"/>
        <v>81000</v>
      </c>
      <c r="N7" s="44" t="s">
        <v>170</v>
      </c>
      <c r="O7" s="44" t="s">
        <v>21</v>
      </c>
      <c r="P7" s="44" t="s">
        <v>179</v>
      </c>
    </row>
    <row r="8" spans="1:36">
      <c r="A8" s="2">
        <v>44197</v>
      </c>
      <c r="B8" s="3" t="s">
        <v>13</v>
      </c>
      <c r="C8" s="4" t="s">
        <v>68</v>
      </c>
      <c r="D8" s="3" t="s">
        <v>7</v>
      </c>
      <c r="E8" s="3" t="s">
        <v>176</v>
      </c>
      <c r="F8" s="3">
        <v>81</v>
      </c>
      <c r="G8" s="3">
        <v>9000</v>
      </c>
      <c r="H8" s="5">
        <f t="shared" si="0"/>
        <v>729000</v>
      </c>
      <c r="I8" s="76">
        <f t="shared" si="2"/>
        <v>72900</v>
      </c>
      <c r="J8" s="76">
        <f t="shared" si="3"/>
        <v>58300</v>
      </c>
      <c r="N8" s="78" t="s">
        <v>817</v>
      </c>
      <c r="O8" s="78" t="s">
        <v>818</v>
      </c>
      <c r="P8" s="78" t="s">
        <v>819</v>
      </c>
      <c r="T8" s="45" t="s">
        <v>175</v>
      </c>
      <c r="U8" s="46" t="s">
        <v>176</v>
      </c>
      <c r="V8" s="46" t="s">
        <v>175</v>
      </c>
    </row>
    <row r="9" spans="1:36" ht="17.25">
      <c r="A9" s="2">
        <v>44197</v>
      </c>
      <c r="B9" s="3" t="s">
        <v>170</v>
      </c>
      <c r="C9" s="4" t="s">
        <v>86</v>
      </c>
      <c r="D9" s="3" t="s">
        <v>10</v>
      </c>
      <c r="E9" s="3" t="s">
        <v>175</v>
      </c>
      <c r="F9" s="3">
        <v>94</v>
      </c>
      <c r="G9" s="3">
        <v>23500</v>
      </c>
      <c r="H9" s="5">
        <f t="shared" si="0"/>
        <v>2209000</v>
      </c>
      <c r="I9" s="76">
        <f t="shared" si="2"/>
        <v>1104500</v>
      </c>
      <c r="J9" s="76">
        <f t="shared" si="3"/>
        <v>1126500</v>
      </c>
      <c r="R9" s="42" t="s">
        <v>170</v>
      </c>
      <c r="S9" s="43" t="s">
        <v>693</v>
      </c>
      <c r="T9" s="59">
        <f>SUMIFS($H:$H,$B:$B,$R$9,$E:$E,T$8)</f>
        <v>170398500</v>
      </c>
      <c r="U9" s="59">
        <f t="shared" ref="U9:V9" si="7">SUMIFS($H:$H,$B:$B,$R$9,$E:$E,U$8)</f>
        <v>69246000</v>
      </c>
      <c r="V9" s="59">
        <f t="shared" si="7"/>
        <v>170398500</v>
      </c>
      <c r="X9" s="84"/>
    </row>
    <row r="10" spans="1:36">
      <c r="A10" s="2">
        <v>44197</v>
      </c>
      <c r="B10" s="3" t="s">
        <v>13</v>
      </c>
      <c r="C10" s="4" t="s">
        <v>164</v>
      </c>
      <c r="D10" s="3" t="s">
        <v>18</v>
      </c>
      <c r="E10" s="3" t="s">
        <v>176</v>
      </c>
      <c r="F10" s="3">
        <v>61</v>
      </c>
      <c r="G10" s="3">
        <v>9000</v>
      </c>
      <c r="H10" s="5">
        <f t="shared" si="0"/>
        <v>549000</v>
      </c>
      <c r="I10" s="76">
        <f t="shared" si="2"/>
        <v>54900</v>
      </c>
      <c r="J10" s="76">
        <f t="shared" si="3"/>
        <v>43900</v>
      </c>
      <c r="S10" s="44" t="s">
        <v>701</v>
      </c>
      <c r="T10" s="59">
        <f>COUNTIFS($B:$B,$R$9,$E:$E,T$8)</f>
        <v>144</v>
      </c>
      <c r="U10" s="59">
        <f t="shared" ref="U10:V10" si="8">COUNTIFS($B:$B,$R$9,$E:$E,U$8)</f>
        <v>131</v>
      </c>
      <c r="V10" s="59">
        <f t="shared" si="8"/>
        <v>144</v>
      </c>
      <c r="X10" s="84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</row>
    <row r="11" spans="1:36">
      <c r="A11" s="2">
        <v>44197</v>
      </c>
      <c r="B11" s="3" t="s">
        <v>172</v>
      </c>
      <c r="C11" s="4" t="s">
        <v>74</v>
      </c>
      <c r="D11" s="3" t="s">
        <v>7</v>
      </c>
      <c r="E11" s="3" t="s">
        <v>175</v>
      </c>
      <c r="F11" s="3">
        <v>2</v>
      </c>
      <c r="G11" s="3">
        <v>23500</v>
      </c>
      <c r="H11" s="5">
        <f t="shared" si="0"/>
        <v>47000</v>
      </c>
      <c r="I11" s="76">
        <f t="shared" si="2"/>
        <v>23500</v>
      </c>
      <c r="J11" s="76">
        <f t="shared" si="3"/>
        <v>23500</v>
      </c>
    </row>
    <row r="12" spans="1:36">
      <c r="A12" s="2">
        <v>44197</v>
      </c>
      <c r="B12" s="3" t="s">
        <v>173</v>
      </c>
      <c r="C12" s="4" t="s">
        <v>120</v>
      </c>
      <c r="D12" s="3" t="s">
        <v>118</v>
      </c>
      <c r="E12" s="3" t="s">
        <v>174</v>
      </c>
      <c r="F12" s="3">
        <v>94</v>
      </c>
      <c r="G12" s="3">
        <v>18000</v>
      </c>
      <c r="H12" s="5">
        <f t="shared" si="0"/>
        <v>1692000</v>
      </c>
      <c r="I12" s="76">
        <f t="shared" si="2"/>
        <v>338400</v>
      </c>
      <c r="J12" s="76">
        <f t="shared" si="3"/>
        <v>355300</v>
      </c>
      <c r="T12" s="58" t="s">
        <v>173</v>
      </c>
    </row>
    <row r="13" spans="1:36" ht="17.25">
      <c r="A13" s="2">
        <v>44197</v>
      </c>
      <c r="B13" s="3" t="s">
        <v>170</v>
      </c>
      <c r="C13" s="4" t="s">
        <v>64</v>
      </c>
      <c r="D13" s="3" t="s">
        <v>7</v>
      </c>
      <c r="E13" s="3" t="s">
        <v>176</v>
      </c>
      <c r="F13" s="3">
        <v>67</v>
      </c>
      <c r="G13" s="3">
        <v>9000</v>
      </c>
      <c r="H13" s="5">
        <f t="shared" si="0"/>
        <v>603000</v>
      </c>
      <c r="I13" s="76">
        <f t="shared" si="2"/>
        <v>60300</v>
      </c>
      <c r="J13" s="76">
        <f t="shared" si="3"/>
        <v>48200</v>
      </c>
      <c r="R13" s="42" t="s">
        <v>697</v>
      </c>
      <c r="S13" s="57" t="s">
        <v>693</v>
      </c>
      <c r="T13" s="59">
        <f>_xlfn.MAXIFS($H:$H,$B:$B,$T$12)</f>
        <v>2350000</v>
      </c>
    </row>
    <row r="14" spans="1:36">
      <c r="A14" s="2">
        <v>44197</v>
      </c>
      <c r="B14" s="3" t="s">
        <v>173</v>
      </c>
      <c r="C14" s="4" t="s">
        <v>73</v>
      </c>
      <c r="D14" s="3" t="s">
        <v>7</v>
      </c>
      <c r="E14" s="3" t="s">
        <v>174</v>
      </c>
      <c r="F14" s="3">
        <v>4</v>
      </c>
      <c r="G14" s="3">
        <v>18000</v>
      </c>
      <c r="H14" s="5">
        <f t="shared" si="0"/>
        <v>72000</v>
      </c>
      <c r="I14" s="76">
        <f t="shared" si="2"/>
        <v>14400</v>
      </c>
      <c r="J14" s="76">
        <f t="shared" si="3"/>
        <v>14400</v>
      </c>
    </row>
    <row r="15" spans="1:36">
      <c r="A15" s="2">
        <v>44198</v>
      </c>
      <c r="B15" s="3" t="s">
        <v>13</v>
      </c>
      <c r="C15" s="4" t="s">
        <v>112</v>
      </c>
      <c r="D15" s="3" t="s">
        <v>23</v>
      </c>
      <c r="E15" s="3" t="s">
        <v>176</v>
      </c>
      <c r="F15" s="3">
        <v>13</v>
      </c>
      <c r="G15" s="3">
        <v>9000</v>
      </c>
      <c r="H15" s="5">
        <f t="shared" si="0"/>
        <v>117000</v>
      </c>
      <c r="I15" s="76">
        <f t="shared" si="2"/>
        <v>11700</v>
      </c>
      <c r="J15" s="76">
        <f t="shared" si="3"/>
        <v>9300</v>
      </c>
      <c r="V15" s="81" t="s">
        <v>820</v>
      </c>
    </row>
    <row r="16" spans="1:36" ht="17.25">
      <c r="A16" s="2">
        <v>44198</v>
      </c>
      <c r="B16" s="3" t="s">
        <v>173</v>
      </c>
      <c r="C16" s="4" t="s">
        <v>83</v>
      </c>
      <c r="D16" s="3" t="s">
        <v>7</v>
      </c>
      <c r="E16" s="3" t="s">
        <v>175</v>
      </c>
      <c r="F16" s="3">
        <v>37</v>
      </c>
      <c r="G16" s="3">
        <v>23500</v>
      </c>
      <c r="H16" s="5">
        <f t="shared" si="0"/>
        <v>869500</v>
      </c>
      <c r="I16" s="76">
        <f t="shared" si="2"/>
        <v>434750</v>
      </c>
      <c r="J16" s="76">
        <f t="shared" si="3"/>
        <v>434700</v>
      </c>
      <c r="R16" s="42" t="s">
        <v>697</v>
      </c>
      <c r="S16" s="43" t="s">
        <v>693</v>
      </c>
      <c r="T16" s="43" t="s">
        <v>698</v>
      </c>
      <c r="U16" s="43" t="s">
        <v>699</v>
      </c>
      <c r="V16" s="60">
        <f>_xlfn.MAXIFS(H:H,$D:$D,$T$16,$E:$E,$U$16,$B:$B,$V$15)</f>
        <v>2232500</v>
      </c>
    </row>
    <row r="17" spans="1:24">
      <c r="A17" s="2">
        <v>44198</v>
      </c>
      <c r="B17" s="3" t="s">
        <v>169</v>
      </c>
      <c r="C17" s="4" t="s">
        <v>104</v>
      </c>
      <c r="D17" s="3" t="s">
        <v>18</v>
      </c>
      <c r="E17" s="3" t="s">
        <v>175</v>
      </c>
      <c r="F17" s="3">
        <v>89</v>
      </c>
      <c r="G17" s="3">
        <v>23500</v>
      </c>
      <c r="H17" s="5">
        <f t="shared" si="0"/>
        <v>2091500</v>
      </c>
      <c r="I17" s="76">
        <f t="shared" si="2"/>
        <v>1045750</v>
      </c>
      <c r="J17" s="76">
        <f t="shared" si="3"/>
        <v>1045700</v>
      </c>
    </row>
    <row r="18" spans="1:24">
      <c r="A18" s="2">
        <v>44199</v>
      </c>
      <c r="B18" s="3" t="s">
        <v>170</v>
      </c>
      <c r="C18" s="4" t="s">
        <v>98</v>
      </c>
      <c r="D18" s="3" t="s">
        <v>10</v>
      </c>
      <c r="E18" s="3" t="s">
        <v>176</v>
      </c>
      <c r="F18" s="3">
        <v>55</v>
      </c>
      <c r="G18" s="3">
        <v>9000</v>
      </c>
      <c r="H18" s="5">
        <f t="shared" si="0"/>
        <v>495000</v>
      </c>
      <c r="I18" s="76">
        <f t="shared" si="2"/>
        <v>49500</v>
      </c>
      <c r="J18" s="76">
        <f t="shared" si="3"/>
        <v>39600</v>
      </c>
      <c r="T18" s="45" t="s">
        <v>703</v>
      </c>
      <c r="U18" s="45" t="s">
        <v>704</v>
      </c>
      <c r="V18" s="45" t="s">
        <v>690</v>
      </c>
    </row>
    <row r="19" spans="1:24" ht="17.25">
      <c r="A19" s="2">
        <v>44199</v>
      </c>
      <c r="B19" s="3" t="s">
        <v>13</v>
      </c>
      <c r="C19" s="4" t="s">
        <v>87</v>
      </c>
      <c r="D19" s="3" t="s">
        <v>10</v>
      </c>
      <c r="E19" s="3" t="s">
        <v>175</v>
      </c>
      <c r="F19" s="3">
        <v>72</v>
      </c>
      <c r="G19" s="3">
        <v>23500</v>
      </c>
      <c r="H19" s="5">
        <f t="shared" si="0"/>
        <v>1692000</v>
      </c>
      <c r="I19" s="76">
        <f t="shared" si="2"/>
        <v>846000</v>
      </c>
      <c r="J19" s="76">
        <f t="shared" si="3"/>
        <v>846000</v>
      </c>
      <c r="R19" s="42" t="s">
        <v>697</v>
      </c>
      <c r="S19" s="43" t="s">
        <v>693</v>
      </c>
      <c r="T19" s="59">
        <f>MAX(H:H)</f>
        <v>2350000</v>
      </c>
      <c r="U19" s="59" t="str">
        <f>INDEX($B:$B,MATCH($T19,$H:$H,0),1)</f>
        <v>瑤瑤</v>
      </c>
      <c r="V19" s="59" t="str">
        <f>INDEX($E:$E,MATCH($T19, $H:$H, 0), 1)</f>
        <v>紅茶</v>
      </c>
      <c r="W19" s="80">
        <f>MATCH(T19, $H:$H,0)</f>
        <v>138</v>
      </c>
      <c r="X19" s="80">
        <f>COUNTIF($H:$H, T19)</f>
        <v>7</v>
      </c>
    </row>
    <row r="20" spans="1:24">
      <c r="A20" s="2">
        <v>44199</v>
      </c>
      <c r="B20" s="3" t="s">
        <v>173</v>
      </c>
      <c r="C20" s="4" t="s">
        <v>149</v>
      </c>
      <c r="D20" s="3" t="s">
        <v>18</v>
      </c>
      <c r="E20" s="3" t="s">
        <v>174</v>
      </c>
      <c r="F20" s="3">
        <v>31</v>
      </c>
      <c r="G20" s="3">
        <v>18000</v>
      </c>
      <c r="H20" s="5">
        <f t="shared" si="0"/>
        <v>558000</v>
      </c>
      <c r="I20" s="76">
        <f t="shared" si="2"/>
        <v>111600</v>
      </c>
      <c r="J20" s="76">
        <f t="shared" si="3"/>
        <v>111600</v>
      </c>
    </row>
    <row r="21" spans="1:24">
      <c r="A21" s="2">
        <v>44199</v>
      </c>
      <c r="B21" s="3" t="s">
        <v>171</v>
      </c>
      <c r="C21" s="4" t="s">
        <v>140</v>
      </c>
      <c r="D21" s="3" t="s">
        <v>118</v>
      </c>
      <c r="E21" s="3" t="s">
        <v>175</v>
      </c>
      <c r="F21" s="3">
        <v>87</v>
      </c>
      <c r="G21" s="3">
        <v>23500</v>
      </c>
      <c r="H21" s="5">
        <f t="shared" si="0"/>
        <v>2044500</v>
      </c>
      <c r="I21" s="76">
        <f t="shared" si="2"/>
        <v>1022250</v>
      </c>
      <c r="J21" s="76">
        <f t="shared" si="3"/>
        <v>1022200</v>
      </c>
    </row>
    <row r="22" spans="1:24" ht="17.25">
      <c r="A22" s="2">
        <v>44199</v>
      </c>
      <c r="B22" s="3" t="s">
        <v>171</v>
      </c>
      <c r="C22" s="4" t="s">
        <v>148</v>
      </c>
      <c r="D22" s="3" t="s">
        <v>118</v>
      </c>
      <c r="E22" s="3" t="s">
        <v>176</v>
      </c>
      <c r="F22" s="3">
        <v>7</v>
      </c>
      <c r="G22" s="3">
        <v>9000</v>
      </c>
      <c r="H22" s="5">
        <f t="shared" si="0"/>
        <v>63000</v>
      </c>
      <c r="I22" s="76">
        <f t="shared" si="2"/>
        <v>6300</v>
      </c>
      <c r="J22" s="76">
        <f t="shared" si="3"/>
        <v>5000</v>
      </c>
      <c r="X22" s="82"/>
    </row>
    <row r="23" spans="1:24">
      <c r="A23" s="2">
        <v>44199</v>
      </c>
      <c r="B23" s="3" t="s">
        <v>173</v>
      </c>
      <c r="C23" s="4" t="s">
        <v>72</v>
      </c>
      <c r="D23" s="3" t="s">
        <v>7</v>
      </c>
      <c r="E23" s="3" t="s">
        <v>176</v>
      </c>
      <c r="F23" s="3">
        <v>6</v>
      </c>
      <c r="G23" s="3">
        <v>9000</v>
      </c>
      <c r="H23" s="5">
        <f t="shared" si="0"/>
        <v>54000</v>
      </c>
      <c r="I23" s="76">
        <f t="shared" si="2"/>
        <v>5400</v>
      </c>
      <c r="J23" s="76">
        <f t="shared" si="3"/>
        <v>4300</v>
      </c>
    </row>
    <row r="24" spans="1:24">
      <c r="A24" s="2">
        <v>44199</v>
      </c>
      <c r="B24" s="3" t="s">
        <v>173</v>
      </c>
      <c r="C24" s="4" t="s">
        <v>142</v>
      </c>
      <c r="D24" s="3" t="s">
        <v>7</v>
      </c>
      <c r="E24" s="3" t="s">
        <v>176</v>
      </c>
      <c r="F24" s="3">
        <v>48</v>
      </c>
      <c r="G24" s="3">
        <v>9000</v>
      </c>
      <c r="H24" s="5">
        <f t="shared" si="0"/>
        <v>432000</v>
      </c>
      <c r="I24" s="76">
        <f t="shared" si="2"/>
        <v>43200</v>
      </c>
      <c r="J24" s="76">
        <f t="shared" si="3"/>
        <v>34500</v>
      </c>
    </row>
    <row r="25" spans="1:24">
      <c r="A25" s="2">
        <v>44199</v>
      </c>
      <c r="B25" s="3" t="s">
        <v>172</v>
      </c>
      <c r="C25" s="4" t="s">
        <v>108</v>
      </c>
      <c r="D25" s="3" t="s">
        <v>10</v>
      </c>
      <c r="E25" s="3" t="s">
        <v>176</v>
      </c>
      <c r="F25" s="3">
        <v>34</v>
      </c>
      <c r="G25" s="3">
        <v>9000</v>
      </c>
      <c r="H25" s="5">
        <f t="shared" si="0"/>
        <v>306000</v>
      </c>
      <c r="I25" s="76">
        <f t="shared" si="2"/>
        <v>30600</v>
      </c>
      <c r="J25" s="76">
        <f t="shared" si="3"/>
        <v>24400</v>
      </c>
    </row>
    <row r="26" spans="1:24">
      <c r="A26" s="2">
        <v>44199</v>
      </c>
      <c r="B26" s="3" t="s">
        <v>169</v>
      </c>
      <c r="C26" s="4" t="s">
        <v>84</v>
      </c>
      <c r="D26" s="3" t="s">
        <v>18</v>
      </c>
      <c r="E26" s="3" t="s">
        <v>176</v>
      </c>
      <c r="F26" s="3">
        <v>66</v>
      </c>
      <c r="G26" s="3">
        <v>9000</v>
      </c>
      <c r="H26" s="5">
        <f t="shared" si="0"/>
        <v>594000</v>
      </c>
      <c r="I26" s="76">
        <f t="shared" si="2"/>
        <v>59400</v>
      </c>
      <c r="J26" s="76">
        <f t="shared" si="3"/>
        <v>47500</v>
      </c>
    </row>
    <row r="27" spans="1:24">
      <c r="A27" s="2">
        <v>44199</v>
      </c>
      <c r="B27" s="3" t="s">
        <v>172</v>
      </c>
      <c r="C27" s="4" t="s">
        <v>26</v>
      </c>
      <c r="D27" s="3" t="s">
        <v>21</v>
      </c>
      <c r="E27" s="3" t="s">
        <v>175</v>
      </c>
      <c r="F27" s="3">
        <v>89</v>
      </c>
      <c r="G27" s="3">
        <v>23500</v>
      </c>
      <c r="H27" s="5">
        <f t="shared" si="0"/>
        <v>2091500</v>
      </c>
      <c r="I27" s="76">
        <f t="shared" si="2"/>
        <v>1045750</v>
      </c>
      <c r="J27" s="76">
        <f t="shared" si="3"/>
        <v>1045700</v>
      </c>
    </row>
    <row r="28" spans="1:24">
      <c r="A28" s="2">
        <v>44199</v>
      </c>
      <c r="B28" s="3" t="s">
        <v>171</v>
      </c>
      <c r="C28" s="4" t="s">
        <v>41</v>
      </c>
      <c r="D28" s="3" t="s">
        <v>23</v>
      </c>
      <c r="E28" s="3" t="s">
        <v>175</v>
      </c>
      <c r="F28" s="3">
        <v>67</v>
      </c>
      <c r="G28" s="3">
        <v>23500</v>
      </c>
      <c r="H28" s="5">
        <f t="shared" si="0"/>
        <v>1574500</v>
      </c>
      <c r="I28" s="76">
        <f t="shared" si="2"/>
        <v>787250</v>
      </c>
      <c r="J28" s="76">
        <f t="shared" si="3"/>
        <v>787200</v>
      </c>
    </row>
    <row r="29" spans="1:24">
      <c r="A29" s="2">
        <v>44200</v>
      </c>
      <c r="B29" s="3" t="s">
        <v>169</v>
      </c>
      <c r="C29" s="4" t="s">
        <v>85</v>
      </c>
      <c r="D29" s="3" t="s">
        <v>7</v>
      </c>
      <c r="E29" s="3" t="s">
        <v>176</v>
      </c>
      <c r="F29" s="3">
        <v>73</v>
      </c>
      <c r="G29" s="3">
        <v>9000</v>
      </c>
      <c r="H29" s="5">
        <f t="shared" si="0"/>
        <v>657000</v>
      </c>
      <c r="I29" s="76">
        <f t="shared" si="2"/>
        <v>65700</v>
      </c>
      <c r="J29" s="76">
        <f t="shared" si="3"/>
        <v>52500</v>
      </c>
    </row>
    <row r="30" spans="1:24">
      <c r="A30" s="2">
        <v>44200</v>
      </c>
      <c r="B30" s="3" t="s">
        <v>172</v>
      </c>
      <c r="C30" s="4" t="s">
        <v>150</v>
      </c>
      <c r="D30" s="3" t="s">
        <v>21</v>
      </c>
      <c r="E30" s="3" t="s">
        <v>176</v>
      </c>
      <c r="F30" s="3">
        <v>84</v>
      </c>
      <c r="G30" s="3">
        <v>9000</v>
      </c>
      <c r="H30" s="5">
        <f t="shared" si="0"/>
        <v>756000</v>
      </c>
      <c r="I30" s="76">
        <f t="shared" si="2"/>
        <v>75600</v>
      </c>
      <c r="J30" s="76">
        <f t="shared" si="3"/>
        <v>60400</v>
      </c>
    </row>
    <row r="31" spans="1:24">
      <c r="A31" s="2">
        <v>44200</v>
      </c>
      <c r="B31" s="3" t="s">
        <v>170</v>
      </c>
      <c r="C31" s="4" t="s">
        <v>31</v>
      </c>
      <c r="D31" s="3" t="s">
        <v>18</v>
      </c>
      <c r="E31" s="3" t="s">
        <v>176</v>
      </c>
      <c r="F31" s="3">
        <v>14</v>
      </c>
      <c r="G31" s="3">
        <v>9000</v>
      </c>
      <c r="H31" s="5">
        <f t="shared" si="0"/>
        <v>126000</v>
      </c>
      <c r="I31" s="76">
        <f t="shared" si="2"/>
        <v>12600</v>
      </c>
      <c r="J31" s="76">
        <f t="shared" si="3"/>
        <v>10000</v>
      </c>
    </row>
    <row r="32" spans="1:24">
      <c r="A32" s="2">
        <v>44200</v>
      </c>
      <c r="B32" s="3" t="s">
        <v>173</v>
      </c>
      <c r="C32" s="4" t="s">
        <v>110</v>
      </c>
      <c r="D32" s="3" t="s">
        <v>10</v>
      </c>
      <c r="E32" s="3" t="s">
        <v>176</v>
      </c>
      <c r="F32" s="3">
        <v>24</v>
      </c>
      <c r="G32" s="3">
        <v>9000</v>
      </c>
      <c r="H32" s="5">
        <f t="shared" si="0"/>
        <v>216000</v>
      </c>
      <c r="I32" s="76">
        <f t="shared" si="2"/>
        <v>21600</v>
      </c>
      <c r="J32" s="76">
        <f t="shared" si="3"/>
        <v>17200</v>
      </c>
    </row>
    <row r="33" spans="1:10">
      <c r="A33" s="2">
        <v>44200</v>
      </c>
      <c r="B33" s="3" t="s">
        <v>169</v>
      </c>
      <c r="C33" s="4" t="s">
        <v>135</v>
      </c>
      <c r="D33" s="3" t="s">
        <v>23</v>
      </c>
      <c r="E33" s="3" t="s">
        <v>176</v>
      </c>
      <c r="F33" s="3">
        <v>59</v>
      </c>
      <c r="G33" s="3">
        <v>9000</v>
      </c>
      <c r="H33" s="5">
        <f t="shared" si="0"/>
        <v>531000</v>
      </c>
      <c r="I33" s="76">
        <f t="shared" si="2"/>
        <v>53100</v>
      </c>
      <c r="J33" s="76">
        <f t="shared" si="3"/>
        <v>42400</v>
      </c>
    </row>
    <row r="34" spans="1:10">
      <c r="A34" s="2">
        <v>44200</v>
      </c>
      <c r="B34" s="3" t="s">
        <v>171</v>
      </c>
      <c r="C34" s="4" t="s">
        <v>148</v>
      </c>
      <c r="D34" s="3" t="s">
        <v>118</v>
      </c>
      <c r="E34" s="3" t="s">
        <v>176</v>
      </c>
      <c r="F34" s="3">
        <v>38</v>
      </c>
      <c r="G34" s="3">
        <v>9000</v>
      </c>
      <c r="H34" s="5">
        <f t="shared" si="0"/>
        <v>342000</v>
      </c>
      <c r="I34" s="76">
        <f t="shared" si="2"/>
        <v>34200</v>
      </c>
      <c r="J34" s="76">
        <f t="shared" si="3"/>
        <v>27300</v>
      </c>
    </row>
    <row r="35" spans="1:10">
      <c r="A35" s="2">
        <v>44200</v>
      </c>
      <c r="B35" s="3" t="s">
        <v>169</v>
      </c>
      <c r="C35" s="4" t="s">
        <v>70</v>
      </c>
      <c r="D35" s="3" t="s">
        <v>7</v>
      </c>
      <c r="E35" s="3" t="s">
        <v>174</v>
      </c>
      <c r="F35" s="3">
        <v>23</v>
      </c>
      <c r="G35" s="3">
        <v>18000</v>
      </c>
      <c r="H35" s="5">
        <f t="shared" si="0"/>
        <v>414000</v>
      </c>
      <c r="I35" s="76">
        <f t="shared" si="2"/>
        <v>82800</v>
      </c>
      <c r="J35" s="76">
        <f t="shared" si="3"/>
        <v>82800</v>
      </c>
    </row>
    <row r="36" spans="1:10">
      <c r="A36" s="2">
        <v>44200</v>
      </c>
      <c r="B36" s="3" t="s">
        <v>13</v>
      </c>
      <c r="C36" s="4" t="s">
        <v>85</v>
      </c>
      <c r="D36" s="3" t="s">
        <v>7</v>
      </c>
      <c r="E36" s="3" t="s">
        <v>174</v>
      </c>
      <c r="F36" s="3">
        <v>25</v>
      </c>
      <c r="G36" s="3">
        <v>18000</v>
      </c>
      <c r="H36" s="5">
        <f t="shared" si="0"/>
        <v>450000</v>
      </c>
      <c r="I36" s="76">
        <f t="shared" si="2"/>
        <v>90000</v>
      </c>
      <c r="J36" s="76">
        <f t="shared" si="3"/>
        <v>90000</v>
      </c>
    </row>
    <row r="37" spans="1:10">
      <c r="A37" s="2">
        <v>44200</v>
      </c>
      <c r="B37" s="3" t="s">
        <v>171</v>
      </c>
      <c r="C37" s="4" t="s">
        <v>75</v>
      </c>
      <c r="D37" s="3" t="s">
        <v>7</v>
      </c>
      <c r="E37" s="3" t="s">
        <v>175</v>
      </c>
      <c r="F37" s="3">
        <v>81</v>
      </c>
      <c r="G37" s="3">
        <v>23500</v>
      </c>
      <c r="H37" s="5">
        <f t="shared" si="0"/>
        <v>1903500</v>
      </c>
      <c r="I37" s="76">
        <f t="shared" si="2"/>
        <v>951750</v>
      </c>
      <c r="J37" s="76">
        <f t="shared" si="3"/>
        <v>951700</v>
      </c>
    </row>
    <row r="38" spans="1:10">
      <c r="A38" s="2">
        <v>44200</v>
      </c>
      <c r="B38" s="3" t="s">
        <v>171</v>
      </c>
      <c r="C38" s="4" t="s">
        <v>140</v>
      </c>
      <c r="D38" s="3" t="s">
        <v>118</v>
      </c>
      <c r="E38" s="3" t="s">
        <v>175</v>
      </c>
      <c r="F38" s="3">
        <v>57</v>
      </c>
      <c r="G38" s="3">
        <v>23500</v>
      </c>
      <c r="H38" s="5">
        <f t="shared" si="0"/>
        <v>1339500</v>
      </c>
      <c r="I38" s="76">
        <f t="shared" si="2"/>
        <v>669750</v>
      </c>
      <c r="J38" s="76">
        <f t="shared" si="3"/>
        <v>669700</v>
      </c>
    </row>
    <row r="39" spans="1:10">
      <c r="A39" s="2">
        <v>44200</v>
      </c>
      <c r="B39" s="3" t="s">
        <v>169</v>
      </c>
      <c r="C39" s="4" t="s">
        <v>53</v>
      </c>
      <c r="D39" s="3" t="s">
        <v>23</v>
      </c>
      <c r="E39" s="3" t="s">
        <v>174</v>
      </c>
      <c r="F39" s="3">
        <v>70</v>
      </c>
      <c r="G39" s="3">
        <v>18000</v>
      </c>
      <c r="H39" s="5">
        <f t="shared" si="0"/>
        <v>1260000</v>
      </c>
      <c r="I39" s="76">
        <f t="shared" si="2"/>
        <v>252000</v>
      </c>
      <c r="J39" s="76">
        <f t="shared" si="3"/>
        <v>252000</v>
      </c>
    </row>
    <row r="40" spans="1:10">
      <c r="A40" s="2">
        <v>44201</v>
      </c>
      <c r="B40" s="3" t="s">
        <v>169</v>
      </c>
      <c r="C40" s="4" t="s">
        <v>160</v>
      </c>
      <c r="D40" s="3" t="s">
        <v>10</v>
      </c>
      <c r="E40" s="3" t="s">
        <v>175</v>
      </c>
      <c r="F40" s="3">
        <v>7</v>
      </c>
      <c r="G40" s="3">
        <v>23500</v>
      </c>
      <c r="H40" s="5">
        <f t="shared" si="0"/>
        <v>164500</v>
      </c>
      <c r="I40" s="76">
        <f t="shared" si="2"/>
        <v>82250</v>
      </c>
      <c r="J40" s="76">
        <f t="shared" si="3"/>
        <v>82200</v>
      </c>
    </row>
    <row r="41" spans="1:10">
      <c r="A41" s="2">
        <v>44201</v>
      </c>
      <c r="B41" s="3" t="s">
        <v>13</v>
      </c>
      <c r="C41" s="4" t="s">
        <v>166</v>
      </c>
      <c r="D41" s="3" t="s">
        <v>118</v>
      </c>
      <c r="E41" s="3" t="s">
        <v>175</v>
      </c>
      <c r="F41" s="3">
        <v>99</v>
      </c>
      <c r="G41" s="3">
        <v>23500</v>
      </c>
      <c r="H41" s="5">
        <f t="shared" si="0"/>
        <v>2326500</v>
      </c>
      <c r="I41" s="76">
        <f t="shared" si="2"/>
        <v>1163250</v>
      </c>
      <c r="J41" s="76">
        <f t="shared" si="3"/>
        <v>1186400</v>
      </c>
    </row>
    <row r="42" spans="1:10">
      <c r="A42" s="2">
        <v>44201</v>
      </c>
      <c r="B42" s="3" t="s">
        <v>171</v>
      </c>
      <c r="C42" s="4" t="s">
        <v>168</v>
      </c>
      <c r="D42" s="3" t="s">
        <v>7</v>
      </c>
      <c r="E42" s="3" t="s">
        <v>177</v>
      </c>
      <c r="F42" s="3">
        <v>10</v>
      </c>
      <c r="G42" s="3">
        <v>5000</v>
      </c>
      <c r="H42" s="5">
        <f t="shared" si="0"/>
        <v>50000</v>
      </c>
      <c r="I42" s="76">
        <f t="shared" si="2"/>
        <v>5000</v>
      </c>
      <c r="J42" s="76">
        <f t="shared" si="3"/>
        <v>4000</v>
      </c>
    </row>
    <row r="43" spans="1:10">
      <c r="A43" s="2">
        <v>44201</v>
      </c>
      <c r="B43" s="3" t="s">
        <v>13</v>
      </c>
      <c r="C43" s="4" t="s">
        <v>156</v>
      </c>
      <c r="D43" s="3" t="s">
        <v>23</v>
      </c>
      <c r="E43" s="3" t="s">
        <v>175</v>
      </c>
      <c r="F43" s="3">
        <v>38</v>
      </c>
      <c r="G43" s="3">
        <v>23500</v>
      </c>
      <c r="H43" s="5">
        <f t="shared" si="0"/>
        <v>893000</v>
      </c>
      <c r="I43" s="76">
        <f t="shared" si="2"/>
        <v>446500</v>
      </c>
      <c r="J43" s="76">
        <f t="shared" si="3"/>
        <v>446500</v>
      </c>
    </row>
    <row r="44" spans="1:10">
      <c r="A44" s="2">
        <v>44201</v>
      </c>
      <c r="B44" s="3" t="s">
        <v>173</v>
      </c>
      <c r="C44" s="4" t="s">
        <v>56</v>
      </c>
      <c r="D44" s="3" t="s">
        <v>23</v>
      </c>
      <c r="E44" s="3" t="s">
        <v>176</v>
      </c>
      <c r="F44" s="3">
        <v>60</v>
      </c>
      <c r="G44" s="3">
        <v>9000</v>
      </c>
      <c r="H44" s="5">
        <f t="shared" si="0"/>
        <v>540000</v>
      </c>
      <c r="I44" s="76">
        <f t="shared" si="2"/>
        <v>54000</v>
      </c>
      <c r="J44" s="76">
        <f t="shared" si="3"/>
        <v>43200</v>
      </c>
    </row>
    <row r="45" spans="1:10">
      <c r="A45" s="2">
        <v>44201</v>
      </c>
      <c r="B45" s="3" t="s">
        <v>170</v>
      </c>
      <c r="C45" s="4" t="s">
        <v>161</v>
      </c>
      <c r="D45" s="3" t="s">
        <v>10</v>
      </c>
      <c r="E45" s="3" t="s">
        <v>175</v>
      </c>
      <c r="F45" s="3">
        <v>92</v>
      </c>
      <c r="G45" s="3">
        <v>23500</v>
      </c>
      <c r="H45" s="5">
        <f t="shared" si="0"/>
        <v>2162000</v>
      </c>
      <c r="I45" s="76">
        <f t="shared" si="2"/>
        <v>1081000</v>
      </c>
      <c r="J45" s="76">
        <f t="shared" si="3"/>
        <v>1102600</v>
      </c>
    </row>
    <row r="46" spans="1:10">
      <c r="A46" s="2">
        <v>44201</v>
      </c>
      <c r="B46" s="3" t="s">
        <v>169</v>
      </c>
      <c r="C46" s="4" t="s">
        <v>104</v>
      </c>
      <c r="D46" s="3" t="s">
        <v>18</v>
      </c>
      <c r="E46" s="3" t="s">
        <v>175</v>
      </c>
      <c r="F46" s="3">
        <v>33</v>
      </c>
      <c r="G46" s="3">
        <v>23500</v>
      </c>
      <c r="H46" s="5">
        <f t="shared" si="0"/>
        <v>775500</v>
      </c>
      <c r="I46" s="76">
        <f t="shared" si="2"/>
        <v>387750</v>
      </c>
      <c r="J46" s="76">
        <f t="shared" si="3"/>
        <v>387700</v>
      </c>
    </row>
    <row r="47" spans="1:10">
      <c r="A47" s="2">
        <v>44201</v>
      </c>
      <c r="B47" s="3" t="s">
        <v>169</v>
      </c>
      <c r="C47" s="4" t="s">
        <v>85</v>
      </c>
      <c r="D47" s="3" t="s">
        <v>7</v>
      </c>
      <c r="E47" s="3" t="s">
        <v>176</v>
      </c>
      <c r="F47" s="3">
        <v>89</v>
      </c>
      <c r="G47" s="3">
        <v>9000</v>
      </c>
      <c r="H47" s="5">
        <f t="shared" si="0"/>
        <v>801000</v>
      </c>
      <c r="I47" s="76">
        <f t="shared" si="2"/>
        <v>80100</v>
      </c>
      <c r="J47" s="76">
        <f t="shared" si="3"/>
        <v>64000</v>
      </c>
    </row>
    <row r="48" spans="1:10">
      <c r="A48" s="2">
        <v>44201</v>
      </c>
      <c r="B48" s="3" t="s">
        <v>171</v>
      </c>
      <c r="C48" s="4" t="s">
        <v>126</v>
      </c>
      <c r="D48" s="3" t="s">
        <v>18</v>
      </c>
      <c r="E48" s="3" t="s">
        <v>174</v>
      </c>
      <c r="F48" s="3">
        <v>47</v>
      </c>
      <c r="G48" s="3">
        <v>18000</v>
      </c>
      <c r="H48" s="5">
        <f t="shared" si="0"/>
        <v>846000</v>
      </c>
      <c r="I48" s="76">
        <f t="shared" si="2"/>
        <v>169200</v>
      </c>
      <c r="J48" s="76">
        <f t="shared" si="3"/>
        <v>169200</v>
      </c>
    </row>
    <row r="49" spans="1:10">
      <c r="A49" s="2">
        <v>44201</v>
      </c>
      <c r="B49" s="3" t="s">
        <v>172</v>
      </c>
      <c r="C49" s="4" t="s">
        <v>57</v>
      </c>
      <c r="D49" s="3" t="s">
        <v>7</v>
      </c>
      <c r="E49" s="3" t="s">
        <v>175</v>
      </c>
      <c r="F49" s="3">
        <v>5</v>
      </c>
      <c r="G49" s="3">
        <v>23500</v>
      </c>
      <c r="H49" s="5">
        <f t="shared" si="0"/>
        <v>117500</v>
      </c>
      <c r="I49" s="76">
        <f t="shared" si="2"/>
        <v>58750</v>
      </c>
      <c r="J49" s="76">
        <f t="shared" si="3"/>
        <v>58700</v>
      </c>
    </row>
    <row r="50" spans="1:10">
      <c r="A50" s="2">
        <v>44201</v>
      </c>
      <c r="B50" s="3" t="s">
        <v>170</v>
      </c>
      <c r="C50" s="4" t="s">
        <v>116</v>
      </c>
      <c r="D50" s="3" t="s">
        <v>18</v>
      </c>
      <c r="E50" s="3" t="s">
        <v>174</v>
      </c>
      <c r="F50" s="3">
        <v>9</v>
      </c>
      <c r="G50" s="3">
        <v>18000</v>
      </c>
      <c r="H50" s="5">
        <f t="shared" si="0"/>
        <v>162000</v>
      </c>
      <c r="I50" s="76">
        <f t="shared" si="2"/>
        <v>32400</v>
      </c>
      <c r="J50" s="76">
        <f t="shared" si="3"/>
        <v>32400</v>
      </c>
    </row>
    <row r="51" spans="1:10">
      <c r="A51" s="2">
        <v>44202</v>
      </c>
      <c r="B51" s="3" t="s">
        <v>173</v>
      </c>
      <c r="C51" s="4" t="s">
        <v>152</v>
      </c>
      <c r="D51" s="3" t="s">
        <v>10</v>
      </c>
      <c r="E51" s="3" t="s">
        <v>174</v>
      </c>
      <c r="F51" s="3">
        <v>14</v>
      </c>
      <c r="G51" s="3">
        <v>18000</v>
      </c>
      <c r="H51" s="5">
        <f t="shared" si="0"/>
        <v>252000</v>
      </c>
      <c r="I51" s="76">
        <f t="shared" si="2"/>
        <v>50400</v>
      </c>
      <c r="J51" s="76">
        <f t="shared" si="3"/>
        <v>50400</v>
      </c>
    </row>
    <row r="52" spans="1:10">
      <c r="A52" s="2">
        <v>44202</v>
      </c>
      <c r="B52" s="3" t="s">
        <v>169</v>
      </c>
      <c r="C52" s="4" t="s">
        <v>160</v>
      </c>
      <c r="D52" s="3" t="s">
        <v>10</v>
      </c>
      <c r="E52" s="3" t="s">
        <v>175</v>
      </c>
      <c r="F52" s="3">
        <v>94</v>
      </c>
      <c r="G52" s="3">
        <v>23500</v>
      </c>
      <c r="H52" s="5">
        <f t="shared" si="0"/>
        <v>2209000</v>
      </c>
      <c r="I52" s="76">
        <f t="shared" si="2"/>
        <v>1104500</v>
      </c>
      <c r="J52" s="76">
        <f t="shared" si="3"/>
        <v>1126500</v>
      </c>
    </row>
    <row r="53" spans="1:10">
      <c r="A53" s="2">
        <v>44202</v>
      </c>
      <c r="B53" s="3" t="s">
        <v>173</v>
      </c>
      <c r="C53" s="4" t="s">
        <v>12</v>
      </c>
      <c r="D53" s="3" t="s">
        <v>10</v>
      </c>
      <c r="E53" s="3" t="s">
        <v>177</v>
      </c>
      <c r="F53" s="3">
        <v>89</v>
      </c>
      <c r="G53" s="3">
        <v>5000</v>
      </c>
      <c r="H53" s="5">
        <f t="shared" si="0"/>
        <v>445000</v>
      </c>
      <c r="I53" s="76">
        <f t="shared" si="2"/>
        <v>44500</v>
      </c>
      <c r="J53" s="76">
        <f t="shared" si="3"/>
        <v>35600</v>
      </c>
    </row>
    <row r="54" spans="1:10">
      <c r="A54" s="2">
        <v>44202</v>
      </c>
      <c r="B54" s="3" t="s">
        <v>13</v>
      </c>
      <c r="C54" s="4" t="s">
        <v>35</v>
      </c>
      <c r="D54" s="3" t="s">
        <v>18</v>
      </c>
      <c r="E54" s="3" t="s">
        <v>175</v>
      </c>
      <c r="F54" s="3">
        <v>36</v>
      </c>
      <c r="G54" s="3">
        <v>23500</v>
      </c>
      <c r="H54" s="5">
        <f t="shared" si="0"/>
        <v>846000</v>
      </c>
      <c r="I54" s="76">
        <f t="shared" si="2"/>
        <v>423000</v>
      </c>
      <c r="J54" s="76">
        <f t="shared" si="3"/>
        <v>423000</v>
      </c>
    </row>
    <row r="55" spans="1:10">
      <c r="A55" s="2">
        <v>44202</v>
      </c>
      <c r="B55" s="3" t="s">
        <v>170</v>
      </c>
      <c r="C55" s="4" t="s">
        <v>64</v>
      </c>
      <c r="D55" s="3" t="s">
        <v>7</v>
      </c>
      <c r="E55" s="3" t="s">
        <v>176</v>
      </c>
      <c r="F55" s="3">
        <v>18</v>
      </c>
      <c r="G55" s="3">
        <v>9000</v>
      </c>
      <c r="H55" s="5">
        <f t="shared" si="0"/>
        <v>162000</v>
      </c>
      <c r="I55" s="76">
        <f t="shared" si="2"/>
        <v>16200</v>
      </c>
      <c r="J55" s="76">
        <f t="shared" si="3"/>
        <v>12900</v>
      </c>
    </row>
    <row r="56" spans="1:10">
      <c r="A56" s="2">
        <v>44202</v>
      </c>
      <c r="B56" s="3" t="s">
        <v>169</v>
      </c>
      <c r="C56" s="4" t="s">
        <v>151</v>
      </c>
      <c r="D56" s="3" t="s">
        <v>7</v>
      </c>
      <c r="E56" s="3" t="s">
        <v>175</v>
      </c>
      <c r="F56" s="3">
        <v>97</v>
      </c>
      <c r="G56" s="3">
        <v>23500</v>
      </c>
      <c r="H56" s="5">
        <f t="shared" si="0"/>
        <v>2279500</v>
      </c>
      <c r="I56" s="76">
        <f t="shared" si="2"/>
        <v>1139750</v>
      </c>
      <c r="J56" s="76">
        <f t="shared" si="3"/>
        <v>1162400</v>
      </c>
    </row>
    <row r="57" spans="1:10">
      <c r="A57" s="2">
        <v>44202</v>
      </c>
      <c r="B57" s="3" t="s">
        <v>170</v>
      </c>
      <c r="C57" s="4" t="s">
        <v>75</v>
      </c>
      <c r="D57" s="3" t="s">
        <v>7</v>
      </c>
      <c r="E57" s="3" t="s">
        <v>175</v>
      </c>
      <c r="F57" s="3">
        <v>74</v>
      </c>
      <c r="G57" s="3">
        <v>23500</v>
      </c>
      <c r="H57" s="5">
        <f t="shared" si="0"/>
        <v>1739000</v>
      </c>
      <c r="I57" s="76">
        <f t="shared" si="2"/>
        <v>869500</v>
      </c>
      <c r="J57" s="76">
        <f t="shared" si="3"/>
        <v>869500</v>
      </c>
    </row>
    <row r="58" spans="1:10">
      <c r="A58" s="2">
        <v>44202</v>
      </c>
      <c r="B58" s="3" t="s">
        <v>170</v>
      </c>
      <c r="C58" s="4" t="s">
        <v>29</v>
      </c>
      <c r="D58" s="3" t="s">
        <v>10</v>
      </c>
      <c r="E58" s="3" t="s">
        <v>175</v>
      </c>
      <c r="F58" s="3">
        <v>41</v>
      </c>
      <c r="G58" s="3">
        <v>23500</v>
      </c>
      <c r="H58" s="5">
        <f t="shared" si="0"/>
        <v>963500</v>
      </c>
      <c r="I58" s="76">
        <f t="shared" si="2"/>
        <v>481750</v>
      </c>
      <c r="J58" s="76">
        <f t="shared" si="3"/>
        <v>481700</v>
      </c>
    </row>
    <row r="59" spans="1:10">
      <c r="A59" s="2">
        <v>44202</v>
      </c>
      <c r="B59" s="3" t="s">
        <v>169</v>
      </c>
      <c r="C59" s="4" t="s">
        <v>6</v>
      </c>
      <c r="D59" s="3" t="s">
        <v>7</v>
      </c>
      <c r="E59" s="3" t="s">
        <v>174</v>
      </c>
      <c r="F59" s="3">
        <v>80</v>
      </c>
      <c r="G59" s="3">
        <v>18000</v>
      </c>
      <c r="H59" s="5">
        <f t="shared" si="0"/>
        <v>1440000</v>
      </c>
      <c r="I59" s="76">
        <f t="shared" si="2"/>
        <v>288000</v>
      </c>
      <c r="J59" s="76">
        <f t="shared" si="3"/>
        <v>288000</v>
      </c>
    </row>
    <row r="60" spans="1:10">
      <c r="A60" s="2">
        <v>44202</v>
      </c>
      <c r="B60" s="3" t="s">
        <v>13</v>
      </c>
      <c r="C60" s="4" t="s">
        <v>146</v>
      </c>
      <c r="D60" s="3" t="s">
        <v>7</v>
      </c>
      <c r="E60" s="3" t="s">
        <v>175</v>
      </c>
      <c r="F60" s="3">
        <v>21</v>
      </c>
      <c r="G60" s="3">
        <v>23500</v>
      </c>
      <c r="H60" s="5">
        <f t="shared" si="0"/>
        <v>493500</v>
      </c>
      <c r="I60" s="76">
        <f t="shared" si="2"/>
        <v>246750</v>
      </c>
      <c r="J60" s="76">
        <f t="shared" si="3"/>
        <v>246700</v>
      </c>
    </row>
    <row r="61" spans="1:10">
      <c r="A61" s="2">
        <v>44202</v>
      </c>
      <c r="B61" s="3" t="s">
        <v>169</v>
      </c>
      <c r="C61" s="4" t="s">
        <v>49</v>
      </c>
      <c r="D61" s="3" t="s">
        <v>10</v>
      </c>
      <c r="E61" s="3" t="s">
        <v>177</v>
      </c>
      <c r="F61" s="3">
        <v>79</v>
      </c>
      <c r="G61" s="3">
        <v>5000</v>
      </c>
      <c r="H61" s="5">
        <f t="shared" si="0"/>
        <v>395000</v>
      </c>
      <c r="I61" s="76">
        <f t="shared" si="2"/>
        <v>39500</v>
      </c>
      <c r="J61" s="76">
        <f t="shared" si="3"/>
        <v>31600</v>
      </c>
    </row>
    <row r="62" spans="1:10">
      <c r="A62" s="2">
        <v>44203</v>
      </c>
      <c r="B62" s="3" t="s">
        <v>171</v>
      </c>
      <c r="C62" s="4" t="s">
        <v>90</v>
      </c>
      <c r="D62" s="3" t="s">
        <v>21</v>
      </c>
      <c r="E62" s="3" t="s">
        <v>176</v>
      </c>
      <c r="F62" s="3">
        <v>80</v>
      </c>
      <c r="G62" s="3">
        <v>9000</v>
      </c>
      <c r="H62" s="5">
        <f t="shared" si="0"/>
        <v>720000</v>
      </c>
      <c r="I62" s="76">
        <f t="shared" si="2"/>
        <v>72000</v>
      </c>
      <c r="J62" s="76">
        <f t="shared" si="3"/>
        <v>57600</v>
      </c>
    </row>
    <row r="63" spans="1:10">
      <c r="A63" s="2">
        <v>44203</v>
      </c>
      <c r="B63" s="3" t="s">
        <v>172</v>
      </c>
      <c r="C63" s="4" t="s">
        <v>11</v>
      </c>
      <c r="D63" s="3" t="s">
        <v>7</v>
      </c>
      <c r="E63" s="3" t="s">
        <v>174</v>
      </c>
      <c r="F63" s="3">
        <v>81</v>
      </c>
      <c r="G63" s="3">
        <v>18000</v>
      </c>
      <c r="H63" s="5">
        <f t="shared" si="0"/>
        <v>1458000</v>
      </c>
      <c r="I63" s="76">
        <f t="shared" si="2"/>
        <v>291600</v>
      </c>
      <c r="J63" s="76">
        <f t="shared" si="3"/>
        <v>291600</v>
      </c>
    </row>
    <row r="64" spans="1:10">
      <c r="A64" s="2">
        <v>44203</v>
      </c>
      <c r="B64" s="3" t="s">
        <v>173</v>
      </c>
      <c r="C64" s="4" t="s">
        <v>130</v>
      </c>
      <c r="D64" s="3" t="s">
        <v>18</v>
      </c>
      <c r="E64" s="3" t="s">
        <v>175</v>
      </c>
      <c r="F64" s="3">
        <v>99</v>
      </c>
      <c r="G64" s="3">
        <v>23500</v>
      </c>
      <c r="H64" s="5">
        <f t="shared" si="0"/>
        <v>2326500</v>
      </c>
      <c r="I64" s="76">
        <f t="shared" si="2"/>
        <v>1163250</v>
      </c>
      <c r="J64" s="76">
        <f t="shared" si="3"/>
        <v>1186400</v>
      </c>
    </row>
    <row r="65" spans="1:10">
      <c r="A65" s="2">
        <v>44203</v>
      </c>
      <c r="B65" s="3" t="s">
        <v>173</v>
      </c>
      <c r="C65" s="4" t="s">
        <v>12</v>
      </c>
      <c r="D65" s="3" t="s">
        <v>10</v>
      </c>
      <c r="E65" s="3" t="s">
        <v>177</v>
      </c>
      <c r="F65" s="3">
        <v>45</v>
      </c>
      <c r="G65" s="3">
        <v>5000</v>
      </c>
      <c r="H65" s="5">
        <f t="shared" si="0"/>
        <v>225000</v>
      </c>
      <c r="I65" s="76">
        <f t="shared" si="2"/>
        <v>22500</v>
      </c>
      <c r="J65" s="76">
        <f t="shared" si="3"/>
        <v>18000</v>
      </c>
    </row>
    <row r="66" spans="1:10">
      <c r="A66" s="2">
        <v>44203</v>
      </c>
      <c r="B66" s="3" t="s">
        <v>171</v>
      </c>
      <c r="C66" s="4" t="s">
        <v>9</v>
      </c>
      <c r="D66" s="3" t="s">
        <v>10</v>
      </c>
      <c r="E66" s="3" t="s">
        <v>176</v>
      </c>
      <c r="F66" s="3">
        <v>22</v>
      </c>
      <c r="G66" s="3">
        <v>9000</v>
      </c>
      <c r="H66" s="5">
        <f t="shared" ref="H66:H129" si="9">G66*F66</f>
        <v>198000</v>
      </c>
      <c r="I66" s="76">
        <f t="shared" si="2"/>
        <v>19800</v>
      </c>
      <c r="J66" s="76">
        <f t="shared" si="3"/>
        <v>15800</v>
      </c>
    </row>
    <row r="67" spans="1:10">
      <c r="A67" s="2">
        <v>44203</v>
      </c>
      <c r="B67" s="3" t="s">
        <v>13</v>
      </c>
      <c r="C67" s="4" t="s">
        <v>121</v>
      </c>
      <c r="D67" s="3" t="s">
        <v>10</v>
      </c>
      <c r="E67" s="3" t="s">
        <v>175</v>
      </c>
      <c r="F67" s="3">
        <v>74</v>
      </c>
      <c r="G67" s="3">
        <v>23500</v>
      </c>
      <c r="H67" s="5">
        <f t="shared" si="9"/>
        <v>1739000</v>
      </c>
      <c r="I67" s="76">
        <f t="shared" ref="I67:I130" si="10">IF($G67&gt;20000, ROUNDDOWN($H67*0.5, -1), IF($G67&gt;10000, ROUNDDOWN($H67*0.2, -1), ROUNDDOWN($H67*0.1, -1)))</f>
        <v>869500</v>
      </c>
      <c r="J67" s="76">
        <f t="shared" ref="J67:J130" si="11">IF($F67&gt;90, ROUNDDOWN($H67*0.01, -2), 0) + IF($G67&gt;20000, ROUNDDOWN($H67*0.5, -2), IF($G67&gt;10000, ROUNDDOWN($H67*0.2, -2), ROUNDDOWN($H67*0.08, -2)))</f>
        <v>869500</v>
      </c>
    </row>
    <row r="68" spans="1:10">
      <c r="A68" s="2">
        <v>44204</v>
      </c>
      <c r="B68" s="3" t="s">
        <v>169</v>
      </c>
      <c r="C68" s="4" t="s">
        <v>135</v>
      </c>
      <c r="D68" s="3" t="s">
        <v>23</v>
      </c>
      <c r="E68" s="3" t="s">
        <v>176</v>
      </c>
      <c r="F68" s="3">
        <v>2</v>
      </c>
      <c r="G68" s="3">
        <v>9000</v>
      </c>
      <c r="H68" s="5">
        <f t="shared" si="9"/>
        <v>18000</v>
      </c>
      <c r="I68" s="76">
        <f t="shared" si="10"/>
        <v>1800</v>
      </c>
      <c r="J68" s="76">
        <f t="shared" si="11"/>
        <v>1400</v>
      </c>
    </row>
    <row r="69" spans="1:10">
      <c r="A69" s="2">
        <v>44204</v>
      </c>
      <c r="B69" s="3" t="s">
        <v>169</v>
      </c>
      <c r="C69" s="4" t="s">
        <v>49</v>
      </c>
      <c r="D69" s="3" t="s">
        <v>10</v>
      </c>
      <c r="E69" s="3" t="s">
        <v>177</v>
      </c>
      <c r="F69" s="3">
        <v>42</v>
      </c>
      <c r="G69" s="3">
        <v>5000</v>
      </c>
      <c r="H69" s="5">
        <f t="shared" si="9"/>
        <v>210000</v>
      </c>
      <c r="I69" s="76">
        <f t="shared" si="10"/>
        <v>21000</v>
      </c>
      <c r="J69" s="76">
        <f t="shared" si="11"/>
        <v>16800</v>
      </c>
    </row>
    <row r="70" spans="1:10">
      <c r="A70" s="2">
        <v>44204</v>
      </c>
      <c r="B70" s="3" t="s">
        <v>170</v>
      </c>
      <c r="C70" s="4" t="s">
        <v>9</v>
      </c>
      <c r="D70" s="3" t="s">
        <v>18</v>
      </c>
      <c r="E70" s="3" t="s">
        <v>175</v>
      </c>
      <c r="F70" s="3">
        <v>67</v>
      </c>
      <c r="G70" s="3">
        <v>23500</v>
      </c>
      <c r="H70" s="5">
        <f t="shared" si="9"/>
        <v>1574500</v>
      </c>
      <c r="I70" s="76">
        <f t="shared" si="10"/>
        <v>787250</v>
      </c>
      <c r="J70" s="76">
        <f t="shared" si="11"/>
        <v>787200</v>
      </c>
    </row>
    <row r="71" spans="1:10">
      <c r="A71" s="2">
        <v>44204</v>
      </c>
      <c r="B71" s="3" t="s">
        <v>171</v>
      </c>
      <c r="C71" s="4" t="s">
        <v>119</v>
      </c>
      <c r="D71" s="3" t="s">
        <v>23</v>
      </c>
      <c r="E71" s="3" t="s">
        <v>176</v>
      </c>
      <c r="F71" s="3">
        <v>17</v>
      </c>
      <c r="G71" s="3">
        <v>9000</v>
      </c>
      <c r="H71" s="5">
        <f t="shared" si="9"/>
        <v>153000</v>
      </c>
      <c r="I71" s="76">
        <f t="shared" si="10"/>
        <v>15300</v>
      </c>
      <c r="J71" s="76">
        <f t="shared" si="11"/>
        <v>12200</v>
      </c>
    </row>
    <row r="72" spans="1:10">
      <c r="A72" s="2">
        <v>44205</v>
      </c>
      <c r="B72" s="3" t="s">
        <v>169</v>
      </c>
      <c r="C72" s="4" t="s">
        <v>153</v>
      </c>
      <c r="D72" s="3" t="s">
        <v>7</v>
      </c>
      <c r="E72" s="3" t="s">
        <v>175</v>
      </c>
      <c r="F72" s="3">
        <v>86</v>
      </c>
      <c r="G72" s="3">
        <v>23500</v>
      </c>
      <c r="H72" s="5">
        <f t="shared" si="9"/>
        <v>2021000</v>
      </c>
      <c r="I72" s="76">
        <f t="shared" si="10"/>
        <v>1010500</v>
      </c>
      <c r="J72" s="76">
        <f t="shared" si="11"/>
        <v>1010500</v>
      </c>
    </row>
    <row r="73" spans="1:10">
      <c r="A73" s="2">
        <v>44205</v>
      </c>
      <c r="B73" s="3" t="s">
        <v>172</v>
      </c>
      <c r="C73" s="4" t="s">
        <v>74</v>
      </c>
      <c r="D73" s="3" t="s">
        <v>7</v>
      </c>
      <c r="E73" s="3" t="s">
        <v>175</v>
      </c>
      <c r="F73" s="3">
        <v>8</v>
      </c>
      <c r="G73" s="3">
        <v>23500</v>
      </c>
      <c r="H73" s="5">
        <f t="shared" si="9"/>
        <v>188000</v>
      </c>
      <c r="I73" s="76">
        <f t="shared" si="10"/>
        <v>94000</v>
      </c>
      <c r="J73" s="76">
        <f t="shared" si="11"/>
        <v>94000</v>
      </c>
    </row>
    <row r="74" spans="1:10">
      <c r="A74" s="2">
        <v>44205</v>
      </c>
      <c r="B74" s="3" t="s">
        <v>171</v>
      </c>
      <c r="C74" s="4" t="s">
        <v>75</v>
      </c>
      <c r="D74" s="3" t="s">
        <v>7</v>
      </c>
      <c r="E74" s="3" t="s">
        <v>175</v>
      </c>
      <c r="F74" s="3">
        <v>89</v>
      </c>
      <c r="G74" s="3">
        <v>23500</v>
      </c>
      <c r="H74" s="5">
        <f t="shared" si="9"/>
        <v>2091500</v>
      </c>
      <c r="I74" s="76">
        <f t="shared" si="10"/>
        <v>1045750</v>
      </c>
      <c r="J74" s="76">
        <f t="shared" si="11"/>
        <v>1045700</v>
      </c>
    </row>
    <row r="75" spans="1:10">
      <c r="A75" s="2">
        <v>44205</v>
      </c>
      <c r="B75" s="3" t="s">
        <v>170</v>
      </c>
      <c r="C75" s="4" t="s">
        <v>155</v>
      </c>
      <c r="D75" s="3" t="s">
        <v>18</v>
      </c>
      <c r="E75" s="3" t="s">
        <v>174</v>
      </c>
      <c r="F75" s="3">
        <v>16</v>
      </c>
      <c r="G75" s="3">
        <v>18000</v>
      </c>
      <c r="H75" s="5">
        <f t="shared" si="9"/>
        <v>288000</v>
      </c>
      <c r="I75" s="76">
        <f t="shared" si="10"/>
        <v>57600</v>
      </c>
      <c r="J75" s="76">
        <f t="shared" si="11"/>
        <v>57600</v>
      </c>
    </row>
    <row r="76" spans="1:10">
      <c r="A76" s="2">
        <v>44205</v>
      </c>
      <c r="B76" s="3" t="s">
        <v>173</v>
      </c>
      <c r="C76" s="4" t="s">
        <v>107</v>
      </c>
      <c r="D76" s="3" t="s">
        <v>18</v>
      </c>
      <c r="E76" s="3" t="s">
        <v>175</v>
      </c>
      <c r="F76" s="3">
        <v>64</v>
      </c>
      <c r="G76" s="3">
        <v>23500</v>
      </c>
      <c r="H76" s="5">
        <f t="shared" si="9"/>
        <v>1504000</v>
      </c>
      <c r="I76" s="76">
        <f t="shared" si="10"/>
        <v>752000</v>
      </c>
      <c r="J76" s="76">
        <f t="shared" si="11"/>
        <v>752000</v>
      </c>
    </row>
    <row r="77" spans="1:10">
      <c r="A77" s="2">
        <v>44205</v>
      </c>
      <c r="B77" s="3" t="s">
        <v>13</v>
      </c>
      <c r="C77" s="4" t="s">
        <v>103</v>
      </c>
      <c r="D77" s="3" t="s">
        <v>23</v>
      </c>
      <c r="E77" s="3" t="s">
        <v>174</v>
      </c>
      <c r="F77" s="3">
        <v>85</v>
      </c>
      <c r="G77" s="3">
        <v>18000</v>
      </c>
      <c r="H77" s="5">
        <f t="shared" si="9"/>
        <v>1530000</v>
      </c>
      <c r="I77" s="76">
        <f t="shared" si="10"/>
        <v>306000</v>
      </c>
      <c r="J77" s="76">
        <f t="shared" si="11"/>
        <v>306000</v>
      </c>
    </row>
    <row r="78" spans="1:10">
      <c r="A78" s="2">
        <v>44205</v>
      </c>
      <c r="B78" s="3" t="s">
        <v>172</v>
      </c>
      <c r="C78" s="4" t="s">
        <v>109</v>
      </c>
      <c r="D78" s="3" t="s">
        <v>18</v>
      </c>
      <c r="E78" s="3" t="s">
        <v>176</v>
      </c>
      <c r="F78" s="3">
        <v>21</v>
      </c>
      <c r="G78" s="3">
        <v>9000</v>
      </c>
      <c r="H78" s="5">
        <f t="shared" si="9"/>
        <v>189000</v>
      </c>
      <c r="I78" s="76">
        <f t="shared" si="10"/>
        <v>18900</v>
      </c>
      <c r="J78" s="76">
        <f t="shared" si="11"/>
        <v>15100</v>
      </c>
    </row>
    <row r="79" spans="1:10">
      <c r="A79" s="2">
        <v>44206</v>
      </c>
      <c r="B79" s="3" t="s">
        <v>169</v>
      </c>
      <c r="C79" s="4" t="s">
        <v>143</v>
      </c>
      <c r="D79" s="3" t="s">
        <v>18</v>
      </c>
      <c r="E79" s="3" t="s">
        <v>174</v>
      </c>
      <c r="F79" s="3">
        <v>84</v>
      </c>
      <c r="G79" s="3">
        <v>18000</v>
      </c>
      <c r="H79" s="5">
        <f t="shared" si="9"/>
        <v>1512000</v>
      </c>
      <c r="I79" s="76">
        <f t="shared" si="10"/>
        <v>302400</v>
      </c>
      <c r="J79" s="76">
        <f t="shared" si="11"/>
        <v>302400</v>
      </c>
    </row>
    <row r="80" spans="1:10">
      <c r="A80" s="2">
        <v>44206</v>
      </c>
      <c r="B80" s="3" t="s">
        <v>169</v>
      </c>
      <c r="C80" s="4" t="s">
        <v>9</v>
      </c>
      <c r="D80" s="3" t="s">
        <v>18</v>
      </c>
      <c r="E80" s="3" t="s">
        <v>175</v>
      </c>
      <c r="F80" s="3">
        <v>48</v>
      </c>
      <c r="G80" s="3">
        <v>23500</v>
      </c>
      <c r="H80" s="5">
        <f t="shared" si="9"/>
        <v>1128000</v>
      </c>
      <c r="I80" s="76">
        <f t="shared" si="10"/>
        <v>564000</v>
      </c>
      <c r="J80" s="76">
        <f t="shared" si="11"/>
        <v>564000</v>
      </c>
    </row>
    <row r="81" spans="1:10">
      <c r="A81" s="2">
        <v>44206</v>
      </c>
      <c r="B81" s="3" t="s">
        <v>169</v>
      </c>
      <c r="C81" s="4" t="s">
        <v>138</v>
      </c>
      <c r="D81" s="3" t="s">
        <v>7</v>
      </c>
      <c r="E81" s="3" t="s">
        <v>176</v>
      </c>
      <c r="F81" s="3">
        <v>93</v>
      </c>
      <c r="G81" s="3">
        <v>9000</v>
      </c>
      <c r="H81" s="5">
        <f t="shared" si="9"/>
        <v>837000</v>
      </c>
      <c r="I81" s="76">
        <f t="shared" si="10"/>
        <v>83700</v>
      </c>
      <c r="J81" s="76">
        <f t="shared" si="11"/>
        <v>75200</v>
      </c>
    </row>
    <row r="82" spans="1:10">
      <c r="A82" s="2">
        <v>44206</v>
      </c>
      <c r="B82" s="3" t="s">
        <v>172</v>
      </c>
      <c r="C82" s="4" t="s">
        <v>141</v>
      </c>
      <c r="D82" s="3" t="s">
        <v>118</v>
      </c>
      <c r="E82" s="3" t="s">
        <v>176</v>
      </c>
      <c r="F82" s="3">
        <v>76</v>
      </c>
      <c r="G82" s="3">
        <v>9000</v>
      </c>
      <c r="H82" s="5">
        <f t="shared" si="9"/>
        <v>684000</v>
      </c>
      <c r="I82" s="76">
        <f t="shared" si="10"/>
        <v>68400</v>
      </c>
      <c r="J82" s="76">
        <f t="shared" si="11"/>
        <v>54700</v>
      </c>
    </row>
    <row r="83" spans="1:10">
      <c r="A83" s="2">
        <v>44206</v>
      </c>
      <c r="B83" s="3" t="s">
        <v>173</v>
      </c>
      <c r="C83" s="4" t="s">
        <v>15</v>
      </c>
      <c r="D83" s="3" t="s">
        <v>10</v>
      </c>
      <c r="E83" s="3" t="s">
        <v>176</v>
      </c>
      <c r="F83" s="3">
        <v>89</v>
      </c>
      <c r="G83" s="3">
        <v>9000</v>
      </c>
      <c r="H83" s="5">
        <f t="shared" si="9"/>
        <v>801000</v>
      </c>
      <c r="I83" s="76">
        <f t="shared" si="10"/>
        <v>80100</v>
      </c>
      <c r="J83" s="76">
        <f t="shared" si="11"/>
        <v>64000</v>
      </c>
    </row>
    <row r="84" spans="1:10">
      <c r="A84" s="2">
        <v>44206</v>
      </c>
      <c r="B84" s="3" t="s">
        <v>13</v>
      </c>
      <c r="C84" s="4" t="s">
        <v>95</v>
      </c>
      <c r="D84" s="3" t="s">
        <v>10</v>
      </c>
      <c r="E84" s="3" t="s">
        <v>174</v>
      </c>
      <c r="F84" s="3">
        <v>65</v>
      </c>
      <c r="G84" s="3">
        <v>18000</v>
      </c>
      <c r="H84" s="5">
        <f t="shared" si="9"/>
        <v>1170000</v>
      </c>
      <c r="I84" s="76">
        <f t="shared" si="10"/>
        <v>234000</v>
      </c>
      <c r="J84" s="76">
        <f t="shared" si="11"/>
        <v>234000</v>
      </c>
    </row>
    <row r="85" spans="1:10">
      <c r="A85" s="2">
        <v>44206</v>
      </c>
      <c r="B85" s="3" t="s">
        <v>169</v>
      </c>
      <c r="C85" s="4" t="s">
        <v>105</v>
      </c>
      <c r="D85" s="3" t="s">
        <v>18</v>
      </c>
      <c r="E85" s="3" t="s">
        <v>174</v>
      </c>
      <c r="F85" s="3">
        <v>15</v>
      </c>
      <c r="G85" s="3">
        <v>18000</v>
      </c>
      <c r="H85" s="5">
        <f t="shared" si="9"/>
        <v>270000</v>
      </c>
      <c r="I85" s="76">
        <f t="shared" si="10"/>
        <v>54000</v>
      </c>
      <c r="J85" s="76">
        <f t="shared" si="11"/>
        <v>54000</v>
      </c>
    </row>
    <row r="86" spans="1:10">
      <c r="A86" s="2">
        <v>44206</v>
      </c>
      <c r="B86" s="3" t="s">
        <v>172</v>
      </c>
      <c r="C86" s="4" t="s">
        <v>36</v>
      </c>
      <c r="D86" s="3" t="s">
        <v>23</v>
      </c>
      <c r="E86" s="3" t="s">
        <v>178</v>
      </c>
      <c r="F86" s="3">
        <v>36</v>
      </c>
      <c r="G86" s="3">
        <v>4000</v>
      </c>
      <c r="H86" s="5">
        <f t="shared" si="9"/>
        <v>144000</v>
      </c>
      <c r="I86" s="76">
        <f t="shared" si="10"/>
        <v>14400</v>
      </c>
      <c r="J86" s="76">
        <f t="shared" si="11"/>
        <v>11500</v>
      </c>
    </row>
    <row r="87" spans="1:10">
      <c r="A87" s="2">
        <v>44206</v>
      </c>
      <c r="B87" s="3" t="s">
        <v>13</v>
      </c>
      <c r="C87" s="4" t="s">
        <v>147</v>
      </c>
      <c r="D87" s="3" t="s">
        <v>7</v>
      </c>
      <c r="E87" s="3" t="s">
        <v>176</v>
      </c>
      <c r="F87" s="3">
        <v>65</v>
      </c>
      <c r="G87" s="3">
        <v>9000</v>
      </c>
      <c r="H87" s="5">
        <f t="shared" si="9"/>
        <v>585000</v>
      </c>
      <c r="I87" s="76">
        <f t="shared" si="10"/>
        <v>58500</v>
      </c>
      <c r="J87" s="76">
        <f t="shared" si="11"/>
        <v>46800</v>
      </c>
    </row>
    <row r="88" spans="1:10">
      <c r="A88" s="2">
        <v>44206</v>
      </c>
      <c r="B88" s="3" t="s">
        <v>170</v>
      </c>
      <c r="C88" s="4" t="s">
        <v>161</v>
      </c>
      <c r="D88" s="3" t="s">
        <v>10</v>
      </c>
      <c r="E88" s="3" t="s">
        <v>175</v>
      </c>
      <c r="F88" s="3">
        <v>24</v>
      </c>
      <c r="G88" s="3">
        <v>23500</v>
      </c>
      <c r="H88" s="5">
        <f t="shared" si="9"/>
        <v>564000</v>
      </c>
      <c r="I88" s="76">
        <f t="shared" si="10"/>
        <v>282000</v>
      </c>
      <c r="J88" s="76">
        <f t="shared" si="11"/>
        <v>282000</v>
      </c>
    </row>
    <row r="89" spans="1:10">
      <c r="A89" s="2">
        <v>44207</v>
      </c>
      <c r="B89" s="3" t="s">
        <v>171</v>
      </c>
      <c r="C89" s="4" t="s">
        <v>9</v>
      </c>
      <c r="D89" s="3" t="s">
        <v>10</v>
      </c>
      <c r="E89" s="3" t="s">
        <v>176</v>
      </c>
      <c r="F89" s="3">
        <v>57</v>
      </c>
      <c r="G89" s="3">
        <v>9000</v>
      </c>
      <c r="H89" s="5">
        <f t="shared" si="9"/>
        <v>513000</v>
      </c>
      <c r="I89" s="76">
        <f t="shared" si="10"/>
        <v>51300</v>
      </c>
      <c r="J89" s="76">
        <f t="shared" si="11"/>
        <v>41000</v>
      </c>
    </row>
    <row r="90" spans="1:10">
      <c r="A90" s="2">
        <v>44207</v>
      </c>
      <c r="B90" s="3" t="s">
        <v>172</v>
      </c>
      <c r="C90" s="4" t="s">
        <v>48</v>
      </c>
      <c r="D90" s="3" t="s">
        <v>23</v>
      </c>
      <c r="E90" s="3" t="s">
        <v>175</v>
      </c>
      <c r="F90" s="3">
        <v>83</v>
      </c>
      <c r="G90" s="3">
        <v>23500</v>
      </c>
      <c r="H90" s="5">
        <f t="shared" si="9"/>
        <v>1950500</v>
      </c>
      <c r="I90" s="76">
        <f t="shared" si="10"/>
        <v>975250</v>
      </c>
      <c r="J90" s="76">
        <f t="shared" si="11"/>
        <v>975200</v>
      </c>
    </row>
    <row r="91" spans="1:10">
      <c r="A91" s="2">
        <v>44207</v>
      </c>
      <c r="B91" s="3" t="s">
        <v>173</v>
      </c>
      <c r="C91" s="4" t="s">
        <v>22</v>
      </c>
      <c r="D91" s="3" t="s">
        <v>23</v>
      </c>
      <c r="E91" s="3" t="s">
        <v>178</v>
      </c>
      <c r="F91" s="3">
        <v>74</v>
      </c>
      <c r="G91" s="3">
        <v>4000</v>
      </c>
      <c r="H91" s="5">
        <f t="shared" si="9"/>
        <v>296000</v>
      </c>
      <c r="I91" s="76">
        <f t="shared" si="10"/>
        <v>29600</v>
      </c>
      <c r="J91" s="76">
        <f t="shared" si="11"/>
        <v>23600</v>
      </c>
    </row>
    <row r="92" spans="1:10">
      <c r="A92" s="2">
        <v>44207</v>
      </c>
      <c r="B92" s="3" t="s">
        <v>172</v>
      </c>
      <c r="C92" s="4" t="s">
        <v>57</v>
      </c>
      <c r="D92" s="3" t="s">
        <v>7</v>
      </c>
      <c r="E92" s="3" t="s">
        <v>175</v>
      </c>
      <c r="F92" s="3">
        <v>29</v>
      </c>
      <c r="G92" s="3">
        <v>23500</v>
      </c>
      <c r="H92" s="5">
        <f t="shared" si="9"/>
        <v>681500</v>
      </c>
      <c r="I92" s="76">
        <f t="shared" si="10"/>
        <v>340750</v>
      </c>
      <c r="J92" s="76">
        <f t="shared" si="11"/>
        <v>340700</v>
      </c>
    </row>
    <row r="93" spans="1:10">
      <c r="A93" s="2">
        <v>44207</v>
      </c>
      <c r="B93" s="3" t="s">
        <v>172</v>
      </c>
      <c r="C93" s="4" t="s">
        <v>74</v>
      </c>
      <c r="D93" s="3" t="s">
        <v>7</v>
      </c>
      <c r="E93" s="3" t="s">
        <v>175</v>
      </c>
      <c r="F93" s="3">
        <v>79</v>
      </c>
      <c r="G93" s="3">
        <v>23500</v>
      </c>
      <c r="H93" s="5">
        <f t="shared" si="9"/>
        <v>1856500</v>
      </c>
      <c r="I93" s="76">
        <f t="shared" si="10"/>
        <v>928250</v>
      </c>
      <c r="J93" s="76">
        <f t="shared" si="11"/>
        <v>928200</v>
      </c>
    </row>
    <row r="94" spans="1:10">
      <c r="A94" s="2">
        <v>44207</v>
      </c>
      <c r="B94" s="3" t="s">
        <v>172</v>
      </c>
      <c r="C94" s="4" t="s">
        <v>45</v>
      </c>
      <c r="D94" s="3" t="s">
        <v>18</v>
      </c>
      <c r="E94" s="3" t="s">
        <v>176</v>
      </c>
      <c r="F94" s="3">
        <v>36</v>
      </c>
      <c r="G94" s="3">
        <v>9000</v>
      </c>
      <c r="H94" s="5">
        <f t="shared" si="9"/>
        <v>324000</v>
      </c>
      <c r="I94" s="76">
        <f t="shared" si="10"/>
        <v>32400</v>
      </c>
      <c r="J94" s="76">
        <f t="shared" si="11"/>
        <v>25900</v>
      </c>
    </row>
    <row r="95" spans="1:10">
      <c r="A95" s="2">
        <v>44207</v>
      </c>
      <c r="B95" s="3" t="s">
        <v>13</v>
      </c>
      <c r="C95" s="4" t="s">
        <v>134</v>
      </c>
      <c r="D95" s="3" t="s">
        <v>18</v>
      </c>
      <c r="E95" s="3" t="s">
        <v>176</v>
      </c>
      <c r="F95" s="3">
        <v>59</v>
      </c>
      <c r="G95" s="3">
        <v>9000</v>
      </c>
      <c r="H95" s="5">
        <f t="shared" si="9"/>
        <v>531000</v>
      </c>
      <c r="I95" s="76">
        <f t="shared" si="10"/>
        <v>53100</v>
      </c>
      <c r="J95" s="76">
        <f t="shared" si="11"/>
        <v>42400</v>
      </c>
    </row>
    <row r="96" spans="1:10">
      <c r="A96" s="2">
        <v>44207</v>
      </c>
      <c r="B96" s="3" t="s">
        <v>172</v>
      </c>
      <c r="C96" s="4" t="s">
        <v>157</v>
      </c>
      <c r="D96" s="3" t="s">
        <v>21</v>
      </c>
      <c r="E96" s="3" t="s">
        <v>175</v>
      </c>
      <c r="F96" s="3">
        <v>87</v>
      </c>
      <c r="G96" s="3">
        <v>23500</v>
      </c>
      <c r="H96" s="5">
        <f t="shared" si="9"/>
        <v>2044500</v>
      </c>
      <c r="I96" s="76">
        <f t="shared" si="10"/>
        <v>1022250</v>
      </c>
      <c r="J96" s="76">
        <f t="shared" si="11"/>
        <v>1022200</v>
      </c>
    </row>
    <row r="97" spans="1:10">
      <c r="A97" s="2">
        <v>44207</v>
      </c>
      <c r="B97" s="3" t="s">
        <v>170</v>
      </c>
      <c r="C97" s="4" t="s">
        <v>29</v>
      </c>
      <c r="D97" s="3" t="s">
        <v>10</v>
      </c>
      <c r="E97" s="3" t="s">
        <v>175</v>
      </c>
      <c r="F97" s="3">
        <v>16</v>
      </c>
      <c r="G97" s="3">
        <v>23500</v>
      </c>
      <c r="H97" s="5">
        <f t="shared" si="9"/>
        <v>376000</v>
      </c>
      <c r="I97" s="76">
        <f t="shared" si="10"/>
        <v>188000</v>
      </c>
      <c r="J97" s="76">
        <f t="shared" si="11"/>
        <v>188000</v>
      </c>
    </row>
    <row r="98" spans="1:10">
      <c r="A98" s="2">
        <v>44207</v>
      </c>
      <c r="B98" s="3" t="s">
        <v>169</v>
      </c>
      <c r="C98" s="4" t="s">
        <v>138</v>
      </c>
      <c r="D98" s="3" t="s">
        <v>7</v>
      </c>
      <c r="E98" s="3" t="s">
        <v>176</v>
      </c>
      <c r="F98" s="3">
        <v>33</v>
      </c>
      <c r="G98" s="3">
        <v>9000</v>
      </c>
      <c r="H98" s="5">
        <f t="shared" si="9"/>
        <v>297000</v>
      </c>
      <c r="I98" s="76">
        <f t="shared" si="10"/>
        <v>29700</v>
      </c>
      <c r="J98" s="76">
        <f t="shared" si="11"/>
        <v>23700</v>
      </c>
    </row>
    <row r="99" spans="1:10">
      <c r="A99" s="2">
        <v>44207</v>
      </c>
      <c r="B99" s="3" t="s">
        <v>172</v>
      </c>
      <c r="C99" s="4" t="s">
        <v>74</v>
      </c>
      <c r="D99" s="3" t="s">
        <v>7</v>
      </c>
      <c r="E99" s="3" t="s">
        <v>175</v>
      </c>
      <c r="F99" s="3">
        <v>88</v>
      </c>
      <c r="G99" s="3">
        <v>23500</v>
      </c>
      <c r="H99" s="5">
        <f t="shared" si="9"/>
        <v>2068000</v>
      </c>
      <c r="I99" s="76">
        <f t="shared" si="10"/>
        <v>1034000</v>
      </c>
      <c r="J99" s="76">
        <f t="shared" si="11"/>
        <v>1034000</v>
      </c>
    </row>
    <row r="100" spans="1:10">
      <c r="A100" s="2">
        <v>44207</v>
      </c>
      <c r="B100" s="3" t="s">
        <v>169</v>
      </c>
      <c r="C100" s="4" t="s">
        <v>104</v>
      </c>
      <c r="D100" s="3" t="s">
        <v>18</v>
      </c>
      <c r="E100" s="3" t="s">
        <v>175</v>
      </c>
      <c r="F100" s="3">
        <v>63</v>
      </c>
      <c r="G100" s="3">
        <v>23500</v>
      </c>
      <c r="H100" s="5">
        <f t="shared" si="9"/>
        <v>1480500</v>
      </c>
      <c r="I100" s="76">
        <f t="shared" si="10"/>
        <v>740250</v>
      </c>
      <c r="J100" s="76">
        <f t="shared" si="11"/>
        <v>740200</v>
      </c>
    </row>
    <row r="101" spans="1:10">
      <c r="A101" s="2">
        <v>44207</v>
      </c>
      <c r="B101" s="3" t="s">
        <v>173</v>
      </c>
      <c r="C101" s="4" t="s">
        <v>83</v>
      </c>
      <c r="D101" s="3" t="s">
        <v>7</v>
      </c>
      <c r="E101" s="3" t="s">
        <v>175</v>
      </c>
      <c r="F101" s="3">
        <v>56</v>
      </c>
      <c r="G101" s="3">
        <v>23500</v>
      </c>
      <c r="H101" s="5">
        <f t="shared" si="9"/>
        <v>1316000</v>
      </c>
      <c r="I101" s="76">
        <f t="shared" si="10"/>
        <v>658000</v>
      </c>
      <c r="J101" s="76">
        <f t="shared" si="11"/>
        <v>658000</v>
      </c>
    </row>
    <row r="102" spans="1:10">
      <c r="A102" s="2">
        <v>44208</v>
      </c>
      <c r="B102" s="3" t="s">
        <v>172</v>
      </c>
      <c r="C102" s="4" t="s">
        <v>26</v>
      </c>
      <c r="D102" s="3" t="s">
        <v>21</v>
      </c>
      <c r="E102" s="3" t="s">
        <v>175</v>
      </c>
      <c r="F102" s="3">
        <v>50</v>
      </c>
      <c r="G102" s="3">
        <v>23500</v>
      </c>
      <c r="H102" s="5">
        <f t="shared" si="9"/>
        <v>1175000</v>
      </c>
      <c r="I102" s="76">
        <f t="shared" si="10"/>
        <v>587500</v>
      </c>
      <c r="J102" s="76">
        <f t="shared" si="11"/>
        <v>587500</v>
      </c>
    </row>
    <row r="103" spans="1:10">
      <c r="A103" s="2">
        <v>44208</v>
      </c>
      <c r="B103" s="3" t="s">
        <v>169</v>
      </c>
      <c r="C103" s="4" t="s">
        <v>78</v>
      </c>
      <c r="D103" s="3" t="s">
        <v>7</v>
      </c>
      <c r="E103" s="3" t="s">
        <v>174</v>
      </c>
      <c r="F103" s="3">
        <v>10</v>
      </c>
      <c r="G103" s="3">
        <v>18000</v>
      </c>
      <c r="H103" s="5">
        <f t="shared" si="9"/>
        <v>180000</v>
      </c>
      <c r="I103" s="76">
        <f t="shared" si="10"/>
        <v>36000</v>
      </c>
      <c r="J103" s="76">
        <f t="shared" si="11"/>
        <v>36000</v>
      </c>
    </row>
    <row r="104" spans="1:10">
      <c r="A104" s="2">
        <v>44208</v>
      </c>
      <c r="B104" s="3" t="s">
        <v>171</v>
      </c>
      <c r="C104" s="4" t="s">
        <v>54</v>
      </c>
      <c r="D104" s="3" t="s">
        <v>7</v>
      </c>
      <c r="E104" s="3" t="s">
        <v>174</v>
      </c>
      <c r="F104" s="3">
        <v>27</v>
      </c>
      <c r="G104" s="3">
        <v>18000</v>
      </c>
      <c r="H104" s="5">
        <f t="shared" si="9"/>
        <v>486000</v>
      </c>
      <c r="I104" s="76">
        <f t="shared" si="10"/>
        <v>97200</v>
      </c>
      <c r="J104" s="76">
        <f t="shared" si="11"/>
        <v>97200</v>
      </c>
    </row>
    <row r="105" spans="1:10">
      <c r="A105" s="2">
        <v>44208</v>
      </c>
      <c r="B105" s="3" t="s">
        <v>169</v>
      </c>
      <c r="C105" s="4" t="s">
        <v>85</v>
      </c>
      <c r="D105" s="3" t="s">
        <v>7</v>
      </c>
      <c r="E105" s="3" t="s">
        <v>176</v>
      </c>
      <c r="F105" s="3">
        <v>92</v>
      </c>
      <c r="G105" s="3">
        <v>9000</v>
      </c>
      <c r="H105" s="5">
        <f t="shared" si="9"/>
        <v>828000</v>
      </c>
      <c r="I105" s="76">
        <f t="shared" si="10"/>
        <v>82800</v>
      </c>
      <c r="J105" s="76">
        <f t="shared" si="11"/>
        <v>74400</v>
      </c>
    </row>
    <row r="106" spans="1:10">
      <c r="A106" s="2">
        <v>44208</v>
      </c>
      <c r="B106" s="3" t="s">
        <v>172</v>
      </c>
      <c r="C106" s="4" t="s">
        <v>37</v>
      </c>
      <c r="D106" s="3" t="s">
        <v>23</v>
      </c>
      <c r="E106" s="3" t="s">
        <v>174</v>
      </c>
      <c r="F106" s="3">
        <v>61</v>
      </c>
      <c r="G106" s="3">
        <v>18000</v>
      </c>
      <c r="H106" s="5">
        <f t="shared" si="9"/>
        <v>1098000</v>
      </c>
      <c r="I106" s="76">
        <f t="shared" si="10"/>
        <v>219600</v>
      </c>
      <c r="J106" s="76">
        <f t="shared" si="11"/>
        <v>219600</v>
      </c>
    </row>
    <row r="107" spans="1:10">
      <c r="A107" s="2">
        <v>44208</v>
      </c>
      <c r="B107" s="3" t="s">
        <v>170</v>
      </c>
      <c r="C107" s="4" t="s">
        <v>43</v>
      </c>
      <c r="D107" s="3" t="s">
        <v>21</v>
      </c>
      <c r="E107" s="3" t="s">
        <v>178</v>
      </c>
      <c r="F107" s="3">
        <v>43</v>
      </c>
      <c r="G107" s="3">
        <v>4000</v>
      </c>
      <c r="H107" s="5">
        <f t="shared" si="9"/>
        <v>172000</v>
      </c>
      <c r="I107" s="76">
        <f t="shared" si="10"/>
        <v>17200</v>
      </c>
      <c r="J107" s="76">
        <f t="shared" si="11"/>
        <v>13700</v>
      </c>
    </row>
    <row r="108" spans="1:10">
      <c r="A108" s="2">
        <v>44208</v>
      </c>
      <c r="B108" s="3" t="s">
        <v>13</v>
      </c>
      <c r="C108" s="4" t="s">
        <v>89</v>
      </c>
      <c r="D108" s="3" t="s">
        <v>10</v>
      </c>
      <c r="E108" s="3" t="s">
        <v>174</v>
      </c>
      <c r="F108" s="3">
        <v>70</v>
      </c>
      <c r="G108" s="3">
        <v>18000</v>
      </c>
      <c r="H108" s="5">
        <f t="shared" si="9"/>
        <v>1260000</v>
      </c>
      <c r="I108" s="76">
        <f t="shared" si="10"/>
        <v>252000</v>
      </c>
      <c r="J108" s="76">
        <f t="shared" si="11"/>
        <v>252000</v>
      </c>
    </row>
    <row r="109" spans="1:10">
      <c r="A109" s="2">
        <v>44208</v>
      </c>
      <c r="B109" s="3" t="s">
        <v>170</v>
      </c>
      <c r="C109" s="4" t="s">
        <v>158</v>
      </c>
      <c r="D109" s="3" t="s">
        <v>10</v>
      </c>
      <c r="E109" s="3" t="s">
        <v>176</v>
      </c>
      <c r="F109" s="3">
        <v>15</v>
      </c>
      <c r="G109" s="3">
        <v>9000</v>
      </c>
      <c r="H109" s="5">
        <f t="shared" si="9"/>
        <v>135000</v>
      </c>
      <c r="I109" s="76">
        <f t="shared" si="10"/>
        <v>13500</v>
      </c>
      <c r="J109" s="76">
        <f t="shared" si="11"/>
        <v>10800</v>
      </c>
    </row>
    <row r="110" spans="1:10">
      <c r="A110" s="2">
        <v>44208</v>
      </c>
      <c r="B110" s="3" t="s">
        <v>173</v>
      </c>
      <c r="C110" s="4" t="s">
        <v>22</v>
      </c>
      <c r="D110" s="3" t="s">
        <v>23</v>
      </c>
      <c r="E110" s="3" t="s">
        <v>178</v>
      </c>
      <c r="F110" s="3">
        <v>51</v>
      </c>
      <c r="G110" s="3">
        <v>4000</v>
      </c>
      <c r="H110" s="5">
        <f t="shared" si="9"/>
        <v>204000</v>
      </c>
      <c r="I110" s="76">
        <f t="shared" si="10"/>
        <v>20400</v>
      </c>
      <c r="J110" s="76">
        <f t="shared" si="11"/>
        <v>16300</v>
      </c>
    </row>
    <row r="111" spans="1:10">
      <c r="A111" s="2">
        <v>44208</v>
      </c>
      <c r="B111" s="3" t="s">
        <v>173</v>
      </c>
      <c r="C111" s="4" t="s">
        <v>137</v>
      </c>
      <c r="D111" s="3" t="s">
        <v>21</v>
      </c>
      <c r="E111" s="3" t="s">
        <v>174</v>
      </c>
      <c r="F111" s="3">
        <v>19</v>
      </c>
      <c r="G111" s="3">
        <v>18000</v>
      </c>
      <c r="H111" s="5">
        <f t="shared" si="9"/>
        <v>342000</v>
      </c>
      <c r="I111" s="76">
        <f t="shared" si="10"/>
        <v>68400</v>
      </c>
      <c r="J111" s="76">
        <f t="shared" si="11"/>
        <v>68400</v>
      </c>
    </row>
    <row r="112" spans="1:10">
      <c r="A112" s="2">
        <v>44208</v>
      </c>
      <c r="B112" s="3" t="s">
        <v>171</v>
      </c>
      <c r="C112" s="4" t="s">
        <v>39</v>
      </c>
      <c r="D112" s="3" t="s">
        <v>23</v>
      </c>
      <c r="E112" s="3" t="s">
        <v>176</v>
      </c>
      <c r="F112" s="3">
        <v>74</v>
      </c>
      <c r="G112" s="3">
        <v>9000</v>
      </c>
      <c r="H112" s="5">
        <f t="shared" si="9"/>
        <v>666000</v>
      </c>
      <c r="I112" s="76">
        <f t="shared" si="10"/>
        <v>66600</v>
      </c>
      <c r="J112" s="76">
        <f t="shared" si="11"/>
        <v>53200</v>
      </c>
    </row>
    <row r="113" spans="1:10">
      <c r="A113" s="2">
        <v>44208</v>
      </c>
      <c r="B113" s="3" t="s">
        <v>170</v>
      </c>
      <c r="C113" s="4" t="s">
        <v>98</v>
      </c>
      <c r="D113" s="3" t="s">
        <v>10</v>
      </c>
      <c r="E113" s="3" t="s">
        <v>176</v>
      </c>
      <c r="F113" s="3">
        <v>82</v>
      </c>
      <c r="G113" s="3">
        <v>9000</v>
      </c>
      <c r="H113" s="5">
        <f t="shared" si="9"/>
        <v>738000</v>
      </c>
      <c r="I113" s="76">
        <f t="shared" si="10"/>
        <v>73800</v>
      </c>
      <c r="J113" s="76">
        <f t="shared" si="11"/>
        <v>59000</v>
      </c>
    </row>
    <row r="114" spans="1:10">
      <c r="A114" s="2">
        <v>44208</v>
      </c>
      <c r="B114" s="3" t="s">
        <v>13</v>
      </c>
      <c r="C114" s="4" t="s">
        <v>85</v>
      </c>
      <c r="D114" s="3" t="s">
        <v>7</v>
      </c>
      <c r="E114" s="3" t="s">
        <v>174</v>
      </c>
      <c r="F114" s="3">
        <v>56</v>
      </c>
      <c r="G114" s="3">
        <v>18000</v>
      </c>
      <c r="H114" s="5">
        <f t="shared" si="9"/>
        <v>1008000</v>
      </c>
      <c r="I114" s="76">
        <f t="shared" si="10"/>
        <v>201600</v>
      </c>
      <c r="J114" s="76">
        <f t="shared" si="11"/>
        <v>201600</v>
      </c>
    </row>
    <row r="115" spans="1:10">
      <c r="A115" s="2">
        <v>44209</v>
      </c>
      <c r="B115" s="3" t="s">
        <v>173</v>
      </c>
      <c r="C115" s="4" t="s">
        <v>27</v>
      </c>
      <c r="D115" s="3" t="s">
        <v>21</v>
      </c>
      <c r="E115" s="3" t="s">
        <v>176</v>
      </c>
      <c r="F115" s="3">
        <v>81</v>
      </c>
      <c r="G115" s="3">
        <v>9000</v>
      </c>
      <c r="H115" s="5">
        <f t="shared" si="9"/>
        <v>729000</v>
      </c>
      <c r="I115" s="76">
        <f t="shared" si="10"/>
        <v>72900</v>
      </c>
      <c r="J115" s="76">
        <f t="shared" si="11"/>
        <v>58300</v>
      </c>
    </row>
    <row r="116" spans="1:10">
      <c r="A116" s="2">
        <v>44209</v>
      </c>
      <c r="B116" s="3" t="s">
        <v>170</v>
      </c>
      <c r="C116" s="4" t="s">
        <v>46</v>
      </c>
      <c r="D116" s="3" t="s">
        <v>7</v>
      </c>
      <c r="E116" s="3" t="s">
        <v>178</v>
      </c>
      <c r="F116" s="3">
        <v>55</v>
      </c>
      <c r="G116" s="3">
        <v>4000</v>
      </c>
      <c r="H116" s="5">
        <f t="shared" si="9"/>
        <v>220000</v>
      </c>
      <c r="I116" s="76">
        <f t="shared" si="10"/>
        <v>22000</v>
      </c>
      <c r="J116" s="76">
        <f t="shared" si="11"/>
        <v>17600</v>
      </c>
    </row>
    <row r="117" spans="1:10">
      <c r="A117" s="2">
        <v>44209</v>
      </c>
      <c r="B117" s="3" t="s">
        <v>172</v>
      </c>
      <c r="C117" s="4" t="s">
        <v>125</v>
      </c>
      <c r="D117" s="3" t="s">
        <v>118</v>
      </c>
      <c r="E117" s="3" t="s">
        <v>176</v>
      </c>
      <c r="F117" s="3">
        <v>100</v>
      </c>
      <c r="G117" s="3">
        <v>9000</v>
      </c>
      <c r="H117" s="5">
        <f t="shared" si="9"/>
        <v>900000</v>
      </c>
      <c r="I117" s="76">
        <f t="shared" si="10"/>
        <v>90000</v>
      </c>
      <c r="J117" s="76">
        <f t="shared" si="11"/>
        <v>81000</v>
      </c>
    </row>
    <row r="118" spans="1:10">
      <c r="A118" s="2">
        <v>44209</v>
      </c>
      <c r="B118" s="3" t="s">
        <v>13</v>
      </c>
      <c r="C118" s="4" t="s">
        <v>82</v>
      </c>
      <c r="D118" s="3" t="s">
        <v>18</v>
      </c>
      <c r="E118" s="3" t="s">
        <v>174</v>
      </c>
      <c r="F118" s="3">
        <v>85</v>
      </c>
      <c r="G118" s="3">
        <v>18000</v>
      </c>
      <c r="H118" s="5">
        <f t="shared" si="9"/>
        <v>1530000</v>
      </c>
      <c r="I118" s="76">
        <f t="shared" si="10"/>
        <v>306000</v>
      </c>
      <c r="J118" s="76">
        <f t="shared" si="11"/>
        <v>306000</v>
      </c>
    </row>
    <row r="119" spans="1:10">
      <c r="A119" s="2">
        <v>44209</v>
      </c>
      <c r="B119" s="3" t="s">
        <v>173</v>
      </c>
      <c r="C119" s="4" t="s">
        <v>17</v>
      </c>
      <c r="D119" s="3" t="s">
        <v>18</v>
      </c>
      <c r="E119" s="3" t="s">
        <v>174</v>
      </c>
      <c r="F119" s="3">
        <v>92</v>
      </c>
      <c r="G119" s="3">
        <v>18000</v>
      </c>
      <c r="H119" s="5">
        <f t="shared" si="9"/>
        <v>1656000</v>
      </c>
      <c r="I119" s="76">
        <f t="shared" si="10"/>
        <v>331200</v>
      </c>
      <c r="J119" s="76">
        <f t="shared" si="11"/>
        <v>347700</v>
      </c>
    </row>
    <row r="120" spans="1:10">
      <c r="A120" s="2">
        <v>44209</v>
      </c>
      <c r="B120" s="3" t="s">
        <v>173</v>
      </c>
      <c r="C120" s="4" t="s">
        <v>56</v>
      </c>
      <c r="D120" s="3" t="s">
        <v>23</v>
      </c>
      <c r="E120" s="3" t="s">
        <v>176</v>
      </c>
      <c r="F120" s="3">
        <v>95</v>
      </c>
      <c r="G120" s="3">
        <v>9000</v>
      </c>
      <c r="H120" s="5">
        <f t="shared" si="9"/>
        <v>855000</v>
      </c>
      <c r="I120" s="76">
        <f t="shared" si="10"/>
        <v>85500</v>
      </c>
      <c r="J120" s="76">
        <f t="shared" si="11"/>
        <v>76900</v>
      </c>
    </row>
    <row r="121" spans="1:10">
      <c r="A121" s="2">
        <v>44209</v>
      </c>
      <c r="B121" s="3" t="s">
        <v>171</v>
      </c>
      <c r="C121" s="4" t="s">
        <v>75</v>
      </c>
      <c r="D121" s="3" t="s">
        <v>7</v>
      </c>
      <c r="E121" s="3" t="s">
        <v>175</v>
      </c>
      <c r="F121" s="3">
        <v>96</v>
      </c>
      <c r="G121" s="3">
        <v>23500</v>
      </c>
      <c r="H121" s="5">
        <f t="shared" si="9"/>
        <v>2256000</v>
      </c>
      <c r="I121" s="76">
        <f t="shared" si="10"/>
        <v>1128000</v>
      </c>
      <c r="J121" s="76">
        <f t="shared" si="11"/>
        <v>1150500</v>
      </c>
    </row>
    <row r="122" spans="1:10">
      <c r="A122" s="2">
        <v>44209</v>
      </c>
      <c r="B122" s="3" t="s">
        <v>170</v>
      </c>
      <c r="C122" s="4" t="s">
        <v>128</v>
      </c>
      <c r="D122" s="3" t="s">
        <v>118</v>
      </c>
      <c r="E122" s="3" t="s">
        <v>175</v>
      </c>
      <c r="F122" s="3">
        <v>10</v>
      </c>
      <c r="G122" s="3">
        <v>23500</v>
      </c>
      <c r="H122" s="5">
        <f t="shared" si="9"/>
        <v>235000</v>
      </c>
      <c r="I122" s="76">
        <f t="shared" si="10"/>
        <v>117500</v>
      </c>
      <c r="J122" s="76">
        <f t="shared" si="11"/>
        <v>117500</v>
      </c>
    </row>
    <row r="123" spans="1:10">
      <c r="A123" s="2">
        <v>44209</v>
      </c>
      <c r="B123" s="3" t="s">
        <v>13</v>
      </c>
      <c r="C123" s="4" t="s">
        <v>156</v>
      </c>
      <c r="D123" s="3" t="s">
        <v>23</v>
      </c>
      <c r="E123" s="3" t="s">
        <v>175</v>
      </c>
      <c r="F123" s="3">
        <v>22</v>
      </c>
      <c r="G123" s="3">
        <v>23500</v>
      </c>
      <c r="H123" s="5">
        <f t="shared" si="9"/>
        <v>517000</v>
      </c>
      <c r="I123" s="76">
        <f t="shared" si="10"/>
        <v>258500</v>
      </c>
      <c r="J123" s="76">
        <f t="shared" si="11"/>
        <v>258500</v>
      </c>
    </row>
    <row r="124" spans="1:10">
      <c r="A124" s="2">
        <v>44209</v>
      </c>
      <c r="B124" s="3" t="s">
        <v>172</v>
      </c>
      <c r="C124" s="4" t="s">
        <v>36</v>
      </c>
      <c r="D124" s="3" t="s">
        <v>23</v>
      </c>
      <c r="E124" s="3" t="s">
        <v>178</v>
      </c>
      <c r="F124" s="3">
        <v>22</v>
      </c>
      <c r="G124" s="3">
        <v>4000</v>
      </c>
      <c r="H124" s="5">
        <f t="shared" si="9"/>
        <v>88000</v>
      </c>
      <c r="I124" s="76">
        <f t="shared" si="10"/>
        <v>8800</v>
      </c>
      <c r="J124" s="76">
        <f t="shared" si="11"/>
        <v>7000</v>
      </c>
    </row>
    <row r="125" spans="1:10">
      <c r="A125" s="2">
        <v>44209</v>
      </c>
      <c r="B125" s="3" t="s">
        <v>13</v>
      </c>
      <c r="C125" s="4" t="s">
        <v>32</v>
      </c>
      <c r="D125" s="3" t="s">
        <v>23</v>
      </c>
      <c r="E125" s="3" t="s">
        <v>176</v>
      </c>
      <c r="F125" s="3">
        <v>40</v>
      </c>
      <c r="G125" s="3">
        <v>9000</v>
      </c>
      <c r="H125" s="5">
        <f t="shared" si="9"/>
        <v>360000</v>
      </c>
      <c r="I125" s="76">
        <f t="shared" si="10"/>
        <v>36000</v>
      </c>
      <c r="J125" s="76">
        <f t="shared" si="11"/>
        <v>28800</v>
      </c>
    </row>
    <row r="126" spans="1:10">
      <c r="A126" s="2">
        <v>44209</v>
      </c>
      <c r="B126" s="3" t="s">
        <v>13</v>
      </c>
      <c r="C126" s="4" t="s">
        <v>89</v>
      </c>
      <c r="D126" s="3" t="s">
        <v>10</v>
      </c>
      <c r="E126" s="3" t="s">
        <v>174</v>
      </c>
      <c r="F126" s="3">
        <v>78</v>
      </c>
      <c r="G126" s="3">
        <v>18000</v>
      </c>
      <c r="H126" s="5">
        <f t="shared" si="9"/>
        <v>1404000</v>
      </c>
      <c r="I126" s="76">
        <f t="shared" si="10"/>
        <v>280800</v>
      </c>
      <c r="J126" s="76">
        <f t="shared" si="11"/>
        <v>280800</v>
      </c>
    </row>
    <row r="127" spans="1:10">
      <c r="A127" s="2">
        <v>44210</v>
      </c>
      <c r="B127" s="3" t="s">
        <v>169</v>
      </c>
      <c r="C127" s="4" t="s">
        <v>163</v>
      </c>
      <c r="D127" s="3" t="s">
        <v>7</v>
      </c>
      <c r="E127" s="3" t="s">
        <v>174</v>
      </c>
      <c r="F127" s="3">
        <v>70</v>
      </c>
      <c r="G127" s="3">
        <v>18000</v>
      </c>
      <c r="H127" s="5">
        <f t="shared" si="9"/>
        <v>1260000</v>
      </c>
      <c r="I127" s="76">
        <f t="shared" si="10"/>
        <v>252000</v>
      </c>
      <c r="J127" s="76">
        <f t="shared" si="11"/>
        <v>252000</v>
      </c>
    </row>
    <row r="128" spans="1:10">
      <c r="A128" s="2">
        <v>44210</v>
      </c>
      <c r="B128" s="3" t="s">
        <v>173</v>
      </c>
      <c r="C128" s="4" t="s">
        <v>29</v>
      </c>
      <c r="D128" s="3" t="s">
        <v>10</v>
      </c>
      <c r="E128" s="3" t="s">
        <v>174</v>
      </c>
      <c r="F128" s="3">
        <v>38</v>
      </c>
      <c r="G128" s="3">
        <v>18000</v>
      </c>
      <c r="H128" s="5">
        <f t="shared" si="9"/>
        <v>684000</v>
      </c>
      <c r="I128" s="76">
        <f t="shared" si="10"/>
        <v>136800</v>
      </c>
      <c r="J128" s="76">
        <f t="shared" si="11"/>
        <v>136800</v>
      </c>
    </row>
    <row r="129" spans="1:10">
      <c r="A129" s="2">
        <v>44210</v>
      </c>
      <c r="B129" s="3" t="s">
        <v>13</v>
      </c>
      <c r="C129" s="4" t="s">
        <v>14</v>
      </c>
      <c r="D129" s="3" t="s">
        <v>10</v>
      </c>
      <c r="E129" s="3" t="s">
        <v>178</v>
      </c>
      <c r="F129" s="3">
        <v>75</v>
      </c>
      <c r="G129" s="3">
        <v>4000</v>
      </c>
      <c r="H129" s="5">
        <f t="shared" si="9"/>
        <v>300000</v>
      </c>
      <c r="I129" s="76">
        <f t="shared" si="10"/>
        <v>30000</v>
      </c>
      <c r="J129" s="76">
        <f t="shared" si="11"/>
        <v>24000</v>
      </c>
    </row>
    <row r="130" spans="1:10">
      <c r="A130" s="2">
        <v>44210</v>
      </c>
      <c r="B130" s="3" t="s">
        <v>172</v>
      </c>
      <c r="C130" s="4" t="s">
        <v>157</v>
      </c>
      <c r="D130" s="3" t="s">
        <v>21</v>
      </c>
      <c r="E130" s="3" t="s">
        <v>175</v>
      </c>
      <c r="F130" s="3">
        <v>37</v>
      </c>
      <c r="G130" s="3">
        <v>23500</v>
      </c>
      <c r="H130" s="5">
        <f t="shared" ref="H130:H193" si="12">G130*F130</f>
        <v>869500</v>
      </c>
      <c r="I130" s="76">
        <f t="shared" si="10"/>
        <v>434750</v>
      </c>
      <c r="J130" s="76">
        <f t="shared" si="11"/>
        <v>434700</v>
      </c>
    </row>
    <row r="131" spans="1:10">
      <c r="A131" s="2">
        <v>44210</v>
      </c>
      <c r="B131" s="3" t="s">
        <v>169</v>
      </c>
      <c r="C131" s="4" t="s">
        <v>163</v>
      </c>
      <c r="D131" s="3" t="s">
        <v>7</v>
      </c>
      <c r="E131" s="3" t="s">
        <v>174</v>
      </c>
      <c r="F131" s="3">
        <v>57</v>
      </c>
      <c r="G131" s="3">
        <v>18000</v>
      </c>
      <c r="H131" s="5">
        <f t="shared" si="12"/>
        <v>1026000</v>
      </c>
      <c r="I131" s="76">
        <f t="shared" ref="I131:I194" si="13">IF($G131&gt;20000, ROUNDDOWN($H131*0.5, -1), IF($G131&gt;10000, ROUNDDOWN($H131*0.2, -1), ROUNDDOWN($H131*0.1, -1)))</f>
        <v>205200</v>
      </c>
      <c r="J131" s="76">
        <f t="shared" ref="J131:J194" si="14">IF($F131&gt;90, ROUNDDOWN($H131*0.01, -2), 0) + IF($G131&gt;20000, ROUNDDOWN($H131*0.5, -2), IF($G131&gt;10000, ROUNDDOWN($H131*0.2, -2), ROUNDDOWN($H131*0.08, -2)))</f>
        <v>205200</v>
      </c>
    </row>
    <row r="132" spans="1:10">
      <c r="A132" s="2">
        <v>44211</v>
      </c>
      <c r="B132" s="3" t="s">
        <v>173</v>
      </c>
      <c r="C132" s="4" t="s">
        <v>15</v>
      </c>
      <c r="D132" s="3" t="s">
        <v>10</v>
      </c>
      <c r="E132" s="3" t="s">
        <v>176</v>
      </c>
      <c r="F132" s="3">
        <v>90</v>
      </c>
      <c r="G132" s="3">
        <v>9000</v>
      </c>
      <c r="H132" s="5">
        <f t="shared" si="12"/>
        <v>810000</v>
      </c>
      <c r="I132" s="76">
        <f t="shared" si="13"/>
        <v>81000</v>
      </c>
      <c r="J132" s="76">
        <f t="shared" si="14"/>
        <v>64800</v>
      </c>
    </row>
    <row r="133" spans="1:10">
      <c r="A133" s="2">
        <v>44211</v>
      </c>
      <c r="B133" s="3" t="s">
        <v>169</v>
      </c>
      <c r="C133" s="4" t="s">
        <v>76</v>
      </c>
      <c r="D133" s="3" t="s">
        <v>7</v>
      </c>
      <c r="E133" s="3" t="s">
        <v>176</v>
      </c>
      <c r="F133" s="3">
        <v>59</v>
      </c>
      <c r="G133" s="3">
        <v>9000</v>
      </c>
      <c r="H133" s="5">
        <f t="shared" si="12"/>
        <v>531000</v>
      </c>
      <c r="I133" s="76">
        <f t="shared" si="13"/>
        <v>53100</v>
      </c>
      <c r="J133" s="76">
        <f t="shared" si="14"/>
        <v>42400</v>
      </c>
    </row>
    <row r="134" spans="1:10">
      <c r="A134" s="2">
        <v>44211</v>
      </c>
      <c r="B134" s="3" t="s">
        <v>170</v>
      </c>
      <c r="C134" s="4" t="s">
        <v>155</v>
      </c>
      <c r="D134" s="3" t="s">
        <v>18</v>
      </c>
      <c r="E134" s="3" t="s">
        <v>174</v>
      </c>
      <c r="F134" s="3">
        <v>76</v>
      </c>
      <c r="G134" s="3">
        <v>18000</v>
      </c>
      <c r="H134" s="5">
        <f t="shared" si="12"/>
        <v>1368000</v>
      </c>
      <c r="I134" s="76">
        <f t="shared" si="13"/>
        <v>273600</v>
      </c>
      <c r="J134" s="76">
        <f t="shared" si="14"/>
        <v>273600</v>
      </c>
    </row>
    <row r="135" spans="1:10">
      <c r="A135" s="2">
        <v>44211</v>
      </c>
      <c r="B135" s="3" t="s">
        <v>13</v>
      </c>
      <c r="C135" s="4" t="s">
        <v>156</v>
      </c>
      <c r="D135" s="3" t="s">
        <v>23</v>
      </c>
      <c r="E135" s="3" t="s">
        <v>175</v>
      </c>
      <c r="F135" s="3">
        <v>89</v>
      </c>
      <c r="G135" s="3">
        <v>23500</v>
      </c>
      <c r="H135" s="5">
        <f t="shared" si="12"/>
        <v>2091500</v>
      </c>
      <c r="I135" s="76">
        <f t="shared" si="13"/>
        <v>1045750</v>
      </c>
      <c r="J135" s="76">
        <f t="shared" si="14"/>
        <v>1045700</v>
      </c>
    </row>
    <row r="136" spans="1:10">
      <c r="A136" s="2">
        <v>44211</v>
      </c>
      <c r="B136" s="3" t="s">
        <v>169</v>
      </c>
      <c r="C136" s="4" t="s">
        <v>85</v>
      </c>
      <c r="D136" s="3" t="s">
        <v>7</v>
      </c>
      <c r="E136" s="3" t="s">
        <v>176</v>
      </c>
      <c r="F136" s="3">
        <v>55</v>
      </c>
      <c r="G136" s="3">
        <v>9000</v>
      </c>
      <c r="H136" s="5">
        <f t="shared" si="12"/>
        <v>495000</v>
      </c>
      <c r="I136" s="76">
        <f t="shared" si="13"/>
        <v>49500</v>
      </c>
      <c r="J136" s="76">
        <f t="shared" si="14"/>
        <v>39600</v>
      </c>
    </row>
    <row r="137" spans="1:10">
      <c r="A137" s="2">
        <v>44211</v>
      </c>
      <c r="B137" s="3" t="s">
        <v>169</v>
      </c>
      <c r="C137" s="4" t="s">
        <v>8</v>
      </c>
      <c r="D137" s="3" t="s">
        <v>7</v>
      </c>
      <c r="E137" s="3" t="s">
        <v>175</v>
      </c>
      <c r="F137" s="3">
        <v>57</v>
      </c>
      <c r="G137" s="3">
        <v>23500</v>
      </c>
      <c r="H137" s="5">
        <f t="shared" si="12"/>
        <v>1339500</v>
      </c>
      <c r="I137" s="76">
        <f t="shared" si="13"/>
        <v>669750</v>
      </c>
      <c r="J137" s="76">
        <f t="shared" si="14"/>
        <v>669700</v>
      </c>
    </row>
    <row r="138" spans="1:10">
      <c r="A138" s="2">
        <v>44211</v>
      </c>
      <c r="B138" s="3" t="s">
        <v>13</v>
      </c>
      <c r="C138" s="4" t="s">
        <v>166</v>
      </c>
      <c r="D138" s="3" t="s">
        <v>118</v>
      </c>
      <c r="E138" s="3" t="s">
        <v>175</v>
      </c>
      <c r="F138" s="3">
        <v>100</v>
      </c>
      <c r="G138" s="3">
        <v>23500</v>
      </c>
      <c r="H138" s="5">
        <f t="shared" si="12"/>
        <v>2350000</v>
      </c>
      <c r="I138" s="76">
        <f t="shared" si="13"/>
        <v>1175000</v>
      </c>
      <c r="J138" s="76">
        <f t="shared" si="14"/>
        <v>1198500</v>
      </c>
    </row>
    <row r="139" spans="1:10">
      <c r="A139" s="2">
        <v>44211</v>
      </c>
      <c r="B139" s="3" t="s">
        <v>169</v>
      </c>
      <c r="C139" s="4" t="s">
        <v>138</v>
      </c>
      <c r="D139" s="3" t="s">
        <v>7</v>
      </c>
      <c r="E139" s="3" t="s">
        <v>176</v>
      </c>
      <c r="F139" s="3">
        <v>60</v>
      </c>
      <c r="G139" s="3">
        <v>9000</v>
      </c>
      <c r="H139" s="5">
        <f t="shared" si="12"/>
        <v>540000</v>
      </c>
      <c r="I139" s="76">
        <f t="shared" si="13"/>
        <v>54000</v>
      </c>
      <c r="J139" s="76">
        <f t="shared" si="14"/>
        <v>43200</v>
      </c>
    </row>
    <row r="140" spans="1:10">
      <c r="A140" s="2">
        <v>44211</v>
      </c>
      <c r="B140" s="3" t="s">
        <v>171</v>
      </c>
      <c r="C140" s="4" t="s">
        <v>87</v>
      </c>
      <c r="D140" s="3" t="s">
        <v>10</v>
      </c>
      <c r="E140" s="3" t="s">
        <v>176</v>
      </c>
      <c r="F140" s="3">
        <v>27</v>
      </c>
      <c r="G140" s="3">
        <v>9000</v>
      </c>
      <c r="H140" s="5">
        <f t="shared" si="12"/>
        <v>243000</v>
      </c>
      <c r="I140" s="76">
        <f t="shared" si="13"/>
        <v>24300</v>
      </c>
      <c r="J140" s="76">
        <f t="shared" si="14"/>
        <v>19400</v>
      </c>
    </row>
    <row r="141" spans="1:10">
      <c r="A141" s="2">
        <v>44211</v>
      </c>
      <c r="B141" s="3" t="s">
        <v>171</v>
      </c>
      <c r="C141" s="4" t="s">
        <v>79</v>
      </c>
      <c r="D141" s="3" t="s">
        <v>18</v>
      </c>
      <c r="E141" s="3" t="s">
        <v>176</v>
      </c>
      <c r="F141" s="3">
        <v>81</v>
      </c>
      <c r="G141" s="3">
        <v>9000</v>
      </c>
      <c r="H141" s="5">
        <f t="shared" si="12"/>
        <v>729000</v>
      </c>
      <c r="I141" s="76">
        <f t="shared" si="13"/>
        <v>72900</v>
      </c>
      <c r="J141" s="76">
        <f t="shared" si="14"/>
        <v>58300</v>
      </c>
    </row>
    <row r="142" spans="1:10">
      <c r="A142" s="2">
        <v>44212</v>
      </c>
      <c r="B142" s="3" t="s">
        <v>173</v>
      </c>
      <c r="C142" s="4" t="s">
        <v>137</v>
      </c>
      <c r="D142" s="3" t="s">
        <v>21</v>
      </c>
      <c r="E142" s="3" t="s">
        <v>174</v>
      </c>
      <c r="F142" s="3">
        <v>1</v>
      </c>
      <c r="G142" s="3">
        <v>18000</v>
      </c>
      <c r="H142" s="5">
        <f t="shared" si="12"/>
        <v>18000</v>
      </c>
      <c r="I142" s="76">
        <f t="shared" si="13"/>
        <v>3600</v>
      </c>
      <c r="J142" s="76">
        <f t="shared" si="14"/>
        <v>3600</v>
      </c>
    </row>
    <row r="143" spans="1:10">
      <c r="A143" s="2">
        <v>44212</v>
      </c>
      <c r="B143" s="3" t="s">
        <v>171</v>
      </c>
      <c r="C143" s="4" t="s">
        <v>46</v>
      </c>
      <c r="D143" s="3" t="s">
        <v>10</v>
      </c>
      <c r="E143" s="3" t="s">
        <v>175</v>
      </c>
      <c r="F143" s="3">
        <v>55</v>
      </c>
      <c r="G143" s="3">
        <v>23500</v>
      </c>
      <c r="H143" s="5">
        <f t="shared" si="12"/>
        <v>1292500</v>
      </c>
      <c r="I143" s="76">
        <f t="shared" si="13"/>
        <v>646250</v>
      </c>
      <c r="J143" s="76">
        <f t="shared" si="14"/>
        <v>646200</v>
      </c>
    </row>
    <row r="144" spans="1:10">
      <c r="A144" s="2">
        <v>44212</v>
      </c>
      <c r="B144" s="3" t="s">
        <v>169</v>
      </c>
      <c r="C144" s="4" t="s">
        <v>123</v>
      </c>
      <c r="D144" s="3" t="s">
        <v>18</v>
      </c>
      <c r="E144" s="3" t="s">
        <v>176</v>
      </c>
      <c r="F144" s="3">
        <v>29</v>
      </c>
      <c r="G144" s="3">
        <v>9000</v>
      </c>
      <c r="H144" s="5">
        <f t="shared" si="12"/>
        <v>261000</v>
      </c>
      <c r="I144" s="76">
        <f t="shared" si="13"/>
        <v>26100</v>
      </c>
      <c r="J144" s="76">
        <f t="shared" si="14"/>
        <v>20800</v>
      </c>
    </row>
    <row r="145" spans="1:10">
      <c r="A145" s="2">
        <v>44212</v>
      </c>
      <c r="B145" s="3" t="s">
        <v>172</v>
      </c>
      <c r="C145" s="4" t="s">
        <v>45</v>
      </c>
      <c r="D145" s="3" t="s">
        <v>18</v>
      </c>
      <c r="E145" s="3" t="s">
        <v>176</v>
      </c>
      <c r="F145" s="3">
        <v>29</v>
      </c>
      <c r="G145" s="3">
        <v>9000</v>
      </c>
      <c r="H145" s="5">
        <f t="shared" si="12"/>
        <v>261000</v>
      </c>
      <c r="I145" s="76">
        <f t="shared" si="13"/>
        <v>26100</v>
      </c>
      <c r="J145" s="76">
        <f t="shared" si="14"/>
        <v>20800</v>
      </c>
    </row>
    <row r="146" spans="1:10">
      <c r="A146" s="2">
        <v>44212</v>
      </c>
      <c r="B146" s="3" t="s">
        <v>173</v>
      </c>
      <c r="C146" s="4" t="s">
        <v>46</v>
      </c>
      <c r="D146" s="3" t="s">
        <v>7</v>
      </c>
      <c r="E146" s="3" t="s">
        <v>175</v>
      </c>
      <c r="F146" s="3">
        <v>37</v>
      </c>
      <c r="G146" s="3">
        <v>23500</v>
      </c>
      <c r="H146" s="5">
        <f t="shared" si="12"/>
        <v>869500</v>
      </c>
      <c r="I146" s="76">
        <f t="shared" si="13"/>
        <v>434750</v>
      </c>
      <c r="J146" s="76">
        <f t="shared" si="14"/>
        <v>434700</v>
      </c>
    </row>
    <row r="147" spans="1:10">
      <c r="A147" s="2">
        <v>44212</v>
      </c>
      <c r="B147" s="3" t="s">
        <v>171</v>
      </c>
      <c r="C147" s="4" t="s">
        <v>63</v>
      </c>
      <c r="D147" s="3" t="s">
        <v>7</v>
      </c>
      <c r="E147" s="3" t="s">
        <v>176</v>
      </c>
      <c r="F147" s="3">
        <v>100</v>
      </c>
      <c r="G147" s="3">
        <v>9000</v>
      </c>
      <c r="H147" s="5">
        <f t="shared" si="12"/>
        <v>900000</v>
      </c>
      <c r="I147" s="76">
        <f t="shared" si="13"/>
        <v>90000</v>
      </c>
      <c r="J147" s="76">
        <f t="shared" si="14"/>
        <v>81000</v>
      </c>
    </row>
    <row r="148" spans="1:10">
      <c r="A148" s="2">
        <v>44212</v>
      </c>
      <c r="B148" s="3" t="s">
        <v>169</v>
      </c>
      <c r="C148" s="4" t="s">
        <v>163</v>
      </c>
      <c r="D148" s="3" t="s">
        <v>7</v>
      </c>
      <c r="E148" s="3" t="s">
        <v>174</v>
      </c>
      <c r="F148" s="3">
        <v>36</v>
      </c>
      <c r="G148" s="3">
        <v>18000</v>
      </c>
      <c r="H148" s="5">
        <f t="shared" si="12"/>
        <v>648000</v>
      </c>
      <c r="I148" s="76">
        <f t="shared" si="13"/>
        <v>129600</v>
      </c>
      <c r="J148" s="76">
        <f t="shared" si="14"/>
        <v>129600</v>
      </c>
    </row>
    <row r="149" spans="1:10">
      <c r="A149" s="2">
        <v>44212</v>
      </c>
      <c r="B149" s="3" t="s">
        <v>170</v>
      </c>
      <c r="C149" s="4" t="s">
        <v>165</v>
      </c>
      <c r="D149" s="3" t="s">
        <v>18</v>
      </c>
      <c r="E149" s="3" t="s">
        <v>175</v>
      </c>
      <c r="F149" s="3">
        <v>35</v>
      </c>
      <c r="G149" s="3">
        <v>23500</v>
      </c>
      <c r="H149" s="5">
        <f t="shared" si="12"/>
        <v>822500</v>
      </c>
      <c r="I149" s="76">
        <f t="shared" si="13"/>
        <v>411250</v>
      </c>
      <c r="J149" s="76">
        <f t="shared" si="14"/>
        <v>411200</v>
      </c>
    </row>
    <row r="150" spans="1:10">
      <c r="A150" s="2">
        <v>44213</v>
      </c>
      <c r="B150" s="3" t="s">
        <v>171</v>
      </c>
      <c r="C150" s="4" t="s">
        <v>87</v>
      </c>
      <c r="D150" s="3" t="s">
        <v>10</v>
      </c>
      <c r="E150" s="3" t="s">
        <v>176</v>
      </c>
      <c r="F150" s="3">
        <v>90</v>
      </c>
      <c r="G150" s="3">
        <v>9000</v>
      </c>
      <c r="H150" s="5">
        <f t="shared" si="12"/>
        <v>810000</v>
      </c>
      <c r="I150" s="76">
        <f t="shared" si="13"/>
        <v>81000</v>
      </c>
      <c r="J150" s="76">
        <f t="shared" si="14"/>
        <v>64800</v>
      </c>
    </row>
    <row r="151" spans="1:10">
      <c r="A151" s="2">
        <v>44213</v>
      </c>
      <c r="B151" s="3" t="s">
        <v>171</v>
      </c>
      <c r="C151" s="4" t="s">
        <v>91</v>
      </c>
      <c r="D151" s="3" t="s">
        <v>10</v>
      </c>
      <c r="E151" s="3" t="s">
        <v>175</v>
      </c>
      <c r="F151" s="3">
        <v>35</v>
      </c>
      <c r="G151" s="3">
        <v>23500</v>
      </c>
      <c r="H151" s="5">
        <f t="shared" si="12"/>
        <v>822500</v>
      </c>
      <c r="I151" s="76">
        <f t="shared" si="13"/>
        <v>411250</v>
      </c>
      <c r="J151" s="76">
        <f t="shared" si="14"/>
        <v>411200</v>
      </c>
    </row>
    <row r="152" spans="1:10">
      <c r="A152" s="2">
        <v>44213</v>
      </c>
      <c r="B152" s="3" t="s">
        <v>170</v>
      </c>
      <c r="C152" s="4" t="s">
        <v>87</v>
      </c>
      <c r="D152" s="3" t="s">
        <v>10</v>
      </c>
      <c r="E152" s="3" t="s">
        <v>176</v>
      </c>
      <c r="F152" s="3">
        <v>77</v>
      </c>
      <c r="G152" s="3">
        <v>9000</v>
      </c>
      <c r="H152" s="5">
        <f t="shared" si="12"/>
        <v>693000</v>
      </c>
      <c r="I152" s="76">
        <f t="shared" si="13"/>
        <v>69300</v>
      </c>
      <c r="J152" s="76">
        <f t="shared" si="14"/>
        <v>55400</v>
      </c>
    </row>
    <row r="153" spans="1:10">
      <c r="A153" s="2">
        <v>44213</v>
      </c>
      <c r="B153" s="3" t="s">
        <v>172</v>
      </c>
      <c r="C153" s="4" t="s">
        <v>48</v>
      </c>
      <c r="D153" s="3" t="s">
        <v>23</v>
      </c>
      <c r="E153" s="3" t="s">
        <v>175</v>
      </c>
      <c r="F153" s="3">
        <v>11</v>
      </c>
      <c r="G153" s="3">
        <v>23500</v>
      </c>
      <c r="H153" s="5">
        <f t="shared" si="12"/>
        <v>258500</v>
      </c>
      <c r="I153" s="76">
        <f t="shared" si="13"/>
        <v>129250</v>
      </c>
      <c r="J153" s="76">
        <f t="shared" si="14"/>
        <v>129200</v>
      </c>
    </row>
    <row r="154" spans="1:10">
      <c r="A154" s="2">
        <v>44213</v>
      </c>
      <c r="B154" s="3" t="s">
        <v>171</v>
      </c>
      <c r="C154" s="4" t="s">
        <v>75</v>
      </c>
      <c r="D154" s="3" t="s">
        <v>7</v>
      </c>
      <c r="E154" s="3" t="s">
        <v>175</v>
      </c>
      <c r="F154" s="3">
        <v>71</v>
      </c>
      <c r="G154" s="3">
        <v>23500</v>
      </c>
      <c r="H154" s="5">
        <f t="shared" si="12"/>
        <v>1668500</v>
      </c>
      <c r="I154" s="76">
        <f t="shared" si="13"/>
        <v>834250</v>
      </c>
      <c r="J154" s="76">
        <f t="shared" si="14"/>
        <v>834200</v>
      </c>
    </row>
    <row r="155" spans="1:10">
      <c r="A155" s="2">
        <v>44213</v>
      </c>
      <c r="B155" s="3" t="s">
        <v>172</v>
      </c>
      <c r="C155" s="4" t="s">
        <v>101</v>
      </c>
      <c r="D155" s="3" t="s">
        <v>10</v>
      </c>
      <c r="E155" s="3" t="s">
        <v>175</v>
      </c>
      <c r="F155" s="3">
        <v>38</v>
      </c>
      <c r="G155" s="3">
        <v>23500</v>
      </c>
      <c r="H155" s="5">
        <f t="shared" si="12"/>
        <v>893000</v>
      </c>
      <c r="I155" s="76">
        <f t="shared" si="13"/>
        <v>446500</v>
      </c>
      <c r="J155" s="76">
        <f t="shared" si="14"/>
        <v>446500</v>
      </c>
    </row>
    <row r="156" spans="1:10">
      <c r="A156" s="2">
        <v>44213</v>
      </c>
      <c r="B156" s="3" t="s">
        <v>13</v>
      </c>
      <c r="C156" s="4" t="s">
        <v>156</v>
      </c>
      <c r="D156" s="3" t="s">
        <v>23</v>
      </c>
      <c r="E156" s="3" t="s">
        <v>175</v>
      </c>
      <c r="F156" s="3">
        <v>62</v>
      </c>
      <c r="G156" s="3">
        <v>23500</v>
      </c>
      <c r="H156" s="5">
        <f t="shared" si="12"/>
        <v>1457000</v>
      </c>
      <c r="I156" s="76">
        <f t="shared" si="13"/>
        <v>728500</v>
      </c>
      <c r="J156" s="76">
        <f t="shared" si="14"/>
        <v>728500</v>
      </c>
    </row>
    <row r="157" spans="1:10">
      <c r="A157" s="2">
        <v>44214</v>
      </c>
      <c r="B157" s="3" t="s">
        <v>169</v>
      </c>
      <c r="C157" s="4" t="s">
        <v>85</v>
      </c>
      <c r="D157" s="3" t="s">
        <v>7</v>
      </c>
      <c r="E157" s="3" t="s">
        <v>176</v>
      </c>
      <c r="F157" s="3">
        <v>8</v>
      </c>
      <c r="G157" s="3">
        <v>9000</v>
      </c>
      <c r="H157" s="5">
        <f t="shared" si="12"/>
        <v>72000</v>
      </c>
      <c r="I157" s="76">
        <f t="shared" si="13"/>
        <v>7200</v>
      </c>
      <c r="J157" s="76">
        <f t="shared" si="14"/>
        <v>5700</v>
      </c>
    </row>
    <row r="158" spans="1:10">
      <c r="A158" s="2">
        <v>44214</v>
      </c>
      <c r="B158" s="3" t="s">
        <v>172</v>
      </c>
      <c r="C158" s="4" t="s">
        <v>99</v>
      </c>
      <c r="D158" s="3" t="s">
        <v>18</v>
      </c>
      <c r="E158" s="3" t="s">
        <v>174</v>
      </c>
      <c r="F158" s="3">
        <v>95</v>
      </c>
      <c r="G158" s="3">
        <v>18000</v>
      </c>
      <c r="H158" s="5">
        <f t="shared" si="12"/>
        <v>1710000</v>
      </c>
      <c r="I158" s="76">
        <f t="shared" si="13"/>
        <v>342000</v>
      </c>
      <c r="J158" s="76">
        <f t="shared" si="14"/>
        <v>359100</v>
      </c>
    </row>
    <row r="159" spans="1:10">
      <c r="A159" s="2">
        <v>44214</v>
      </c>
      <c r="B159" s="3" t="s">
        <v>173</v>
      </c>
      <c r="C159" s="4" t="s">
        <v>149</v>
      </c>
      <c r="D159" s="3" t="s">
        <v>18</v>
      </c>
      <c r="E159" s="3" t="s">
        <v>174</v>
      </c>
      <c r="F159" s="3">
        <v>84</v>
      </c>
      <c r="G159" s="3">
        <v>18000</v>
      </c>
      <c r="H159" s="5">
        <f t="shared" si="12"/>
        <v>1512000</v>
      </c>
      <c r="I159" s="76">
        <f t="shared" si="13"/>
        <v>302400</v>
      </c>
      <c r="J159" s="76">
        <f t="shared" si="14"/>
        <v>302400</v>
      </c>
    </row>
    <row r="160" spans="1:10">
      <c r="A160" s="2">
        <v>44214</v>
      </c>
      <c r="B160" s="3" t="s">
        <v>173</v>
      </c>
      <c r="C160" s="4" t="s">
        <v>162</v>
      </c>
      <c r="D160" s="3" t="s">
        <v>118</v>
      </c>
      <c r="E160" s="3" t="s">
        <v>176</v>
      </c>
      <c r="F160" s="3">
        <v>30</v>
      </c>
      <c r="G160" s="3">
        <v>9000</v>
      </c>
      <c r="H160" s="5">
        <f t="shared" si="12"/>
        <v>270000</v>
      </c>
      <c r="I160" s="76">
        <f t="shared" si="13"/>
        <v>27000</v>
      </c>
      <c r="J160" s="76">
        <f t="shared" si="14"/>
        <v>21600</v>
      </c>
    </row>
    <row r="161" spans="1:10">
      <c r="A161" s="2">
        <v>44214</v>
      </c>
      <c r="B161" s="3" t="s">
        <v>169</v>
      </c>
      <c r="C161" s="4" t="s">
        <v>49</v>
      </c>
      <c r="D161" s="3" t="s">
        <v>10</v>
      </c>
      <c r="E161" s="3" t="s">
        <v>177</v>
      </c>
      <c r="F161" s="3">
        <v>87</v>
      </c>
      <c r="G161" s="3">
        <v>5000</v>
      </c>
      <c r="H161" s="5">
        <f t="shared" si="12"/>
        <v>435000</v>
      </c>
      <c r="I161" s="76">
        <f t="shared" si="13"/>
        <v>43500</v>
      </c>
      <c r="J161" s="76">
        <f t="shared" si="14"/>
        <v>34800</v>
      </c>
    </row>
    <row r="162" spans="1:10">
      <c r="A162" s="2">
        <v>44214</v>
      </c>
      <c r="B162" s="3" t="s">
        <v>171</v>
      </c>
      <c r="C162" s="4" t="s">
        <v>119</v>
      </c>
      <c r="D162" s="3" t="s">
        <v>23</v>
      </c>
      <c r="E162" s="3" t="s">
        <v>176</v>
      </c>
      <c r="F162" s="3">
        <v>80</v>
      </c>
      <c r="G162" s="3">
        <v>9000</v>
      </c>
      <c r="H162" s="5">
        <f t="shared" si="12"/>
        <v>720000</v>
      </c>
      <c r="I162" s="76">
        <f t="shared" si="13"/>
        <v>72000</v>
      </c>
      <c r="J162" s="76">
        <f t="shared" si="14"/>
        <v>57600</v>
      </c>
    </row>
    <row r="163" spans="1:10">
      <c r="A163" s="2">
        <v>44214</v>
      </c>
      <c r="B163" s="3" t="s">
        <v>171</v>
      </c>
      <c r="C163" s="4" t="s">
        <v>81</v>
      </c>
      <c r="D163" s="3" t="s">
        <v>18</v>
      </c>
      <c r="E163" s="3" t="s">
        <v>175</v>
      </c>
      <c r="F163" s="3">
        <v>37</v>
      </c>
      <c r="G163" s="3">
        <v>23500</v>
      </c>
      <c r="H163" s="5">
        <f t="shared" si="12"/>
        <v>869500</v>
      </c>
      <c r="I163" s="76">
        <f t="shared" si="13"/>
        <v>434750</v>
      </c>
      <c r="J163" s="76">
        <f t="shared" si="14"/>
        <v>434700</v>
      </c>
    </row>
    <row r="164" spans="1:10">
      <c r="A164" s="2">
        <v>44214</v>
      </c>
      <c r="B164" s="3" t="s">
        <v>170</v>
      </c>
      <c r="C164" s="4" t="s">
        <v>131</v>
      </c>
      <c r="D164" s="3" t="s">
        <v>23</v>
      </c>
      <c r="E164" s="3" t="s">
        <v>174</v>
      </c>
      <c r="F164" s="3">
        <v>22</v>
      </c>
      <c r="G164" s="3">
        <v>18000</v>
      </c>
      <c r="H164" s="5">
        <f t="shared" si="12"/>
        <v>396000</v>
      </c>
      <c r="I164" s="76">
        <f t="shared" si="13"/>
        <v>79200</v>
      </c>
      <c r="J164" s="76">
        <f t="shared" si="14"/>
        <v>79200</v>
      </c>
    </row>
    <row r="165" spans="1:10">
      <c r="A165" s="2">
        <v>44214</v>
      </c>
      <c r="B165" s="3" t="s">
        <v>170</v>
      </c>
      <c r="C165" s="4" t="s">
        <v>6</v>
      </c>
      <c r="D165" s="3" t="s">
        <v>7</v>
      </c>
      <c r="E165" s="3" t="s">
        <v>174</v>
      </c>
      <c r="F165" s="3">
        <v>96</v>
      </c>
      <c r="G165" s="3">
        <v>18000</v>
      </c>
      <c r="H165" s="5">
        <f t="shared" si="12"/>
        <v>1728000</v>
      </c>
      <c r="I165" s="76">
        <f t="shared" si="13"/>
        <v>345600</v>
      </c>
      <c r="J165" s="76">
        <f t="shared" si="14"/>
        <v>362800</v>
      </c>
    </row>
    <row r="166" spans="1:10">
      <c r="A166" s="2">
        <v>44214</v>
      </c>
      <c r="B166" s="3" t="s">
        <v>170</v>
      </c>
      <c r="C166" s="4" t="s">
        <v>67</v>
      </c>
      <c r="D166" s="3" t="s">
        <v>7</v>
      </c>
      <c r="E166" s="3" t="s">
        <v>175</v>
      </c>
      <c r="F166" s="3">
        <v>3</v>
      </c>
      <c r="G166" s="3">
        <v>23500</v>
      </c>
      <c r="H166" s="5">
        <f t="shared" si="12"/>
        <v>70500</v>
      </c>
      <c r="I166" s="76">
        <f t="shared" si="13"/>
        <v>35250</v>
      </c>
      <c r="J166" s="76">
        <f t="shared" si="14"/>
        <v>35200</v>
      </c>
    </row>
    <row r="167" spans="1:10">
      <c r="A167" s="2">
        <v>44215</v>
      </c>
      <c r="B167" s="3" t="s">
        <v>171</v>
      </c>
      <c r="C167" s="4" t="s">
        <v>39</v>
      </c>
      <c r="D167" s="3" t="s">
        <v>23</v>
      </c>
      <c r="E167" s="3" t="s">
        <v>176</v>
      </c>
      <c r="F167" s="3">
        <v>63</v>
      </c>
      <c r="G167" s="3">
        <v>9000</v>
      </c>
      <c r="H167" s="5">
        <f t="shared" si="12"/>
        <v>567000</v>
      </c>
      <c r="I167" s="76">
        <f t="shared" si="13"/>
        <v>56700</v>
      </c>
      <c r="J167" s="76">
        <f t="shared" si="14"/>
        <v>45300</v>
      </c>
    </row>
    <row r="168" spans="1:10">
      <c r="A168" s="2">
        <v>44215</v>
      </c>
      <c r="B168" s="3" t="s">
        <v>173</v>
      </c>
      <c r="C168" s="4" t="s">
        <v>124</v>
      </c>
      <c r="D168" s="3" t="s">
        <v>118</v>
      </c>
      <c r="E168" s="3" t="s">
        <v>176</v>
      </c>
      <c r="F168" s="3">
        <v>42</v>
      </c>
      <c r="G168" s="3">
        <v>9000</v>
      </c>
      <c r="H168" s="5">
        <f t="shared" si="12"/>
        <v>378000</v>
      </c>
      <c r="I168" s="76">
        <f t="shared" si="13"/>
        <v>37800</v>
      </c>
      <c r="J168" s="76">
        <f t="shared" si="14"/>
        <v>30200</v>
      </c>
    </row>
    <row r="169" spans="1:10">
      <c r="A169" s="2">
        <v>44215</v>
      </c>
      <c r="B169" s="3" t="s">
        <v>172</v>
      </c>
      <c r="C169" s="4" t="s">
        <v>57</v>
      </c>
      <c r="D169" s="3" t="s">
        <v>7</v>
      </c>
      <c r="E169" s="3" t="s">
        <v>175</v>
      </c>
      <c r="F169" s="3">
        <v>59</v>
      </c>
      <c r="G169" s="3">
        <v>23500</v>
      </c>
      <c r="H169" s="5">
        <f t="shared" si="12"/>
        <v>1386500</v>
      </c>
      <c r="I169" s="76">
        <f t="shared" si="13"/>
        <v>693250</v>
      </c>
      <c r="J169" s="76">
        <f t="shared" si="14"/>
        <v>693200</v>
      </c>
    </row>
    <row r="170" spans="1:10">
      <c r="A170" s="2">
        <v>44215</v>
      </c>
      <c r="B170" s="3" t="s">
        <v>172</v>
      </c>
      <c r="C170" s="4" t="s">
        <v>125</v>
      </c>
      <c r="D170" s="3" t="s">
        <v>118</v>
      </c>
      <c r="E170" s="3" t="s">
        <v>176</v>
      </c>
      <c r="F170" s="3">
        <v>1</v>
      </c>
      <c r="G170" s="3">
        <v>9000</v>
      </c>
      <c r="H170" s="5">
        <f t="shared" si="12"/>
        <v>9000</v>
      </c>
      <c r="I170" s="76">
        <f t="shared" si="13"/>
        <v>900</v>
      </c>
      <c r="J170" s="76">
        <f t="shared" si="14"/>
        <v>700</v>
      </c>
    </row>
    <row r="171" spans="1:10">
      <c r="A171" s="2">
        <v>44215</v>
      </c>
      <c r="B171" s="3" t="s">
        <v>172</v>
      </c>
      <c r="C171" s="4" t="s">
        <v>154</v>
      </c>
      <c r="D171" s="3" t="s">
        <v>21</v>
      </c>
      <c r="E171" s="3" t="s">
        <v>176</v>
      </c>
      <c r="F171" s="3">
        <v>96</v>
      </c>
      <c r="G171" s="3">
        <v>9000</v>
      </c>
      <c r="H171" s="5">
        <f t="shared" si="12"/>
        <v>864000</v>
      </c>
      <c r="I171" s="76">
        <f t="shared" si="13"/>
        <v>86400</v>
      </c>
      <c r="J171" s="76">
        <f t="shared" si="14"/>
        <v>77700</v>
      </c>
    </row>
    <row r="172" spans="1:10">
      <c r="A172" s="2">
        <v>44215</v>
      </c>
      <c r="B172" s="3" t="s">
        <v>173</v>
      </c>
      <c r="C172" s="4" t="s">
        <v>129</v>
      </c>
      <c r="D172" s="3" t="s">
        <v>18</v>
      </c>
      <c r="E172" s="3" t="s">
        <v>174</v>
      </c>
      <c r="F172" s="3">
        <v>73</v>
      </c>
      <c r="G172" s="3">
        <v>18000</v>
      </c>
      <c r="H172" s="5">
        <f t="shared" si="12"/>
        <v>1314000</v>
      </c>
      <c r="I172" s="76">
        <f t="shared" si="13"/>
        <v>262800</v>
      </c>
      <c r="J172" s="76">
        <f t="shared" si="14"/>
        <v>262800</v>
      </c>
    </row>
    <row r="173" spans="1:10">
      <c r="A173" s="2">
        <v>44215</v>
      </c>
      <c r="B173" s="3" t="s">
        <v>173</v>
      </c>
      <c r="C173" s="4" t="s">
        <v>130</v>
      </c>
      <c r="D173" s="3" t="s">
        <v>18</v>
      </c>
      <c r="E173" s="3" t="s">
        <v>175</v>
      </c>
      <c r="F173" s="3">
        <v>12</v>
      </c>
      <c r="G173" s="3">
        <v>23500</v>
      </c>
      <c r="H173" s="5">
        <f t="shared" si="12"/>
        <v>282000</v>
      </c>
      <c r="I173" s="76">
        <f t="shared" si="13"/>
        <v>141000</v>
      </c>
      <c r="J173" s="76">
        <f t="shared" si="14"/>
        <v>141000</v>
      </c>
    </row>
    <row r="174" spans="1:10">
      <c r="A174" s="2">
        <v>44215</v>
      </c>
      <c r="B174" s="3" t="s">
        <v>173</v>
      </c>
      <c r="C174" s="4" t="s">
        <v>29</v>
      </c>
      <c r="D174" s="3" t="s">
        <v>10</v>
      </c>
      <c r="E174" s="3" t="s">
        <v>174</v>
      </c>
      <c r="F174" s="3">
        <v>21</v>
      </c>
      <c r="G174" s="3">
        <v>18000</v>
      </c>
      <c r="H174" s="5">
        <f t="shared" si="12"/>
        <v>378000</v>
      </c>
      <c r="I174" s="76">
        <f t="shared" si="13"/>
        <v>75600</v>
      </c>
      <c r="J174" s="76">
        <f t="shared" si="14"/>
        <v>75600</v>
      </c>
    </row>
    <row r="175" spans="1:10">
      <c r="A175" s="2">
        <v>44215</v>
      </c>
      <c r="B175" s="3" t="s">
        <v>13</v>
      </c>
      <c r="C175" s="4" t="s">
        <v>14</v>
      </c>
      <c r="D175" s="3" t="s">
        <v>10</v>
      </c>
      <c r="E175" s="3" t="s">
        <v>178</v>
      </c>
      <c r="F175" s="3">
        <v>45</v>
      </c>
      <c r="G175" s="3">
        <v>4000</v>
      </c>
      <c r="H175" s="5">
        <f t="shared" si="12"/>
        <v>180000</v>
      </c>
      <c r="I175" s="76">
        <f t="shared" si="13"/>
        <v>18000</v>
      </c>
      <c r="J175" s="76">
        <f t="shared" si="14"/>
        <v>14400</v>
      </c>
    </row>
    <row r="176" spans="1:10">
      <c r="A176" s="2">
        <v>44216</v>
      </c>
      <c r="B176" s="3" t="s">
        <v>172</v>
      </c>
      <c r="C176" s="4" t="s">
        <v>12</v>
      </c>
      <c r="D176" s="3" t="s">
        <v>23</v>
      </c>
      <c r="E176" s="3" t="s">
        <v>174</v>
      </c>
      <c r="F176" s="3">
        <v>99</v>
      </c>
      <c r="G176" s="3">
        <v>18000</v>
      </c>
      <c r="H176" s="5">
        <f t="shared" si="12"/>
        <v>1782000</v>
      </c>
      <c r="I176" s="76">
        <f t="shared" si="13"/>
        <v>356400</v>
      </c>
      <c r="J176" s="76">
        <f t="shared" si="14"/>
        <v>374200</v>
      </c>
    </row>
    <row r="177" spans="1:10">
      <c r="A177" s="2">
        <v>44216</v>
      </c>
      <c r="B177" s="3" t="s">
        <v>173</v>
      </c>
      <c r="C177" s="4" t="s">
        <v>42</v>
      </c>
      <c r="D177" s="3" t="s">
        <v>23</v>
      </c>
      <c r="E177" s="3" t="s">
        <v>178</v>
      </c>
      <c r="F177" s="3">
        <v>5</v>
      </c>
      <c r="G177" s="3">
        <v>4000</v>
      </c>
      <c r="H177" s="5">
        <f t="shared" si="12"/>
        <v>20000</v>
      </c>
      <c r="I177" s="76">
        <f t="shared" si="13"/>
        <v>2000</v>
      </c>
      <c r="J177" s="76">
        <f t="shared" si="14"/>
        <v>1600</v>
      </c>
    </row>
    <row r="178" spans="1:10">
      <c r="A178" s="2">
        <v>44216</v>
      </c>
      <c r="B178" s="3" t="s">
        <v>172</v>
      </c>
      <c r="C178" s="4" t="s">
        <v>47</v>
      </c>
      <c r="D178" s="3" t="s">
        <v>7</v>
      </c>
      <c r="E178" s="3" t="s">
        <v>176</v>
      </c>
      <c r="F178" s="3">
        <v>35</v>
      </c>
      <c r="G178" s="3">
        <v>9000</v>
      </c>
      <c r="H178" s="5">
        <f t="shared" si="12"/>
        <v>315000</v>
      </c>
      <c r="I178" s="76">
        <f t="shared" si="13"/>
        <v>31500</v>
      </c>
      <c r="J178" s="76">
        <f t="shared" si="14"/>
        <v>25200</v>
      </c>
    </row>
    <row r="179" spans="1:10">
      <c r="A179" s="2">
        <v>44216</v>
      </c>
      <c r="B179" s="3" t="s">
        <v>172</v>
      </c>
      <c r="C179" s="4" t="s">
        <v>11</v>
      </c>
      <c r="D179" s="3" t="s">
        <v>7</v>
      </c>
      <c r="E179" s="3" t="s">
        <v>175</v>
      </c>
      <c r="F179" s="3">
        <v>3</v>
      </c>
      <c r="G179" s="3">
        <v>23500</v>
      </c>
      <c r="H179" s="5">
        <f t="shared" si="12"/>
        <v>70500</v>
      </c>
      <c r="I179" s="76">
        <f t="shared" si="13"/>
        <v>35250</v>
      </c>
      <c r="J179" s="76">
        <f t="shared" si="14"/>
        <v>35200</v>
      </c>
    </row>
    <row r="180" spans="1:10">
      <c r="A180" s="2">
        <v>44216</v>
      </c>
      <c r="B180" s="3" t="s">
        <v>170</v>
      </c>
      <c r="C180" s="4" t="s">
        <v>155</v>
      </c>
      <c r="D180" s="3" t="s">
        <v>18</v>
      </c>
      <c r="E180" s="3" t="s">
        <v>174</v>
      </c>
      <c r="F180" s="3">
        <v>42</v>
      </c>
      <c r="G180" s="3">
        <v>18000</v>
      </c>
      <c r="H180" s="5">
        <f t="shared" si="12"/>
        <v>756000</v>
      </c>
      <c r="I180" s="76">
        <f t="shared" si="13"/>
        <v>151200</v>
      </c>
      <c r="J180" s="76">
        <f t="shared" si="14"/>
        <v>151200</v>
      </c>
    </row>
    <row r="181" spans="1:10">
      <c r="A181" s="2">
        <v>44216</v>
      </c>
      <c r="B181" s="3" t="s">
        <v>172</v>
      </c>
      <c r="C181" s="4" t="s">
        <v>150</v>
      </c>
      <c r="D181" s="3" t="s">
        <v>21</v>
      </c>
      <c r="E181" s="3" t="s">
        <v>176</v>
      </c>
      <c r="F181" s="3">
        <v>1</v>
      </c>
      <c r="G181" s="3">
        <v>9000</v>
      </c>
      <c r="H181" s="5">
        <f t="shared" si="12"/>
        <v>9000</v>
      </c>
      <c r="I181" s="76">
        <f t="shared" si="13"/>
        <v>900</v>
      </c>
      <c r="J181" s="76">
        <f t="shared" si="14"/>
        <v>700</v>
      </c>
    </row>
    <row r="182" spans="1:10">
      <c r="A182" s="2">
        <v>44216</v>
      </c>
      <c r="B182" s="3" t="s">
        <v>169</v>
      </c>
      <c r="C182" s="4" t="s">
        <v>151</v>
      </c>
      <c r="D182" s="3" t="s">
        <v>7</v>
      </c>
      <c r="E182" s="3" t="s">
        <v>175</v>
      </c>
      <c r="F182" s="3">
        <v>7</v>
      </c>
      <c r="G182" s="3">
        <v>23500</v>
      </c>
      <c r="H182" s="5">
        <f t="shared" si="12"/>
        <v>164500</v>
      </c>
      <c r="I182" s="76">
        <f t="shared" si="13"/>
        <v>82250</v>
      </c>
      <c r="J182" s="76">
        <f t="shared" si="14"/>
        <v>82200</v>
      </c>
    </row>
    <row r="183" spans="1:10">
      <c r="A183" s="2">
        <v>44216</v>
      </c>
      <c r="B183" s="3" t="s">
        <v>171</v>
      </c>
      <c r="C183" s="4" t="s">
        <v>63</v>
      </c>
      <c r="D183" s="3" t="s">
        <v>7</v>
      </c>
      <c r="E183" s="3" t="s">
        <v>176</v>
      </c>
      <c r="F183" s="3">
        <v>17</v>
      </c>
      <c r="G183" s="3">
        <v>9000</v>
      </c>
      <c r="H183" s="5">
        <f t="shared" si="12"/>
        <v>153000</v>
      </c>
      <c r="I183" s="76">
        <f t="shared" si="13"/>
        <v>15300</v>
      </c>
      <c r="J183" s="76">
        <f t="shared" si="14"/>
        <v>12200</v>
      </c>
    </row>
    <row r="184" spans="1:10">
      <c r="A184" s="2">
        <v>44216</v>
      </c>
      <c r="B184" s="3" t="s">
        <v>169</v>
      </c>
      <c r="C184" s="4" t="s">
        <v>85</v>
      </c>
      <c r="D184" s="3" t="s">
        <v>7</v>
      </c>
      <c r="E184" s="3" t="s">
        <v>176</v>
      </c>
      <c r="F184" s="3">
        <v>99</v>
      </c>
      <c r="G184" s="3">
        <v>9000</v>
      </c>
      <c r="H184" s="5">
        <f t="shared" si="12"/>
        <v>891000</v>
      </c>
      <c r="I184" s="76">
        <f t="shared" si="13"/>
        <v>89100</v>
      </c>
      <c r="J184" s="76">
        <f t="shared" si="14"/>
        <v>80100</v>
      </c>
    </row>
    <row r="185" spans="1:10">
      <c r="A185" s="2">
        <v>44216</v>
      </c>
      <c r="B185" s="3" t="s">
        <v>172</v>
      </c>
      <c r="C185" s="4" t="s">
        <v>48</v>
      </c>
      <c r="D185" s="3" t="s">
        <v>23</v>
      </c>
      <c r="E185" s="3" t="s">
        <v>175</v>
      </c>
      <c r="F185" s="3">
        <v>8</v>
      </c>
      <c r="G185" s="3">
        <v>23500</v>
      </c>
      <c r="H185" s="5">
        <f t="shared" si="12"/>
        <v>188000</v>
      </c>
      <c r="I185" s="76">
        <f t="shared" si="13"/>
        <v>94000</v>
      </c>
      <c r="J185" s="76">
        <f t="shared" si="14"/>
        <v>94000</v>
      </c>
    </row>
    <row r="186" spans="1:10">
      <c r="A186" s="2">
        <v>44216</v>
      </c>
      <c r="B186" s="3" t="s">
        <v>173</v>
      </c>
      <c r="C186" s="4" t="s">
        <v>137</v>
      </c>
      <c r="D186" s="3" t="s">
        <v>21</v>
      </c>
      <c r="E186" s="3" t="s">
        <v>174</v>
      </c>
      <c r="F186" s="3">
        <v>92</v>
      </c>
      <c r="G186" s="3">
        <v>18000</v>
      </c>
      <c r="H186" s="5">
        <f t="shared" si="12"/>
        <v>1656000</v>
      </c>
      <c r="I186" s="76">
        <f t="shared" si="13"/>
        <v>331200</v>
      </c>
      <c r="J186" s="76">
        <f t="shared" si="14"/>
        <v>347700</v>
      </c>
    </row>
    <row r="187" spans="1:10">
      <c r="A187" s="2">
        <v>44216</v>
      </c>
      <c r="B187" s="3" t="s">
        <v>172</v>
      </c>
      <c r="C187" s="4" t="s">
        <v>47</v>
      </c>
      <c r="D187" s="3" t="s">
        <v>7</v>
      </c>
      <c r="E187" s="3" t="s">
        <v>176</v>
      </c>
      <c r="F187" s="3">
        <v>8</v>
      </c>
      <c r="G187" s="3">
        <v>9000</v>
      </c>
      <c r="H187" s="5">
        <f t="shared" si="12"/>
        <v>72000</v>
      </c>
      <c r="I187" s="76">
        <f t="shared" si="13"/>
        <v>7200</v>
      </c>
      <c r="J187" s="76">
        <f t="shared" si="14"/>
        <v>5700</v>
      </c>
    </row>
    <row r="188" spans="1:10">
      <c r="A188" s="2">
        <v>44216</v>
      </c>
      <c r="B188" s="3" t="s">
        <v>169</v>
      </c>
      <c r="C188" s="4" t="s">
        <v>94</v>
      </c>
      <c r="D188" s="3" t="s">
        <v>10</v>
      </c>
      <c r="E188" s="3" t="s">
        <v>175</v>
      </c>
      <c r="F188" s="3">
        <v>90</v>
      </c>
      <c r="G188" s="3">
        <v>23500</v>
      </c>
      <c r="H188" s="5">
        <f t="shared" si="12"/>
        <v>2115000</v>
      </c>
      <c r="I188" s="76">
        <f t="shared" si="13"/>
        <v>1057500</v>
      </c>
      <c r="J188" s="76">
        <f t="shared" si="14"/>
        <v>1057500</v>
      </c>
    </row>
    <row r="189" spans="1:10">
      <c r="A189" s="2">
        <v>44217</v>
      </c>
      <c r="B189" s="3" t="s">
        <v>169</v>
      </c>
      <c r="C189" s="4" t="s">
        <v>151</v>
      </c>
      <c r="D189" s="3" t="s">
        <v>7</v>
      </c>
      <c r="E189" s="3" t="s">
        <v>175</v>
      </c>
      <c r="F189" s="3">
        <v>98</v>
      </c>
      <c r="G189" s="3">
        <v>23500</v>
      </c>
      <c r="H189" s="5">
        <f t="shared" si="12"/>
        <v>2303000</v>
      </c>
      <c r="I189" s="76">
        <f t="shared" si="13"/>
        <v>1151500</v>
      </c>
      <c r="J189" s="76">
        <f t="shared" si="14"/>
        <v>1174500</v>
      </c>
    </row>
    <row r="190" spans="1:10">
      <c r="A190" s="2">
        <v>44217</v>
      </c>
      <c r="B190" s="3" t="s">
        <v>173</v>
      </c>
      <c r="C190" s="4" t="s">
        <v>159</v>
      </c>
      <c r="D190" s="3" t="s">
        <v>21</v>
      </c>
      <c r="E190" s="3" t="s">
        <v>176</v>
      </c>
      <c r="F190" s="3">
        <v>42</v>
      </c>
      <c r="G190" s="3">
        <v>9000</v>
      </c>
      <c r="H190" s="5">
        <f t="shared" si="12"/>
        <v>378000</v>
      </c>
      <c r="I190" s="76">
        <f t="shared" si="13"/>
        <v>37800</v>
      </c>
      <c r="J190" s="76">
        <f t="shared" si="14"/>
        <v>30200</v>
      </c>
    </row>
    <row r="191" spans="1:10">
      <c r="A191" s="2">
        <v>44217</v>
      </c>
      <c r="B191" s="3" t="s">
        <v>170</v>
      </c>
      <c r="C191" s="4" t="s">
        <v>86</v>
      </c>
      <c r="D191" s="3" t="s">
        <v>10</v>
      </c>
      <c r="E191" s="3" t="s">
        <v>175</v>
      </c>
      <c r="F191" s="3">
        <v>64</v>
      </c>
      <c r="G191" s="3">
        <v>23500</v>
      </c>
      <c r="H191" s="5">
        <f t="shared" si="12"/>
        <v>1504000</v>
      </c>
      <c r="I191" s="76">
        <f t="shared" si="13"/>
        <v>752000</v>
      </c>
      <c r="J191" s="76">
        <f t="shared" si="14"/>
        <v>752000</v>
      </c>
    </row>
    <row r="192" spans="1:10">
      <c r="A192" s="2">
        <v>44217</v>
      </c>
      <c r="B192" s="3" t="s">
        <v>172</v>
      </c>
      <c r="C192" s="4" t="s">
        <v>6</v>
      </c>
      <c r="D192" s="3" t="s">
        <v>7</v>
      </c>
      <c r="E192" s="3" t="s">
        <v>175</v>
      </c>
      <c r="F192" s="3">
        <v>37</v>
      </c>
      <c r="G192" s="3">
        <v>23500</v>
      </c>
      <c r="H192" s="5">
        <f t="shared" si="12"/>
        <v>869500</v>
      </c>
      <c r="I192" s="76">
        <f t="shared" si="13"/>
        <v>434750</v>
      </c>
      <c r="J192" s="76">
        <f t="shared" si="14"/>
        <v>434700</v>
      </c>
    </row>
    <row r="193" spans="1:10">
      <c r="A193" s="2">
        <v>44217</v>
      </c>
      <c r="B193" s="3" t="s">
        <v>169</v>
      </c>
      <c r="C193" s="4" t="s">
        <v>163</v>
      </c>
      <c r="D193" s="3" t="s">
        <v>7</v>
      </c>
      <c r="E193" s="3" t="s">
        <v>174</v>
      </c>
      <c r="F193" s="3">
        <v>24</v>
      </c>
      <c r="G193" s="3">
        <v>18000</v>
      </c>
      <c r="H193" s="5">
        <f t="shared" si="12"/>
        <v>432000</v>
      </c>
      <c r="I193" s="76">
        <f t="shared" si="13"/>
        <v>86400</v>
      </c>
      <c r="J193" s="76">
        <f t="shared" si="14"/>
        <v>86400</v>
      </c>
    </row>
    <row r="194" spans="1:10">
      <c r="A194" s="2">
        <v>44217</v>
      </c>
      <c r="B194" s="3" t="s">
        <v>170</v>
      </c>
      <c r="C194" s="4" t="s">
        <v>133</v>
      </c>
      <c r="D194" s="3" t="s">
        <v>23</v>
      </c>
      <c r="E194" s="3" t="s">
        <v>175</v>
      </c>
      <c r="F194" s="3">
        <v>26</v>
      </c>
      <c r="G194" s="3">
        <v>23500</v>
      </c>
      <c r="H194" s="5">
        <f t="shared" ref="H194:H257" si="15">G194*F194</f>
        <v>611000</v>
      </c>
      <c r="I194" s="76">
        <f t="shared" si="13"/>
        <v>305500</v>
      </c>
      <c r="J194" s="76">
        <f t="shared" si="14"/>
        <v>305500</v>
      </c>
    </row>
    <row r="195" spans="1:10">
      <c r="A195" s="2">
        <v>44217</v>
      </c>
      <c r="B195" s="3" t="s">
        <v>170</v>
      </c>
      <c r="C195" s="4" t="s">
        <v>87</v>
      </c>
      <c r="D195" s="3" t="s">
        <v>10</v>
      </c>
      <c r="E195" s="3" t="s">
        <v>176</v>
      </c>
      <c r="F195" s="3">
        <v>28</v>
      </c>
      <c r="G195" s="3">
        <v>9000</v>
      </c>
      <c r="H195" s="5">
        <f t="shared" si="15"/>
        <v>252000</v>
      </c>
      <c r="I195" s="76">
        <f t="shared" ref="I195:I258" si="16">IF($G195&gt;20000, ROUNDDOWN($H195*0.5, -1), IF($G195&gt;10000, ROUNDDOWN($H195*0.2, -1), ROUNDDOWN($H195*0.1, -1)))</f>
        <v>25200</v>
      </c>
      <c r="J195" s="76">
        <f t="shared" ref="J195:J258" si="17">IF($F195&gt;90, ROUNDDOWN($H195*0.01, -2), 0) + IF($G195&gt;20000, ROUNDDOWN($H195*0.5, -2), IF($G195&gt;10000, ROUNDDOWN($H195*0.2, -2), ROUNDDOWN($H195*0.08, -2)))</f>
        <v>20100</v>
      </c>
    </row>
    <row r="196" spans="1:10">
      <c r="A196" s="2">
        <v>44218</v>
      </c>
      <c r="B196" s="3" t="s">
        <v>172</v>
      </c>
      <c r="C196" s="4" t="s">
        <v>20</v>
      </c>
      <c r="D196" s="3" t="s">
        <v>21</v>
      </c>
      <c r="E196" s="3" t="s">
        <v>178</v>
      </c>
      <c r="F196" s="3">
        <v>75</v>
      </c>
      <c r="G196" s="3">
        <v>4000</v>
      </c>
      <c r="H196" s="5">
        <f t="shared" si="15"/>
        <v>300000</v>
      </c>
      <c r="I196" s="76">
        <f t="shared" si="16"/>
        <v>30000</v>
      </c>
      <c r="J196" s="76">
        <f t="shared" si="17"/>
        <v>24000</v>
      </c>
    </row>
    <row r="197" spans="1:10">
      <c r="A197" s="2">
        <v>44218</v>
      </c>
      <c r="B197" s="3" t="s">
        <v>170</v>
      </c>
      <c r="C197" s="4" t="s">
        <v>30</v>
      </c>
      <c r="D197" s="3" t="s">
        <v>21</v>
      </c>
      <c r="E197" s="3" t="s">
        <v>178</v>
      </c>
      <c r="F197" s="3">
        <v>76</v>
      </c>
      <c r="G197" s="3">
        <v>4000</v>
      </c>
      <c r="H197" s="5">
        <f t="shared" si="15"/>
        <v>304000</v>
      </c>
      <c r="I197" s="76">
        <f t="shared" si="16"/>
        <v>30400</v>
      </c>
      <c r="J197" s="76">
        <f t="shared" si="17"/>
        <v>24300</v>
      </c>
    </row>
    <row r="198" spans="1:10">
      <c r="A198" s="2">
        <v>44218</v>
      </c>
      <c r="B198" s="3" t="s">
        <v>171</v>
      </c>
      <c r="C198" s="4" t="s">
        <v>91</v>
      </c>
      <c r="D198" s="3" t="s">
        <v>10</v>
      </c>
      <c r="E198" s="3" t="s">
        <v>175</v>
      </c>
      <c r="F198" s="3">
        <v>24</v>
      </c>
      <c r="G198" s="3">
        <v>23500</v>
      </c>
      <c r="H198" s="5">
        <f t="shared" si="15"/>
        <v>564000</v>
      </c>
      <c r="I198" s="76">
        <f t="shared" si="16"/>
        <v>282000</v>
      </c>
      <c r="J198" s="76">
        <f t="shared" si="17"/>
        <v>282000</v>
      </c>
    </row>
    <row r="199" spans="1:10">
      <c r="A199" s="2">
        <v>44218</v>
      </c>
      <c r="B199" s="3" t="s">
        <v>170</v>
      </c>
      <c r="C199" s="4" t="s">
        <v>128</v>
      </c>
      <c r="D199" s="3" t="s">
        <v>118</v>
      </c>
      <c r="E199" s="3" t="s">
        <v>175</v>
      </c>
      <c r="F199" s="3">
        <v>5</v>
      </c>
      <c r="G199" s="3">
        <v>23500</v>
      </c>
      <c r="H199" s="5">
        <f t="shared" si="15"/>
        <v>117500</v>
      </c>
      <c r="I199" s="76">
        <f t="shared" si="16"/>
        <v>58750</v>
      </c>
      <c r="J199" s="76">
        <f t="shared" si="17"/>
        <v>58700</v>
      </c>
    </row>
    <row r="200" spans="1:10">
      <c r="A200" s="2">
        <v>44218</v>
      </c>
      <c r="B200" s="3" t="s">
        <v>173</v>
      </c>
      <c r="C200" s="4" t="s">
        <v>17</v>
      </c>
      <c r="D200" s="3" t="s">
        <v>18</v>
      </c>
      <c r="E200" s="3" t="s">
        <v>174</v>
      </c>
      <c r="F200" s="3">
        <v>61</v>
      </c>
      <c r="G200" s="3">
        <v>18000</v>
      </c>
      <c r="H200" s="5">
        <f t="shared" si="15"/>
        <v>1098000</v>
      </c>
      <c r="I200" s="76">
        <f t="shared" si="16"/>
        <v>219600</v>
      </c>
      <c r="J200" s="76">
        <f t="shared" si="17"/>
        <v>219600</v>
      </c>
    </row>
    <row r="201" spans="1:10">
      <c r="A201" s="2">
        <v>44218</v>
      </c>
      <c r="B201" s="3" t="s">
        <v>173</v>
      </c>
      <c r="C201" s="4" t="s">
        <v>22</v>
      </c>
      <c r="D201" s="3" t="s">
        <v>23</v>
      </c>
      <c r="E201" s="3" t="s">
        <v>178</v>
      </c>
      <c r="F201" s="3">
        <v>91</v>
      </c>
      <c r="G201" s="3">
        <v>4000</v>
      </c>
      <c r="H201" s="5">
        <f t="shared" si="15"/>
        <v>364000</v>
      </c>
      <c r="I201" s="76">
        <f t="shared" si="16"/>
        <v>36400</v>
      </c>
      <c r="J201" s="76">
        <f t="shared" si="17"/>
        <v>32700</v>
      </c>
    </row>
    <row r="202" spans="1:10">
      <c r="A202" s="2">
        <v>44218</v>
      </c>
      <c r="B202" s="3" t="s">
        <v>173</v>
      </c>
      <c r="C202" s="4" t="s">
        <v>162</v>
      </c>
      <c r="D202" s="3" t="s">
        <v>118</v>
      </c>
      <c r="E202" s="3" t="s">
        <v>176</v>
      </c>
      <c r="F202" s="3">
        <v>26</v>
      </c>
      <c r="G202" s="3">
        <v>9000</v>
      </c>
      <c r="H202" s="5">
        <f t="shared" si="15"/>
        <v>234000</v>
      </c>
      <c r="I202" s="76">
        <f t="shared" si="16"/>
        <v>23400</v>
      </c>
      <c r="J202" s="76">
        <f t="shared" si="17"/>
        <v>18700</v>
      </c>
    </row>
    <row r="203" spans="1:10">
      <c r="A203" s="2">
        <v>44218</v>
      </c>
      <c r="B203" s="3" t="s">
        <v>171</v>
      </c>
      <c r="C203" s="4" t="s">
        <v>9</v>
      </c>
      <c r="D203" s="3" t="s">
        <v>10</v>
      </c>
      <c r="E203" s="3" t="s">
        <v>176</v>
      </c>
      <c r="F203" s="3">
        <v>72</v>
      </c>
      <c r="G203" s="3">
        <v>9000</v>
      </c>
      <c r="H203" s="5">
        <f t="shared" si="15"/>
        <v>648000</v>
      </c>
      <c r="I203" s="76">
        <f t="shared" si="16"/>
        <v>64800</v>
      </c>
      <c r="J203" s="76">
        <f t="shared" si="17"/>
        <v>51800</v>
      </c>
    </row>
    <row r="204" spans="1:10">
      <c r="A204" s="2">
        <v>44218</v>
      </c>
      <c r="B204" s="3" t="s">
        <v>171</v>
      </c>
      <c r="C204" s="4" t="s">
        <v>111</v>
      </c>
      <c r="D204" s="3" t="s">
        <v>23</v>
      </c>
      <c r="E204" s="3" t="s">
        <v>174</v>
      </c>
      <c r="F204" s="3">
        <v>38</v>
      </c>
      <c r="G204" s="3">
        <v>18000</v>
      </c>
      <c r="H204" s="5">
        <f t="shared" si="15"/>
        <v>684000</v>
      </c>
      <c r="I204" s="76">
        <f t="shared" si="16"/>
        <v>136800</v>
      </c>
      <c r="J204" s="76">
        <f t="shared" si="17"/>
        <v>136800</v>
      </c>
    </row>
    <row r="205" spans="1:10">
      <c r="A205" s="2">
        <v>44218</v>
      </c>
      <c r="B205" s="3" t="s">
        <v>171</v>
      </c>
      <c r="C205" s="4" t="s">
        <v>63</v>
      </c>
      <c r="D205" s="3" t="s">
        <v>7</v>
      </c>
      <c r="E205" s="3" t="s">
        <v>176</v>
      </c>
      <c r="F205" s="3">
        <v>24</v>
      </c>
      <c r="G205" s="3">
        <v>9000</v>
      </c>
      <c r="H205" s="5">
        <f t="shared" si="15"/>
        <v>216000</v>
      </c>
      <c r="I205" s="76">
        <f t="shared" si="16"/>
        <v>21600</v>
      </c>
      <c r="J205" s="76">
        <f t="shared" si="17"/>
        <v>17200</v>
      </c>
    </row>
    <row r="206" spans="1:10">
      <c r="A206" s="2">
        <v>44219</v>
      </c>
      <c r="B206" s="3" t="s">
        <v>171</v>
      </c>
      <c r="C206" s="4" t="s">
        <v>75</v>
      </c>
      <c r="D206" s="3" t="s">
        <v>7</v>
      </c>
      <c r="E206" s="3" t="s">
        <v>175</v>
      </c>
      <c r="F206" s="3">
        <v>56</v>
      </c>
      <c r="G206" s="3">
        <v>23500</v>
      </c>
      <c r="H206" s="5">
        <f t="shared" si="15"/>
        <v>1316000</v>
      </c>
      <c r="I206" s="76">
        <f t="shared" si="16"/>
        <v>658000</v>
      </c>
      <c r="J206" s="76">
        <f t="shared" si="17"/>
        <v>658000</v>
      </c>
    </row>
    <row r="207" spans="1:10">
      <c r="A207" s="2">
        <v>44219</v>
      </c>
      <c r="B207" s="3" t="s">
        <v>173</v>
      </c>
      <c r="C207" s="4" t="s">
        <v>42</v>
      </c>
      <c r="D207" s="3" t="s">
        <v>23</v>
      </c>
      <c r="E207" s="3" t="s">
        <v>178</v>
      </c>
      <c r="F207" s="3">
        <v>65</v>
      </c>
      <c r="G207" s="3">
        <v>4000</v>
      </c>
      <c r="H207" s="5">
        <f t="shared" si="15"/>
        <v>260000</v>
      </c>
      <c r="I207" s="76">
        <f t="shared" si="16"/>
        <v>26000</v>
      </c>
      <c r="J207" s="76">
        <f t="shared" si="17"/>
        <v>20800</v>
      </c>
    </row>
    <row r="208" spans="1:10">
      <c r="A208" s="2">
        <v>44219</v>
      </c>
      <c r="B208" s="3" t="s">
        <v>173</v>
      </c>
      <c r="C208" s="4" t="s">
        <v>58</v>
      </c>
      <c r="D208" s="3" t="s">
        <v>7</v>
      </c>
      <c r="E208" s="3" t="s">
        <v>174</v>
      </c>
      <c r="F208" s="3">
        <v>44</v>
      </c>
      <c r="G208" s="3">
        <v>18000</v>
      </c>
      <c r="H208" s="5">
        <f t="shared" si="15"/>
        <v>792000</v>
      </c>
      <c r="I208" s="76">
        <f t="shared" si="16"/>
        <v>158400</v>
      </c>
      <c r="J208" s="76">
        <f t="shared" si="17"/>
        <v>158400</v>
      </c>
    </row>
    <row r="209" spans="1:10">
      <c r="A209" s="2">
        <v>44219</v>
      </c>
      <c r="B209" s="3" t="s">
        <v>169</v>
      </c>
      <c r="C209" s="4" t="s">
        <v>105</v>
      </c>
      <c r="D209" s="3" t="s">
        <v>18</v>
      </c>
      <c r="E209" s="3" t="s">
        <v>174</v>
      </c>
      <c r="F209" s="3">
        <v>84</v>
      </c>
      <c r="G209" s="3">
        <v>18000</v>
      </c>
      <c r="H209" s="5">
        <f t="shared" si="15"/>
        <v>1512000</v>
      </c>
      <c r="I209" s="76">
        <f t="shared" si="16"/>
        <v>302400</v>
      </c>
      <c r="J209" s="76">
        <f t="shared" si="17"/>
        <v>302400</v>
      </c>
    </row>
    <row r="210" spans="1:10">
      <c r="A210" s="2">
        <v>44219</v>
      </c>
      <c r="B210" s="3" t="s">
        <v>172</v>
      </c>
      <c r="C210" s="4" t="s">
        <v>57</v>
      </c>
      <c r="D210" s="3" t="s">
        <v>7</v>
      </c>
      <c r="E210" s="3" t="s">
        <v>175</v>
      </c>
      <c r="F210" s="3">
        <v>9</v>
      </c>
      <c r="G210" s="3">
        <v>23500</v>
      </c>
      <c r="H210" s="5">
        <f t="shared" si="15"/>
        <v>211500</v>
      </c>
      <c r="I210" s="76">
        <f t="shared" si="16"/>
        <v>105750</v>
      </c>
      <c r="J210" s="76">
        <f t="shared" si="17"/>
        <v>105700</v>
      </c>
    </row>
    <row r="211" spans="1:10">
      <c r="A211" s="2">
        <v>44219</v>
      </c>
      <c r="B211" s="3" t="s">
        <v>170</v>
      </c>
      <c r="C211" s="4" t="s">
        <v>92</v>
      </c>
      <c r="D211" s="3" t="s">
        <v>18</v>
      </c>
      <c r="E211" s="3" t="s">
        <v>176</v>
      </c>
      <c r="F211" s="3">
        <v>96</v>
      </c>
      <c r="G211" s="3">
        <v>9000</v>
      </c>
      <c r="H211" s="5">
        <f t="shared" si="15"/>
        <v>864000</v>
      </c>
      <c r="I211" s="76">
        <f t="shared" si="16"/>
        <v>86400</v>
      </c>
      <c r="J211" s="76">
        <f t="shared" si="17"/>
        <v>77700</v>
      </c>
    </row>
    <row r="212" spans="1:10">
      <c r="A212" s="2">
        <v>44219</v>
      </c>
      <c r="B212" s="3" t="s">
        <v>171</v>
      </c>
      <c r="C212" s="4" t="s">
        <v>75</v>
      </c>
      <c r="D212" s="3" t="s">
        <v>7</v>
      </c>
      <c r="E212" s="3" t="s">
        <v>175</v>
      </c>
      <c r="F212" s="3">
        <v>89</v>
      </c>
      <c r="G212" s="3">
        <v>23500</v>
      </c>
      <c r="H212" s="5">
        <f t="shared" si="15"/>
        <v>2091500</v>
      </c>
      <c r="I212" s="76">
        <f t="shared" si="16"/>
        <v>1045750</v>
      </c>
      <c r="J212" s="76">
        <f t="shared" si="17"/>
        <v>1045700</v>
      </c>
    </row>
    <row r="213" spans="1:10">
      <c r="A213" s="2">
        <v>44219</v>
      </c>
      <c r="B213" s="3" t="s">
        <v>169</v>
      </c>
      <c r="C213" s="4" t="s">
        <v>135</v>
      </c>
      <c r="D213" s="3" t="s">
        <v>23</v>
      </c>
      <c r="E213" s="3" t="s">
        <v>176</v>
      </c>
      <c r="F213" s="3">
        <v>46</v>
      </c>
      <c r="G213" s="3">
        <v>9000</v>
      </c>
      <c r="H213" s="5">
        <f t="shared" si="15"/>
        <v>414000</v>
      </c>
      <c r="I213" s="76">
        <f t="shared" si="16"/>
        <v>41400</v>
      </c>
      <c r="J213" s="76">
        <f t="shared" si="17"/>
        <v>33100</v>
      </c>
    </row>
    <row r="214" spans="1:10">
      <c r="A214" s="2">
        <v>44220</v>
      </c>
      <c r="B214" s="3" t="s">
        <v>13</v>
      </c>
      <c r="C214" s="4" t="s">
        <v>95</v>
      </c>
      <c r="D214" s="3" t="s">
        <v>10</v>
      </c>
      <c r="E214" s="3" t="s">
        <v>174</v>
      </c>
      <c r="F214" s="3">
        <v>73</v>
      </c>
      <c r="G214" s="3">
        <v>18000</v>
      </c>
      <c r="H214" s="5">
        <f t="shared" si="15"/>
        <v>1314000</v>
      </c>
      <c r="I214" s="76">
        <f t="shared" si="16"/>
        <v>262800</v>
      </c>
      <c r="J214" s="76">
        <f t="shared" si="17"/>
        <v>262800</v>
      </c>
    </row>
    <row r="215" spans="1:10">
      <c r="A215" s="2">
        <v>44220</v>
      </c>
      <c r="B215" s="3" t="s">
        <v>13</v>
      </c>
      <c r="C215" s="4" t="s">
        <v>167</v>
      </c>
      <c r="D215" s="3" t="s">
        <v>18</v>
      </c>
      <c r="E215" s="3" t="s">
        <v>176</v>
      </c>
      <c r="F215" s="3">
        <v>43</v>
      </c>
      <c r="G215" s="3">
        <v>9000</v>
      </c>
      <c r="H215" s="5">
        <f t="shared" si="15"/>
        <v>387000</v>
      </c>
      <c r="I215" s="76">
        <f t="shared" si="16"/>
        <v>38700</v>
      </c>
      <c r="J215" s="76">
        <f t="shared" si="17"/>
        <v>30900</v>
      </c>
    </row>
    <row r="216" spans="1:10">
      <c r="A216" s="2">
        <v>44220</v>
      </c>
      <c r="B216" s="3" t="s">
        <v>169</v>
      </c>
      <c r="C216" s="4" t="s">
        <v>106</v>
      </c>
      <c r="D216" s="3" t="s">
        <v>18</v>
      </c>
      <c r="E216" s="3" t="s">
        <v>175</v>
      </c>
      <c r="F216" s="3">
        <v>79</v>
      </c>
      <c r="G216" s="3">
        <v>23500</v>
      </c>
      <c r="H216" s="5">
        <f t="shared" si="15"/>
        <v>1856500</v>
      </c>
      <c r="I216" s="76">
        <f t="shared" si="16"/>
        <v>928250</v>
      </c>
      <c r="J216" s="76">
        <f t="shared" si="17"/>
        <v>928200</v>
      </c>
    </row>
    <row r="217" spans="1:10">
      <c r="A217" s="2">
        <v>44220</v>
      </c>
      <c r="B217" s="3" t="s">
        <v>171</v>
      </c>
      <c r="C217" s="4" t="s">
        <v>40</v>
      </c>
      <c r="D217" s="3" t="s">
        <v>23</v>
      </c>
      <c r="E217" s="3" t="s">
        <v>174</v>
      </c>
      <c r="F217" s="3">
        <v>47</v>
      </c>
      <c r="G217" s="3">
        <v>18000</v>
      </c>
      <c r="H217" s="5">
        <f t="shared" si="15"/>
        <v>846000</v>
      </c>
      <c r="I217" s="76">
        <f t="shared" si="16"/>
        <v>169200</v>
      </c>
      <c r="J217" s="76">
        <f t="shared" si="17"/>
        <v>169200</v>
      </c>
    </row>
    <row r="218" spans="1:10">
      <c r="A218" s="2">
        <v>44220</v>
      </c>
      <c r="B218" s="3" t="s">
        <v>172</v>
      </c>
      <c r="C218" s="4" t="s">
        <v>20</v>
      </c>
      <c r="D218" s="3" t="s">
        <v>21</v>
      </c>
      <c r="E218" s="3" t="s">
        <v>178</v>
      </c>
      <c r="F218" s="3">
        <v>41</v>
      </c>
      <c r="G218" s="3">
        <v>4000</v>
      </c>
      <c r="H218" s="5">
        <f t="shared" si="15"/>
        <v>164000</v>
      </c>
      <c r="I218" s="76">
        <f t="shared" si="16"/>
        <v>16400</v>
      </c>
      <c r="J218" s="76">
        <f t="shared" si="17"/>
        <v>13100</v>
      </c>
    </row>
    <row r="219" spans="1:10">
      <c r="A219" s="2">
        <v>44220</v>
      </c>
      <c r="B219" s="3" t="s">
        <v>171</v>
      </c>
      <c r="C219" s="4" t="s">
        <v>40</v>
      </c>
      <c r="D219" s="3" t="s">
        <v>23</v>
      </c>
      <c r="E219" s="3" t="s">
        <v>174</v>
      </c>
      <c r="F219" s="3">
        <v>55</v>
      </c>
      <c r="G219" s="3">
        <v>18000</v>
      </c>
      <c r="H219" s="5">
        <f t="shared" si="15"/>
        <v>990000</v>
      </c>
      <c r="I219" s="76">
        <f t="shared" si="16"/>
        <v>198000</v>
      </c>
      <c r="J219" s="76">
        <f t="shared" si="17"/>
        <v>198000</v>
      </c>
    </row>
    <row r="220" spans="1:10">
      <c r="A220" s="2">
        <v>44220</v>
      </c>
      <c r="B220" s="3" t="s">
        <v>13</v>
      </c>
      <c r="C220" s="4" t="s">
        <v>85</v>
      </c>
      <c r="D220" s="3" t="s">
        <v>7</v>
      </c>
      <c r="E220" s="3" t="s">
        <v>174</v>
      </c>
      <c r="F220" s="3">
        <v>41</v>
      </c>
      <c r="G220" s="3">
        <v>18000</v>
      </c>
      <c r="H220" s="5">
        <f t="shared" si="15"/>
        <v>738000</v>
      </c>
      <c r="I220" s="76">
        <f t="shared" si="16"/>
        <v>147600</v>
      </c>
      <c r="J220" s="76">
        <f t="shared" si="17"/>
        <v>147600</v>
      </c>
    </row>
    <row r="221" spans="1:10">
      <c r="A221" s="2">
        <v>44220</v>
      </c>
      <c r="B221" s="3" t="s">
        <v>13</v>
      </c>
      <c r="C221" s="4" t="s">
        <v>82</v>
      </c>
      <c r="D221" s="3" t="s">
        <v>18</v>
      </c>
      <c r="E221" s="3" t="s">
        <v>174</v>
      </c>
      <c r="F221" s="3">
        <v>88</v>
      </c>
      <c r="G221" s="3">
        <v>18000</v>
      </c>
      <c r="H221" s="5">
        <f t="shared" si="15"/>
        <v>1584000</v>
      </c>
      <c r="I221" s="76">
        <f t="shared" si="16"/>
        <v>316800</v>
      </c>
      <c r="J221" s="76">
        <f t="shared" si="17"/>
        <v>316800</v>
      </c>
    </row>
    <row r="222" spans="1:10">
      <c r="A222" s="2">
        <v>44220</v>
      </c>
      <c r="B222" s="3" t="s">
        <v>169</v>
      </c>
      <c r="C222" s="4" t="s">
        <v>113</v>
      </c>
      <c r="D222" s="3" t="s">
        <v>23</v>
      </c>
      <c r="E222" s="3" t="s">
        <v>175</v>
      </c>
      <c r="F222" s="3">
        <v>84</v>
      </c>
      <c r="G222" s="3">
        <v>23500</v>
      </c>
      <c r="H222" s="5">
        <f t="shared" si="15"/>
        <v>1974000</v>
      </c>
      <c r="I222" s="76">
        <f t="shared" si="16"/>
        <v>987000</v>
      </c>
      <c r="J222" s="76">
        <f t="shared" si="17"/>
        <v>987000</v>
      </c>
    </row>
    <row r="223" spans="1:10">
      <c r="A223" s="2">
        <v>44221</v>
      </c>
      <c r="B223" s="3" t="s">
        <v>171</v>
      </c>
      <c r="C223" s="4" t="s">
        <v>66</v>
      </c>
      <c r="D223" s="3" t="s">
        <v>7</v>
      </c>
      <c r="E223" s="3" t="s">
        <v>176</v>
      </c>
      <c r="F223" s="3">
        <v>83</v>
      </c>
      <c r="G223" s="3">
        <v>9000</v>
      </c>
      <c r="H223" s="5">
        <f t="shared" si="15"/>
        <v>747000</v>
      </c>
      <c r="I223" s="76">
        <f t="shared" si="16"/>
        <v>74700</v>
      </c>
      <c r="J223" s="76">
        <f t="shared" si="17"/>
        <v>59700</v>
      </c>
    </row>
    <row r="224" spans="1:10">
      <c r="A224" s="2">
        <v>44221</v>
      </c>
      <c r="B224" s="3" t="s">
        <v>169</v>
      </c>
      <c r="C224" s="4" t="s">
        <v>94</v>
      </c>
      <c r="D224" s="3" t="s">
        <v>10</v>
      </c>
      <c r="E224" s="3" t="s">
        <v>175</v>
      </c>
      <c r="F224" s="3">
        <v>41</v>
      </c>
      <c r="G224" s="3">
        <v>23500</v>
      </c>
      <c r="H224" s="5">
        <f t="shared" si="15"/>
        <v>963500</v>
      </c>
      <c r="I224" s="76">
        <f t="shared" si="16"/>
        <v>481750</v>
      </c>
      <c r="J224" s="76">
        <f t="shared" si="17"/>
        <v>481700</v>
      </c>
    </row>
    <row r="225" spans="1:10">
      <c r="A225" s="2">
        <v>44221</v>
      </c>
      <c r="B225" s="3" t="s">
        <v>13</v>
      </c>
      <c r="C225" s="4" t="s">
        <v>103</v>
      </c>
      <c r="D225" s="3" t="s">
        <v>23</v>
      </c>
      <c r="E225" s="3" t="s">
        <v>174</v>
      </c>
      <c r="F225" s="3">
        <v>95</v>
      </c>
      <c r="G225" s="3">
        <v>18000</v>
      </c>
      <c r="H225" s="5">
        <f t="shared" si="15"/>
        <v>1710000</v>
      </c>
      <c r="I225" s="76">
        <f t="shared" si="16"/>
        <v>342000</v>
      </c>
      <c r="J225" s="76">
        <f t="shared" si="17"/>
        <v>359100</v>
      </c>
    </row>
    <row r="226" spans="1:10">
      <c r="A226" s="2">
        <v>44221</v>
      </c>
      <c r="B226" s="3" t="s">
        <v>170</v>
      </c>
      <c r="C226" s="4" t="s">
        <v>6</v>
      </c>
      <c r="D226" s="3" t="s">
        <v>7</v>
      </c>
      <c r="E226" s="3" t="s">
        <v>176</v>
      </c>
      <c r="F226" s="3">
        <v>34</v>
      </c>
      <c r="G226" s="3">
        <v>9000</v>
      </c>
      <c r="H226" s="5">
        <f t="shared" si="15"/>
        <v>306000</v>
      </c>
      <c r="I226" s="76">
        <f t="shared" si="16"/>
        <v>30600</v>
      </c>
      <c r="J226" s="76">
        <f t="shared" si="17"/>
        <v>24400</v>
      </c>
    </row>
    <row r="227" spans="1:10">
      <c r="A227" s="2">
        <v>44221</v>
      </c>
      <c r="B227" s="3" t="s">
        <v>171</v>
      </c>
      <c r="C227" s="4" t="s">
        <v>81</v>
      </c>
      <c r="D227" s="3" t="s">
        <v>18</v>
      </c>
      <c r="E227" s="3" t="s">
        <v>175</v>
      </c>
      <c r="F227" s="3">
        <v>92</v>
      </c>
      <c r="G227" s="3">
        <v>23500</v>
      </c>
      <c r="H227" s="5">
        <f t="shared" si="15"/>
        <v>2162000</v>
      </c>
      <c r="I227" s="76">
        <f t="shared" si="16"/>
        <v>1081000</v>
      </c>
      <c r="J227" s="76">
        <f t="shared" si="17"/>
        <v>1102600</v>
      </c>
    </row>
    <row r="228" spans="1:10">
      <c r="A228" s="2">
        <v>44221</v>
      </c>
      <c r="B228" s="3" t="s">
        <v>170</v>
      </c>
      <c r="C228" s="4" t="s">
        <v>29</v>
      </c>
      <c r="D228" s="3" t="s">
        <v>10</v>
      </c>
      <c r="E228" s="3" t="s">
        <v>175</v>
      </c>
      <c r="F228" s="3">
        <v>28</v>
      </c>
      <c r="G228" s="3">
        <v>23500</v>
      </c>
      <c r="H228" s="5">
        <f t="shared" si="15"/>
        <v>658000</v>
      </c>
      <c r="I228" s="76">
        <f t="shared" si="16"/>
        <v>329000</v>
      </c>
      <c r="J228" s="76">
        <f t="shared" si="17"/>
        <v>329000</v>
      </c>
    </row>
    <row r="229" spans="1:10">
      <c r="A229" s="2">
        <v>44221</v>
      </c>
      <c r="B229" s="3" t="s">
        <v>173</v>
      </c>
      <c r="C229" s="4" t="s">
        <v>162</v>
      </c>
      <c r="D229" s="3" t="s">
        <v>118</v>
      </c>
      <c r="E229" s="3" t="s">
        <v>176</v>
      </c>
      <c r="F229" s="3">
        <v>21</v>
      </c>
      <c r="G229" s="3">
        <v>9000</v>
      </c>
      <c r="H229" s="5">
        <f t="shared" si="15"/>
        <v>189000</v>
      </c>
      <c r="I229" s="76">
        <f t="shared" si="16"/>
        <v>18900</v>
      </c>
      <c r="J229" s="76">
        <f t="shared" si="17"/>
        <v>15100</v>
      </c>
    </row>
    <row r="230" spans="1:10">
      <c r="A230" s="2">
        <v>44221</v>
      </c>
      <c r="B230" s="3" t="s">
        <v>173</v>
      </c>
      <c r="C230" s="4" t="s">
        <v>107</v>
      </c>
      <c r="D230" s="3" t="s">
        <v>18</v>
      </c>
      <c r="E230" s="3" t="s">
        <v>175</v>
      </c>
      <c r="F230" s="3">
        <v>18</v>
      </c>
      <c r="G230" s="3">
        <v>23500</v>
      </c>
      <c r="H230" s="5">
        <f t="shared" si="15"/>
        <v>423000</v>
      </c>
      <c r="I230" s="76">
        <f t="shared" si="16"/>
        <v>211500</v>
      </c>
      <c r="J230" s="76">
        <f t="shared" si="17"/>
        <v>211500</v>
      </c>
    </row>
    <row r="231" spans="1:10">
      <c r="A231" s="2">
        <v>44222</v>
      </c>
      <c r="B231" s="3" t="s">
        <v>170</v>
      </c>
      <c r="C231" s="4" t="s">
        <v>87</v>
      </c>
      <c r="D231" s="3" t="s">
        <v>10</v>
      </c>
      <c r="E231" s="3" t="s">
        <v>176</v>
      </c>
      <c r="F231" s="3">
        <v>72</v>
      </c>
      <c r="G231" s="3">
        <v>9000</v>
      </c>
      <c r="H231" s="5">
        <f t="shared" si="15"/>
        <v>648000</v>
      </c>
      <c r="I231" s="76">
        <f t="shared" si="16"/>
        <v>64800</v>
      </c>
      <c r="J231" s="76">
        <f t="shared" si="17"/>
        <v>51800</v>
      </c>
    </row>
    <row r="232" spans="1:10">
      <c r="A232" s="2">
        <v>44222</v>
      </c>
      <c r="B232" s="3" t="s">
        <v>173</v>
      </c>
      <c r="C232" s="4" t="s">
        <v>102</v>
      </c>
      <c r="D232" s="3" t="s">
        <v>23</v>
      </c>
      <c r="E232" s="3" t="s">
        <v>176</v>
      </c>
      <c r="F232" s="3">
        <v>56</v>
      </c>
      <c r="G232" s="3">
        <v>9000</v>
      </c>
      <c r="H232" s="5">
        <f t="shared" si="15"/>
        <v>504000</v>
      </c>
      <c r="I232" s="76">
        <f t="shared" si="16"/>
        <v>50400</v>
      </c>
      <c r="J232" s="76">
        <f t="shared" si="17"/>
        <v>40300</v>
      </c>
    </row>
    <row r="233" spans="1:10">
      <c r="A233" s="2">
        <v>44222</v>
      </c>
      <c r="B233" s="3" t="s">
        <v>172</v>
      </c>
      <c r="C233" s="4" t="s">
        <v>99</v>
      </c>
      <c r="D233" s="3" t="s">
        <v>18</v>
      </c>
      <c r="E233" s="3" t="s">
        <v>174</v>
      </c>
      <c r="F233" s="3">
        <v>36</v>
      </c>
      <c r="G233" s="3">
        <v>18000</v>
      </c>
      <c r="H233" s="5">
        <f t="shared" si="15"/>
        <v>648000</v>
      </c>
      <c r="I233" s="76">
        <f t="shared" si="16"/>
        <v>129600</v>
      </c>
      <c r="J233" s="76">
        <f t="shared" si="17"/>
        <v>129600</v>
      </c>
    </row>
    <row r="234" spans="1:10">
      <c r="A234" s="2">
        <v>44222</v>
      </c>
      <c r="B234" s="3" t="s">
        <v>169</v>
      </c>
      <c r="C234" s="4" t="s">
        <v>8</v>
      </c>
      <c r="D234" s="3" t="s">
        <v>7</v>
      </c>
      <c r="E234" s="3" t="s">
        <v>175</v>
      </c>
      <c r="F234" s="3">
        <v>31</v>
      </c>
      <c r="G234" s="3">
        <v>23500</v>
      </c>
      <c r="H234" s="5">
        <f t="shared" si="15"/>
        <v>728500</v>
      </c>
      <c r="I234" s="76">
        <f t="shared" si="16"/>
        <v>364250</v>
      </c>
      <c r="J234" s="76">
        <f t="shared" si="17"/>
        <v>364200</v>
      </c>
    </row>
    <row r="235" spans="1:10">
      <c r="A235" s="2">
        <v>44222</v>
      </c>
      <c r="B235" s="3" t="s">
        <v>171</v>
      </c>
      <c r="C235" s="4" t="s">
        <v>40</v>
      </c>
      <c r="D235" s="3" t="s">
        <v>23</v>
      </c>
      <c r="E235" s="3" t="s">
        <v>174</v>
      </c>
      <c r="F235" s="3">
        <v>46</v>
      </c>
      <c r="G235" s="3">
        <v>18000</v>
      </c>
      <c r="H235" s="5">
        <f t="shared" si="15"/>
        <v>828000</v>
      </c>
      <c r="I235" s="76">
        <f t="shared" si="16"/>
        <v>165600</v>
      </c>
      <c r="J235" s="76">
        <f t="shared" si="17"/>
        <v>165600</v>
      </c>
    </row>
    <row r="236" spans="1:10">
      <c r="A236" s="2">
        <v>44222</v>
      </c>
      <c r="B236" s="3" t="s">
        <v>173</v>
      </c>
      <c r="C236" s="4" t="s">
        <v>46</v>
      </c>
      <c r="D236" s="3" t="s">
        <v>7</v>
      </c>
      <c r="E236" s="3" t="s">
        <v>175</v>
      </c>
      <c r="F236" s="3">
        <v>46</v>
      </c>
      <c r="G236" s="3">
        <v>23500</v>
      </c>
      <c r="H236" s="5">
        <f t="shared" si="15"/>
        <v>1081000</v>
      </c>
      <c r="I236" s="76">
        <f t="shared" si="16"/>
        <v>540500</v>
      </c>
      <c r="J236" s="76">
        <f t="shared" si="17"/>
        <v>540500</v>
      </c>
    </row>
    <row r="237" spans="1:10">
      <c r="A237" s="2">
        <v>44223</v>
      </c>
      <c r="B237" s="3" t="s">
        <v>172</v>
      </c>
      <c r="C237" s="4" t="s">
        <v>36</v>
      </c>
      <c r="D237" s="3" t="s">
        <v>23</v>
      </c>
      <c r="E237" s="3" t="s">
        <v>178</v>
      </c>
      <c r="F237" s="3">
        <v>77</v>
      </c>
      <c r="G237" s="3">
        <v>4000</v>
      </c>
      <c r="H237" s="5">
        <f t="shared" si="15"/>
        <v>308000</v>
      </c>
      <c r="I237" s="76">
        <f t="shared" si="16"/>
        <v>30800</v>
      </c>
      <c r="J237" s="76">
        <f t="shared" si="17"/>
        <v>24600</v>
      </c>
    </row>
    <row r="238" spans="1:10">
      <c r="A238" s="2">
        <v>44223</v>
      </c>
      <c r="B238" s="3" t="s">
        <v>13</v>
      </c>
      <c r="C238" s="4" t="s">
        <v>85</v>
      </c>
      <c r="D238" s="3" t="s">
        <v>7</v>
      </c>
      <c r="E238" s="3" t="s">
        <v>174</v>
      </c>
      <c r="F238" s="3">
        <v>90</v>
      </c>
      <c r="G238" s="3">
        <v>18000</v>
      </c>
      <c r="H238" s="5">
        <f t="shared" si="15"/>
        <v>1620000</v>
      </c>
      <c r="I238" s="76">
        <f t="shared" si="16"/>
        <v>324000</v>
      </c>
      <c r="J238" s="76">
        <f t="shared" si="17"/>
        <v>324000</v>
      </c>
    </row>
    <row r="239" spans="1:10">
      <c r="A239" s="2">
        <v>44223</v>
      </c>
      <c r="B239" s="3" t="s">
        <v>13</v>
      </c>
      <c r="C239" s="4" t="s">
        <v>32</v>
      </c>
      <c r="D239" s="3" t="s">
        <v>23</v>
      </c>
      <c r="E239" s="3" t="s">
        <v>176</v>
      </c>
      <c r="F239" s="3">
        <v>16</v>
      </c>
      <c r="G239" s="3">
        <v>9000</v>
      </c>
      <c r="H239" s="5">
        <f t="shared" si="15"/>
        <v>144000</v>
      </c>
      <c r="I239" s="76">
        <f t="shared" si="16"/>
        <v>14400</v>
      </c>
      <c r="J239" s="76">
        <f t="shared" si="17"/>
        <v>11500</v>
      </c>
    </row>
    <row r="240" spans="1:10">
      <c r="A240" s="2">
        <v>44223</v>
      </c>
      <c r="B240" s="3" t="s">
        <v>170</v>
      </c>
      <c r="C240" s="4" t="s">
        <v>6</v>
      </c>
      <c r="D240" s="3" t="s">
        <v>7</v>
      </c>
      <c r="E240" s="3" t="s">
        <v>174</v>
      </c>
      <c r="F240" s="3">
        <v>97</v>
      </c>
      <c r="G240" s="3">
        <v>18000</v>
      </c>
      <c r="H240" s="5">
        <f t="shared" si="15"/>
        <v>1746000</v>
      </c>
      <c r="I240" s="76">
        <f t="shared" si="16"/>
        <v>349200</v>
      </c>
      <c r="J240" s="76">
        <f t="shared" si="17"/>
        <v>366600</v>
      </c>
    </row>
    <row r="241" spans="1:10">
      <c r="A241" s="2">
        <v>44223</v>
      </c>
      <c r="B241" s="3" t="s">
        <v>171</v>
      </c>
      <c r="C241" s="4" t="s">
        <v>139</v>
      </c>
      <c r="D241" s="3" t="s">
        <v>118</v>
      </c>
      <c r="E241" s="3" t="s">
        <v>175</v>
      </c>
      <c r="F241" s="3">
        <v>9</v>
      </c>
      <c r="G241" s="3">
        <v>23500</v>
      </c>
      <c r="H241" s="5">
        <f t="shared" si="15"/>
        <v>211500</v>
      </c>
      <c r="I241" s="76">
        <f t="shared" si="16"/>
        <v>105750</v>
      </c>
      <c r="J241" s="76">
        <f t="shared" si="17"/>
        <v>105700</v>
      </c>
    </row>
    <row r="242" spans="1:10">
      <c r="A242" s="2">
        <v>44223</v>
      </c>
      <c r="B242" s="3" t="s">
        <v>169</v>
      </c>
      <c r="C242" s="4" t="s">
        <v>9</v>
      </c>
      <c r="D242" s="3" t="s">
        <v>18</v>
      </c>
      <c r="E242" s="3" t="s">
        <v>175</v>
      </c>
      <c r="F242" s="3">
        <v>35</v>
      </c>
      <c r="G242" s="3">
        <v>23500</v>
      </c>
      <c r="H242" s="5">
        <f t="shared" si="15"/>
        <v>822500</v>
      </c>
      <c r="I242" s="76">
        <f t="shared" si="16"/>
        <v>411250</v>
      </c>
      <c r="J242" s="76">
        <f t="shared" si="17"/>
        <v>411200</v>
      </c>
    </row>
    <row r="243" spans="1:10">
      <c r="A243" s="2">
        <v>44223</v>
      </c>
      <c r="B243" s="3" t="s">
        <v>170</v>
      </c>
      <c r="C243" s="4" t="s">
        <v>6</v>
      </c>
      <c r="D243" s="3" t="s">
        <v>7</v>
      </c>
      <c r="E243" s="3" t="s">
        <v>174</v>
      </c>
      <c r="F243" s="3">
        <v>34</v>
      </c>
      <c r="G243" s="3">
        <v>18000</v>
      </c>
      <c r="H243" s="5">
        <f t="shared" si="15"/>
        <v>612000</v>
      </c>
      <c r="I243" s="76">
        <f t="shared" si="16"/>
        <v>122400</v>
      </c>
      <c r="J243" s="76">
        <f t="shared" si="17"/>
        <v>122400</v>
      </c>
    </row>
    <row r="244" spans="1:10">
      <c r="A244" s="2">
        <v>44224</v>
      </c>
      <c r="B244" s="3" t="s">
        <v>170</v>
      </c>
      <c r="C244" s="4" t="s">
        <v>64</v>
      </c>
      <c r="D244" s="3" t="s">
        <v>7</v>
      </c>
      <c r="E244" s="3" t="s">
        <v>176</v>
      </c>
      <c r="F244" s="3">
        <v>3</v>
      </c>
      <c r="G244" s="3">
        <v>9000</v>
      </c>
      <c r="H244" s="5">
        <f t="shared" si="15"/>
        <v>27000</v>
      </c>
      <c r="I244" s="76">
        <f t="shared" si="16"/>
        <v>2700</v>
      </c>
      <c r="J244" s="76">
        <f t="shared" si="17"/>
        <v>2100</v>
      </c>
    </row>
    <row r="245" spans="1:10">
      <c r="A245" s="2">
        <v>44224</v>
      </c>
      <c r="B245" s="3" t="s">
        <v>173</v>
      </c>
      <c r="C245" s="4" t="s">
        <v>29</v>
      </c>
      <c r="D245" s="3" t="s">
        <v>10</v>
      </c>
      <c r="E245" s="3" t="s">
        <v>174</v>
      </c>
      <c r="F245" s="3">
        <v>67</v>
      </c>
      <c r="G245" s="3">
        <v>18000</v>
      </c>
      <c r="H245" s="5">
        <f t="shared" si="15"/>
        <v>1206000</v>
      </c>
      <c r="I245" s="76">
        <f t="shared" si="16"/>
        <v>241200</v>
      </c>
      <c r="J245" s="76">
        <f t="shared" si="17"/>
        <v>241200</v>
      </c>
    </row>
    <row r="246" spans="1:10">
      <c r="A246" s="2">
        <v>44224</v>
      </c>
      <c r="B246" s="3" t="s">
        <v>172</v>
      </c>
      <c r="C246" s="4" t="s">
        <v>125</v>
      </c>
      <c r="D246" s="3" t="s">
        <v>118</v>
      </c>
      <c r="E246" s="3" t="s">
        <v>176</v>
      </c>
      <c r="F246" s="3">
        <v>7</v>
      </c>
      <c r="G246" s="3">
        <v>9000</v>
      </c>
      <c r="H246" s="5">
        <f t="shared" si="15"/>
        <v>63000</v>
      </c>
      <c r="I246" s="76">
        <f t="shared" si="16"/>
        <v>6300</v>
      </c>
      <c r="J246" s="76">
        <f t="shared" si="17"/>
        <v>5000</v>
      </c>
    </row>
    <row r="247" spans="1:10">
      <c r="A247" s="2">
        <v>44224</v>
      </c>
      <c r="B247" s="3" t="s">
        <v>173</v>
      </c>
      <c r="C247" s="4" t="s">
        <v>27</v>
      </c>
      <c r="D247" s="3" t="s">
        <v>21</v>
      </c>
      <c r="E247" s="3" t="s">
        <v>176</v>
      </c>
      <c r="F247" s="3">
        <v>47</v>
      </c>
      <c r="G247" s="3">
        <v>9000</v>
      </c>
      <c r="H247" s="5">
        <f t="shared" si="15"/>
        <v>423000</v>
      </c>
      <c r="I247" s="76">
        <f t="shared" si="16"/>
        <v>42300</v>
      </c>
      <c r="J247" s="76">
        <f t="shared" si="17"/>
        <v>33800</v>
      </c>
    </row>
    <row r="248" spans="1:10">
      <c r="A248" s="2">
        <v>44224</v>
      </c>
      <c r="B248" s="3" t="s">
        <v>13</v>
      </c>
      <c r="C248" s="4" t="s">
        <v>124</v>
      </c>
      <c r="D248" s="3" t="s">
        <v>118</v>
      </c>
      <c r="E248" s="3" t="s">
        <v>176</v>
      </c>
      <c r="F248" s="3">
        <v>5</v>
      </c>
      <c r="G248" s="3">
        <v>9000</v>
      </c>
      <c r="H248" s="5">
        <f t="shared" si="15"/>
        <v>45000</v>
      </c>
      <c r="I248" s="76">
        <f t="shared" si="16"/>
        <v>4500</v>
      </c>
      <c r="J248" s="76">
        <f t="shared" si="17"/>
        <v>3600</v>
      </c>
    </row>
    <row r="249" spans="1:10">
      <c r="A249" s="2">
        <v>44224</v>
      </c>
      <c r="B249" s="3" t="s">
        <v>13</v>
      </c>
      <c r="C249" s="4" t="s">
        <v>145</v>
      </c>
      <c r="D249" s="3" t="s">
        <v>118</v>
      </c>
      <c r="E249" s="3" t="s">
        <v>175</v>
      </c>
      <c r="F249" s="3">
        <v>77</v>
      </c>
      <c r="G249" s="3">
        <v>23500</v>
      </c>
      <c r="H249" s="5">
        <f t="shared" si="15"/>
        <v>1809500</v>
      </c>
      <c r="I249" s="76">
        <f t="shared" si="16"/>
        <v>904750</v>
      </c>
      <c r="J249" s="76">
        <f t="shared" si="17"/>
        <v>904700</v>
      </c>
    </row>
    <row r="250" spans="1:10">
      <c r="A250" s="2">
        <v>44224</v>
      </c>
      <c r="B250" s="3" t="s">
        <v>169</v>
      </c>
      <c r="C250" s="4" t="s">
        <v>78</v>
      </c>
      <c r="D250" s="3" t="s">
        <v>7</v>
      </c>
      <c r="E250" s="3" t="s">
        <v>174</v>
      </c>
      <c r="F250" s="3">
        <v>96</v>
      </c>
      <c r="G250" s="3">
        <v>18000</v>
      </c>
      <c r="H250" s="5">
        <f t="shared" si="15"/>
        <v>1728000</v>
      </c>
      <c r="I250" s="76">
        <f t="shared" si="16"/>
        <v>345600</v>
      </c>
      <c r="J250" s="76">
        <f t="shared" si="17"/>
        <v>362800</v>
      </c>
    </row>
    <row r="251" spans="1:10">
      <c r="A251" s="2">
        <v>44224</v>
      </c>
      <c r="B251" s="3" t="s">
        <v>173</v>
      </c>
      <c r="C251" s="4" t="s">
        <v>152</v>
      </c>
      <c r="D251" s="3" t="s">
        <v>10</v>
      </c>
      <c r="E251" s="3" t="s">
        <v>174</v>
      </c>
      <c r="F251" s="3">
        <v>32</v>
      </c>
      <c r="G251" s="3">
        <v>18000</v>
      </c>
      <c r="H251" s="5">
        <f t="shared" si="15"/>
        <v>576000</v>
      </c>
      <c r="I251" s="76">
        <f t="shared" si="16"/>
        <v>115200</v>
      </c>
      <c r="J251" s="76">
        <f t="shared" si="17"/>
        <v>115200</v>
      </c>
    </row>
    <row r="252" spans="1:10">
      <c r="A252" s="2">
        <v>44224</v>
      </c>
      <c r="B252" s="3" t="s">
        <v>173</v>
      </c>
      <c r="C252" s="4" t="s">
        <v>38</v>
      </c>
      <c r="D252" s="3" t="s">
        <v>23</v>
      </c>
      <c r="E252" s="3" t="s">
        <v>175</v>
      </c>
      <c r="F252" s="3">
        <v>56</v>
      </c>
      <c r="G252" s="3">
        <v>23500</v>
      </c>
      <c r="H252" s="5">
        <f t="shared" si="15"/>
        <v>1316000</v>
      </c>
      <c r="I252" s="76">
        <f t="shared" si="16"/>
        <v>658000</v>
      </c>
      <c r="J252" s="76">
        <f t="shared" si="17"/>
        <v>658000</v>
      </c>
    </row>
    <row r="253" spans="1:10">
      <c r="A253" s="2">
        <v>44224</v>
      </c>
      <c r="B253" s="3" t="s">
        <v>173</v>
      </c>
      <c r="C253" s="4" t="s">
        <v>58</v>
      </c>
      <c r="D253" s="3" t="s">
        <v>7</v>
      </c>
      <c r="E253" s="3" t="s">
        <v>174</v>
      </c>
      <c r="F253" s="3">
        <v>42</v>
      </c>
      <c r="G253" s="3">
        <v>18000</v>
      </c>
      <c r="H253" s="5">
        <f t="shared" si="15"/>
        <v>756000</v>
      </c>
      <c r="I253" s="76">
        <f t="shared" si="16"/>
        <v>151200</v>
      </c>
      <c r="J253" s="76">
        <f t="shared" si="17"/>
        <v>151200</v>
      </c>
    </row>
    <row r="254" spans="1:10">
      <c r="A254" s="2">
        <v>44224</v>
      </c>
      <c r="B254" s="3" t="s">
        <v>13</v>
      </c>
      <c r="C254" s="4" t="s">
        <v>166</v>
      </c>
      <c r="D254" s="3" t="s">
        <v>118</v>
      </c>
      <c r="E254" s="3" t="s">
        <v>175</v>
      </c>
      <c r="F254" s="3">
        <v>95</v>
      </c>
      <c r="G254" s="3">
        <v>23500</v>
      </c>
      <c r="H254" s="5">
        <f t="shared" si="15"/>
        <v>2232500</v>
      </c>
      <c r="I254" s="76">
        <f t="shared" si="16"/>
        <v>1116250</v>
      </c>
      <c r="J254" s="76">
        <f t="shared" si="17"/>
        <v>1138500</v>
      </c>
    </row>
    <row r="255" spans="1:10">
      <c r="A255" s="2">
        <v>44225</v>
      </c>
      <c r="B255" s="3" t="s">
        <v>170</v>
      </c>
      <c r="C255" s="4" t="s">
        <v>80</v>
      </c>
      <c r="D255" s="3" t="s">
        <v>18</v>
      </c>
      <c r="E255" s="3" t="s">
        <v>175</v>
      </c>
      <c r="F255" s="3">
        <v>73</v>
      </c>
      <c r="G255" s="3">
        <v>23500</v>
      </c>
      <c r="H255" s="5">
        <f t="shared" si="15"/>
        <v>1715500</v>
      </c>
      <c r="I255" s="76">
        <f t="shared" si="16"/>
        <v>857750</v>
      </c>
      <c r="J255" s="76">
        <f t="shared" si="17"/>
        <v>857700</v>
      </c>
    </row>
    <row r="256" spans="1:10">
      <c r="A256" s="2">
        <v>44225</v>
      </c>
      <c r="B256" s="3" t="s">
        <v>173</v>
      </c>
      <c r="C256" s="4" t="s">
        <v>27</v>
      </c>
      <c r="D256" s="3" t="s">
        <v>21</v>
      </c>
      <c r="E256" s="3" t="s">
        <v>176</v>
      </c>
      <c r="F256" s="3">
        <v>68</v>
      </c>
      <c r="G256" s="3">
        <v>9000</v>
      </c>
      <c r="H256" s="5">
        <f t="shared" si="15"/>
        <v>612000</v>
      </c>
      <c r="I256" s="76">
        <f t="shared" si="16"/>
        <v>61200</v>
      </c>
      <c r="J256" s="76">
        <f t="shared" si="17"/>
        <v>48900</v>
      </c>
    </row>
    <row r="257" spans="1:10">
      <c r="A257" s="2">
        <v>44225</v>
      </c>
      <c r="B257" s="3" t="s">
        <v>172</v>
      </c>
      <c r="C257" s="4" t="s">
        <v>154</v>
      </c>
      <c r="D257" s="3" t="s">
        <v>21</v>
      </c>
      <c r="E257" s="3" t="s">
        <v>176</v>
      </c>
      <c r="F257" s="3">
        <v>68</v>
      </c>
      <c r="G257" s="3">
        <v>9000</v>
      </c>
      <c r="H257" s="5">
        <f t="shared" si="15"/>
        <v>612000</v>
      </c>
      <c r="I257" s="76">
        <f t="shared" si="16"/>
        <v>61200</v>
      </c>
      <c r="J257" s="76">
        <f t="shared" si="17"/>
        <v>48900</v>
      </c>
    </row>
    <row r="258" spans="1:10">
      <c r="A258" s="2">
        <v>44225</v>
      </c>
      <c r="B258" s="3" t="s">
        <v>171</v>
      </c>
      <c r="C258" s="4" t="s">
        <v>54</v>
      </c>
      <c r="D258" s="3" t="s">
        <v>7</v>
      </c>
      <c r="E258" s="3" t="s">
        <v>177</v>
      </c>
      <c r="F258" s="3">
        <v>9</v>
      </c>
      <c r="G258" s="3">
        <v>5000</v>
      </c>
      <c r="H258" s="5">
        <f t="shared" ref="H258:H321" si="18">G258*F258</f>
        <v>45000</v>
      </c>
      <c r="I258" s="76">
        <f t="shared" si="16"/>
        <v>4500</v>
      </c>
      <c r="J258" s="76">
        <f t="shared" si="17"/>
        <v>3600</v>
      </c>
    </row>
    <row r="259" spans="1:10">
      <c r="A259" s="2">
        <v>44225</v>
      </c>
      <c r="B259" s="3" t="s">
        <v>13</v>
      </c>
      <c r="C259" s="4" t="s">
        <v>85</v>
      </c>
      <c r="D259" s="3" t="s">
        <v>7</v>
      </c>
      <c r="E259" s="3" t="s">
        <v>174</v>
      </c>
      <c r="F259" s="3">
        <v>60</v>
      </c>
      <c r="G259" s="3">
        <v>18000</v>
      </c>
      <c r="H259" s="5">
        <f t="shared" si="18"/>
        <v>1080000</v>
      </c>
      <c r="I259" s="76">
        <f t="shared" ref="I259:I322" si="19">IF($G259&gt;20000, ROUNDDOWN($H259*0.5, -1), IF($G259&gt;10000, ROUNDDOWN($H259*0.2, -1), ROUNDDOWN($H259*0.1, -1)))</f>
        <v>216000</v>
      </c>
      <c r="J259" s="76">
        <f t="shared" ref="J259:J322" si="20">IF($F259&gt;90, ROUNDDOWN($H259*0.01, -2), 0) + IF($G259&gt;20000, ROUNDDOWN($H259*0.5, -2), IF($G259&gt;10000, ROUNDDOWN($H259*0.2, -2), ROUNDDOWN($H259*0.08, -2)))</f>
        <v>216000</v>
      </c>
    </row>
    <row r="260" spans="1:10">
      <c r="A260" s="2">
        <v>44225</v>
      </c>
      <c r="B260" s="3" t="s">
        <v>13</v>
      </c>
      <c r="C260" s="4" t="s">
        <v>51</v>
      </c>
      <c r="D260" s="3" t="s">
        <v>10</v>
      </c>
      <c r="E260" s="3" t="s">
        <v>175</v>
      </c>
      <c r="F260" s="3">
        <v>75</v>
      </c>
      <c r="G260" s="3">
        <v>23500</v>
      </c>
      <c r="H260" s="5">
        <f t="shared" si="18"/>
        <v>1762500</v>
      </c>
      <c r="I260" s="76">
        <f t="shared" si="19"/>
        <v>881250</v>
      </c>
      <c r="J260" s="76">
        <f t="shared" si="20"/>
        <v>881200</v>
      </c>
    </row>
    <row r="261" spans="1:10">
      <c r="A261" s="2">
        <v>44225</v>
      </c>
      <c r="B261" s="3" t="s">
        <v>170</v>
      </c>
      <c r="C261" s="4" t="s">
        <v>67</v>
      </c>
      <c r="D261" s="3" t="s">
        <v>7</v>
      </c>
      <c r="E261" s="3" t="s">
        <v>175</v>
      </c>
      <c r="F261" s="3">
        <v>70</v>
      </c>
      <c r="G261" s="3">
        <v>23500</v>
      </c>
      <c r="H261" s="5">
        <f t="shared" si="18"/>
        <v>1645000</v>
      </c>
      <c r="I261" s="76">
        <f t="shared" si="19"/>
        <v>822500</v>
      </c>
      <c r="J261" s="76">
        <f t="shared" si="20"/>
        <v>822500</v>
      </c>
    </row>
    <row r="262" spans="1:10">
      <c r="A262" s="2">
        <v>44225</v>
      </c>
      <c r="B262" s="3" t="s">
        <v>172</v>
      </c>
      <c r="C262" s="4" t="s">
        <v>48</v>
      </c>
      <c r="D262" s="3" t="s">
        <v>23</v>
      </c>
      <c r="E262" s="3" t="s">
        <v>175</v>
      </c>
      <c r="F262" s="3">
        <v>17</v>
      </c>
      <c r="G262" s="3">
        <v>23500</v>
      </c>
      <c r="H262" s="5">
        <f t="shared" si="18"/>
        <v>399500</v>
      </c>
      <c r="I262" s="76">
        <f t="shared" si="19"/>
        <v>199750</v>
      </c>
      <c r="J262" s="76">
        <f t="shared" si="20"/>
        <v>199700</v>
      </c>
    </row>
    <row r="263" spans="1:10">
      <c r="A263" s="2">
        <v>44225</v>
      </c>
      <c r="B263" s="3" t="s">
        <v>171</v>
      </c>
      <c r="C263" s="4" t="s">
        <v>84</v>
      </c>
      <c r="D263" s="3" t="s">
        <v>18</v>
      </c>
      <c r="E263" s="3" t="s">
        <v>176</v>
      </c>
      <c r="F263" s="3">
        <v>16</v>
      </c>
      <c r="G263" s="3">
        <v>9000</v>
      </c>
      <c r="H263" s="5">
        <f t="shared" si="18"/>
        <v>144000</v>
      </c>
      <c r="I263" s="76">
        <f t="shared" si="19"/>
        <v>14400</v>
      </c>
      <c r="J263" s="76">
        <f t="shared" si="20"/>
        <v>11500</v>
      </c>
    </row>
    <row r="264" spans="1:10">
      <c r="A264" s="2">
        <v>44225</v>
      </c>
      <c r="B264" s="3" t="s">
        <v>13</v>
      </c>
      <c r="C264" s="4" t="s">
        <v>121</v>
      </c>
      <c r="D264" s="3" t="s">
        <v>10</v>
      </c>
      <c r="E264" s="3" t="s">
        <v>175</v>
      </c>
      <c r="F264" s="3">
        <v>81</v>
      </c>
      <c r="G264" s="3">
        <v>23500</v>
      </c>
      <c r="H264" s="5">
        <f t="shared" si="18"/>
        <v>1903500</v>
      </c>
      <c r="I264" s="76">
        <f t="shared" si="19"/>
        <v>951750</v>
      </c>
      <c r="J264" s="76">
        <f t="shared" si="20"/>
        <v>951700</v>
      </c>
    </row>
    <row r="265" spans="1:10">
      <c r="A265" s="2">
        <v>44225</v>
      </c>
      <c r="B265" s="3" t="s">
        <v>173</v>
      </c>
      <c r="C265" s="4" t="s">
        <v>46</v>
      </c>
      <c r="D265" s="3" t="s">
        <v>7</v>
      </c>
      <c r="E265" s="3" t="s">
        <v>174</v>
      </c>
      <c r="F265" s="3">
        <v>80</v>
      </c>
      <c r="G265" s="3">
        <v>18000</v>
      </c>
      <c r="H265" s="5">
        <f t="shared" si="18"/>
        <v>1440000</v>
      </c>
      <c r="I265" s="76">
        <f t="shared" si="19"/>
        <v>288000</v>
      </c>
      <c r="J265" s="76">
        <f t="shared" si="20"/>
        <v>288000</v>
      </c>
    </row>
    <row r="266" spans="1:10">
      <c r="A266" s="2">
        <v>44226</v>
      </c>
      <c r="B266" s="3" t="s">
        <v>173</v>
      </c>
      <c r="C266" s="4" t="s">
        <v>56</v>
      </c>
      <c r="D266" s="3" t="s">
        <v>23</v>
      </c>
      <c r="E266" s="3" t="s">
        <v>176</v>
      </c>
      <c r="F266" s="3">
        <v>30</v>
      </c>
      <c r="G266" s="3">
        <v>9000</v>
      </c>
      <c r="H266" s="5">
        <f t="shared" si="18"/>
        <v>270000</v>
      </c>
      <c r="I266" s="76">
        <f t="shared" si="19"/>
        <v>27000</v>
      </c>
      <c r="J266" s="76">
        <f t="shared" si="20"/>
        <v>21600</v>
      </c>
    </row>
    <row r="267" spans="1:10">
      <c r="A267" s="2">
        <v>44226</v>
      </c>
      <c r="B267" s="3" t="s">
        <v>170</v>
      </c>
      <c r="C267" s="4" t="s">
        <v>14</v>
      </c>
      <c r="D267" s="3" t="s">
        <v>10</v>
      </c>
      <c r="E267" s="3" t="s">
        <v>177</v>
      </c>
      <c r="F267" s="3">
        <v>84</v>
      </c>
      <c r="G267" s="3">
        <v>5000</v>
      </c>
      <c r="H267" s="5">
        <f t="shared" si="18"/>
        <v>420000</v>
      </c>
      <c r="I267" s="76">
        <f t="shared" si="19"/>
        <v>42000</v>
      </c>
      <c r="J267" s="76">
        <f t="shared" si="20"/>
        <v>33600</v>
      </c>
    </row>
    <row r="268" spans="1:10">
      <c r="A268" s="2">
        <v>44226</v>
      </c>
      <c r="B268" s="3" t="s">
        <v>170</v>
      </c>
      <c r="C268" s="4" t="s">
        <v>116</v>
      </c>
      <c r="D268" s="3" t="s">
        <v>18</v>
      </c>
      <c r="E268" s="3" t="s">
        <v>174</v>
      </c>
      <c r="F268" s="3">
        <v>99</v>
      </c>
      <c r="G268" s="3">
        <v>18000</v>
      </c>
      <c r="H268" s="5">
        <f t="shared" si="18"/>
        <v>1782000</v>
      </c>
      <c r="I268" s="76">
        <f t="shared" si="19"/>
        <v>356400</v>
      </c>
      <c r="J268" s="76">
        <f t="shared" si="20"/>
        <v>374200</v>
      </c>
    </row>
    <row r="269" spans="1:10">
      <c r="A269" s="2">
        <v>44226</v>
      </c>
      <c r="B269" s="3" t="s">
        <v>171</v>
      </c>
      <c r="C269" s="4" t="s">
        <v>46</v>
      </c>
      <c r="D269" s="3" t="s">
        <v>10</v>
      </c>
      <c r="E269" s="3" t="s">
        <v>175</v>
      </c>
      <c r="F269" s="3">
        <v>28</v>
      </c>
      <c r="G269" s="3">
        <v>23500</v>
      </c>
      <c r="H269" s="5">
        <f t="shared" si="18"/>
        <v>658000</v>
      </c>
      <c r="I269" s="76">
        <f t="shared" si="19"/>
        <v>329000</v>
      </c>
      <c r="J269" s="76">
        <f t="shared" si="20"/>
        <v>329000</v>
      </c>
    </row>
    <row r="270" spans="1:10">
      <c r="A270" s="2">
        <v>44226</v>
      </c>
      <c r="B270" s="3" t="s">
        <v>13</v>
      </c>
      <c r="C270" s="4" t="s">
        <v>112</v>
      </c>
      <c r="D270" s="3" t="s">
        <v>23</v>
      </c>
      <c r="E270" s="3" t="s">
        <v>176</v>
      </c>
      <c r="F270" s="3">
        <v>9</v>
      </c>
      <c r="G270" s="3">
        <v>9000</v>
      </c>
      <c r="H270" s="5">
        <f t="shared" si="18"/>
        <v>81000</v>
      </c>
      <c r="I270" s="76">
        <f t="shared" si="19"/>
        <v>8100</v>
      </c>
      <c r="J270" s="76">
        <f t="shared" si="20"/>
        <v>6400</v>
      </c>
    </row>
    <row r="271" spans="1:10">
      <c r="A271" s="2">
        <v>44226</v>
      </c>
      <c r="B271" s="3" t="s">
        <v>13</v>
      </c>
      <c r="C271" s="4" t="s">
        <v>51</v>
      </c>
      <c r="D271" s="3" t="s">
        <v>10</v>
      </c>
      <c r="E271" s="3" t="s">
        <v>175</v>
      </c>
      <c r="F271" s="3">
        <v>65</v>
      </c>
      <c r="G271" s="3">
        <v>23500</v>
      </c>
      <c r="H271" s="5">
        <f t="shared" si="18"/>
        <v>1527500</v>
      </c>
      <c r="I271" s="76">
        <f t="shared" si="19"/>
        <v>763750</v>
      </c>
      <c r="J271" s="76">
        <f t="shared" si="20"/>
        <v>763700</v>
      </c>
    </row>
    <row r="272" spans="1:10">
      <c r="A272" s="2">
        <v>44226</v>
      </c>
      <c r="B272" s="3" t="s">
        <v>170</v>
      </c>
      <c r="C272" s="4" t="s">
        <v>14</v>
      </c>
      <c r="D272" s="3" t="s">
        <v>10</v>
      </c>
      <c r="E272" s="3" t="s">
        <v>177</v>
      </c>
      <c r="F272" s="3">
        <v>7</v>
      </c>
      <c r="G272" s="3">
        <v>5000</v>
      </c>
      <c r="H272" s="5">
        <f t="shared" si="18"/>
        <v>35000</v>
      </c>
      <c r="I272" s="76">
        <f t="shared" si="19"/>
        <v>3500</v>
      </c>
      <c r="J272" s="76">
        <f t="shared" si="20"/>
        <v>2800</v>
      </c>
    </row>
    <row r="273" spans="1:10">
      <c r="A273" s="2">
        <v>44227</v>
      </c>
      <c r="B273" s="3" t="s">
        <v>13</v>
      </c>
      <c r="C273" s="4" t="s">
        <v>146</v>
      </c>
      <c r="D273" s="3" t="s">
        <v>7</v>
      </c>
      <c r="E273" s="3" t="s">
        <v>175</v>
      </c>
      <c r="F273" s="3">
        <v>89</v>
      </c>
      <c r="G273" s="3">
        <v>23500</v>
      </c>
      <c r="H273" s="5">
        <f t="shared" si="18"/>
        <v>2091500</v>
      </c>
      <c r="I273" s="76">
        <f t="shared" si="19"/>
        <v>1045750</v>
      </c>
      <c r="J273" s="76">
        <f t="shared" si="20"/>
        <v>1045700</v>
      </c>
    </row>
    <row r="274" spans="1:10">
      <c r="A274" s="2">
        <v>44227</v>
      </c>
      <c r="B274" s="3" t="s">
        <v>170</v>
      </c>
      <c r="C274" s="4" t="s">
        <v>14</v>
      </c>
      <c r="D274" s="3" t="s">
        <v>10</v>
      </c>
      <c r="E274" s="3" t="s">
        <v>177</v>
      </c>
      <c r="F274" s="3">
        <v>100</v>
      </c>
      <c r="G274" s="3">
        <v>5000</v>
      </c>
      <c r="H274" s="5">
        <f t="shared" si="18"/>
        <v>500000</v>
      </c>
      <c r="I274" s="76">
        <f t="shared" si="19"/>
        <v>50000</v>
      </c>
      <c r="J274" s="76">
        <f t="shared" si="20"/>
        <v>45000</v>
      </c>
    </row>
    <row r="275" spans="1:10">
      <c r="A275" s="2">
        <v>44227</v>
      </c>
      <c r="B275" s="3" t="s">
        <v>13</v>
      </c>
      <c r="C275" s="4" t="s">
        <v>124</v>
      </c>
      <c r="D275" s="3" t="s">
        <v>118</v>
      </c>
      <c r="E275" s="3" t="s">
        <v>176</v>
      </c>
      <c r="F275" s="3">
        <v>15</v>
      </c>
      <c r="G275" s="3">
        <v>9000</v>
      </c>
      <c r="H275" s="5">
        <f t="shared" si="18"/>
        <v>135000</v>
      </c>
      <c r="I275" s="76">
        <f t="shared" si="19"/>
        <v>13500</v>
      </c>
      <c r="J275" s="76">
        <f t="shared" si="20"/>
        <v>10800</v>
      </c>
    </row>
    <row r="276" spans="1:10">
      <c r="A276" s="2">
        <v>44227</v>
      </c>
      <c r="B276" s="3" t="s">
        <v>171</v>
      </c>
      <c r="C276" s="4" t="s">
        <v>114</v>
      </c>
      <c r="D276" s="3" t="s">
        <v>10</v>
      </c>
      <c r="E276" s="3" t="s">
        <v>176</v>
      </c>
      <c r="F276" s="3">
        <v>54</v>
      </c>
      <c r="G276" s="3">
        <v>9000</v>
      </c>
      <c r="H276" s="5">
        <f t="shared" si="18"/>
        <v>486000</v>
      </c>
      <c r="I276" s="76">
        <f t="shared" si="19"/>
        <v>48600</v>
      </c>
      <c r="J276" s="76">
        <f t="shared" si="20"/>
        <v>38800</v>
      </c>
    </row>
    <row r="277" spans="1:10">
      <c r="A277" s="2">
        <v>44227</v>
      </c>
      <c r="B277" s="3" t="s">
        <v>173</v>
      </c>
      <c r="C277" s="4" t="s">
        <v>124</v>
      </c>
      <c r="D277" s="3" t="s">
        <v>118</v>
      </c>
      <c r="E277" s="3" t="s">
        <v>176</v>
      </c>
      <c r="F277" s="3">
        <v>47</v>
      </c>
      <c r="G277" s="3">
        <v>9000</v>
      </c>
      <c r="H277" s="5">
        <f t="shared" si="18"/>
        <v>423000</v>
      </c>
      <c r="I277" s="76">
        <f t="shared" si="19"/>
        <v>42300</v>
      </c>
      <c r="J277" s="76">
        <f t="shared" si="20"/>
        <v>33800</v>
      </c>
    </row>
    <row r="278" spans="1:10">
      <c r="A278" s="2">
        <v>44227</v>
      </c>
      <c r="B278" s="3" t="s">
        <v>13</v>
      </c>
      <c r="C278" s="4" t="s">
        <v>124</v>
      </c>
      <c r="D278" s="3" t="s">
        <v>118</v>
      </c>
      <c r="E278" s="3" t="s">
        <v>176</v>
      </c>
      <c r="F278" s="3">
        <v>78</v>
      </c>
      <c r="G278" s="3">
        <v>9000</v>
      </c>
      <c r="H278" s="5">
        <f t="shared" si="18"/>
        <v>702000</v>
      </c>
      <c r="I278" s="76">
        <f t="shared" si="19"/>
        <v>70200</v>
      </c>
      <c r="J278" s="76">
        <f t="shared" si="20"/>
        <v>56100</v>
      </c>
    </row>
    <row r="279" spans="1:10">
      <c r="A279" s="2">
        <v>44228</v>
      </c>
      <c r="B279" s="3" t="s">
        <v>170</v>
      </c>
      <c r="C279" s="4" t="s">
        <v>161</v>
      </c>
      <c r="D279" s="3" t="s">
        <v>10</v>
      </c>
      <c r="E279" s="3" t="s">
        <v>175</v>
      </c>
      <c r="F279" s="3">
        <v>14</v>
      </c>
      <c r="G279" s="3">
        <v>23500</v>
      </c>
      <c r="H279" s="5">
        <f t="shared" si="18"/>
        <v>329000</v>
      </c>
      <c r="I279" s="76">
        <f t="shared" si="19"/>
        <v>164500</v>
      </c>
      <c r="J279" s="76">
        <f t="shared" si="20"/>
        <v>164500</v>
      </c>
    </row>
    <row r="280" spans="1:10">
      <c r="A280" s="2">
        <v>44228</v>
      </c>
      <c r="B280" s="3" t="s">
        <v>172</v>
      </c>
      <c r="C280" s="4" t="s">
        <v>74</v>
      </c>
      <c r="D280" s="3" t="s">
        <v>7</v>
      </c>
      <c r="E280" s="3" t="s">
        <v>175</v>
      </c>
      <c r="F280" s="3">
        <v>98</v>
      </c>
      <c r="G280" s="3">
        <v>23500</v>
      </c>
      <c r="H280" s="5">
        <f t="shared" si="18"/>
        <v>2303000</v>
      </c>
      <c r="I280" s="76">
        <f t="shared" si="19"/>
        <v>1151500</v>
      </c>
      <c r="J280" s="76">
        <f t="shared" si="20"/>
        <v>1174500</v>
      </c>
    </row>
    <row r="281" spans="1:10">
      <c r="A281" s="2">
        <v>44228</v>
      </c>
      <c r="B281" s="3" t="s">
        <v>170</v>
      </c>
      <c r="C281" s="4" t="s">
        <v>120</v>
      </c>
      <c r="D281" s="3" t="s">
        <v>118</v>
      </c>
      <c r="E281" s="3" t="s">
        <v>176</v>
      </c>
      <c r="F281" s="3">
        <v>85</v>
      </c>
      <c r="G281" s="3">
        <v>9000</v>
      </c>
      <c r="H281" s="5">
        <f t="shared" si="18"/>
        <v>765000</v>
      </c>
      <c r="I281" s="76">
        <f t="shared" si="19"/>
        <v>76500</v>
      </c>
      <c r="J281" s="76">
        <f t="shared" si="20"/>
        <v>61200</v>
      </c>
    </row>
    <row r="282" spans="1:10">
      <c r="A282" s="2">
        <v>44228</v>
      </c>
      <c r="B282" s="3" t="s">
        <v>173</v>
      </c>
      <c r="C282" s="4" t="s">
        <v>77</v>
      </c>
      <c r="D282" s="3" t="s">
        <v>7</v>
      </c>
      <c r="E282" s="3" t="s">
        <v>176</v>
      </c>
      <c r="F282" s="3">
        <v>5</v>
      </c>
      <c r="G282" s="3">
        <v>9000</v>
      </c>
      <c r="H282" s="5">
        <f t="shared" si="18"/>
        <v>45000</v>
      </c>
      <c r="I282" s="76">
        <f t="shared" si="19"/>
        <v>4500</v>
      </c>
      <c r="J282" s="76">
        <f t="shared" si="20"/>
        <v>3600</v>
      </c>
    </row>
    <row r="283" spans="1:10">
      <c r="A283" s="2">
        <v>44228</v>
      </c>
      <c r="B283" s="3" t="s">
        <v>172</v>
      </c>
      <c r="C283" s="4" t="s">
        <v>120</v>
      </c>
      <c r="D283" s="3" t="s">
        <v>118</v>
      </c>
      <c r="E283" s="3" t="s">
        <v>174</v>
      </c>
      <c r="F283" s="3">
        <v>74</v>
      </c>
      <c r="G283" s="3">
        <v>18000</v>
      </c>
      <c r="H283" s="5">
        <f t="shared" si="18"/>
        <v>1332000</v>
      </c>
      <c r="I283" s="76">
        <f t="shared" si="19"/>
        <v>266400</v>
      </c>
      <c r="J283" s="76">
        <f t="shared" si="20"/>
        <v>266400</v>
      </c>
    </row>
    <row r="284" spans="1:10">
      <c r="A284" s="2">
        <v>44228</v>
      </c>
      <c r="B284" s="3" t="s">
        <v>169</v>
      </c>
      <c r="C284" s="4" t="s">
        <v>49</v>
      </c>
      <c r="D284" s="3" t="s">
        <v>10</v>
      </c>
      <c r="E284" s="3" t="s">
        <v>177</v>
      </c>
      <c r="F284" s="3">
        <v>38</v>
      </c>
      <c r="G284" s="3">
        <v>5000</v>
      </c>
      <c r="H284" s="5">
        <f t="shared" si="18"/>
        <v>190000</v>
      </c>
      <c r="I284" s="76">
        <f t="shared" si="19"/>
        <v>19000</v>
      </c>
      <c r="J284" s="76">
        <f t="shared" si="20"/>
        <v>15200</v>
      </c>
    </row>
    <row r="285" spans="1:10">
      <c r="A285" s="2">
        <v>44228</v>
      </c>
      <c r="B285" s="3" t="s">
        <v>173</v>
      </c>
      <c r="C285" s="4" t="s">
        <v>42</v>
      </c>
      <c r="D285" s="3" t="s">
        <v>23</v>
      </c>
      <c r="E285" s="3" t="s">
        <v>178</v>
      </c>
      <c r="F285" s="3">
        <v>10</v>
      </c>
      <c r="G285" s="3">
        <v>4000</v>
      </c>
      <c r="H285" s="5">
        <f t="shared" si="18"/>
        <v>40000</v>
      </c>
      <c r="I285" s="76">
        <f t="shared" si="19"/>
        <v>4000</v>
      </c>
      <c r="J285" s="76">
        <f t="shared" si="20"/>
        <v>3200</v>
      </c>
    </row>
    <row r="286" spans="1:10">
      <c r="A286" s="2">
        <v>44228</v>
      </c>
      <c r="B286" s="3" t="s">
        <v>172</v>
      </c>
      <c r="C286" s="4" t="s">
        <v>47</v>
      </c>
      <c r="D286" s="3" t="s">
        <v>7</v>
      </c>
      <c r="E286" s="3" t="s">
        <v>176</v>
      </c>
      <c r="F286" s="3">
        <v>43</v>
      </c>
      <c r="G286" s="3">
        <v>9000</v>
      </c>
      <c r="H286" s="5">
        <f t="shared" si="18"/>
        <v>387000</v>
      </c>
      <c r="I286" s="76">
        <f t="shared" si="19"/>
        <v>38700</v>
      </c>
      <c r="J286" s="76">
        <f t="shared" si="20"/>
        <v>30900</v>
      </c>
    </row>
    <row r="287" spans="1:10">
      <c r="A287" s="2">
        <v>44228</v>
      </c>
      <c r="B287" s="3" t="s">
        <v>172</v>
      </c>
      <c r="C287" s="4" t="s">
        <v>109</v>
      </c>
      <c r="D287" s="3" t="s">
        <v>18</v>
      </c>
      <c r="E287" s="3" t="s">
        <v>176</v>
      </c>
      <c r="F287" s="3">
        <v>36</v>
      </c>
      <c r="G287" s="3">
        <v>9000</v>
      </c>
      <c r="H287" s="5">
        <f t="shared" si="18"/>
        <v>324000</v>
      </c>
      <c r="I287" s="76">
        <f t="shared" si="19"/>
        <v>32400</v>
      </c>
      <c r="J287" s="76">
        <f t="shared" si="20"/>
        <v>25900</v>
      </c>
    </row>
    <row r="288" spans="1:10">
      <c r="A288" s="2">
        <v>44228</v>
      </c>
      <c r="B288" s="3" t="s">
        <v>13</v>
      </c>
      <c r="C288" s="4" t="s">
        <v>87</v>
      </c>
      <c r="D288" s="3" t="s">
        <v>10</v>
      </c>
      <c r="E288" s="3" t="s">
        <v>175</v>
      </c>
      <c r="F288" s="3">
        <v>74</v>
      </c>
      <c r="G288" s="3">
        <v>23500</v>
      </c>
      <c r="H288" s="5">
        <f t="shared" si="18"/>
        <v>1739000</v>
      </c>
      <c r="I288" s="76">
        <f t="shared" si="19"/>
        <v>869500</v>
      </c>
      <c r="J288" s="76">
        <f t="shared" si="20"/>
        <v>869500</v>
      </c>
    </row>
    <row r="289" spans="1:10">
      <c r="A289" s="2">
        <v>44228</v>
      </c>
      <c r="B289" s="3" t="s">
        <v>13</v>
      </c>
      <c r="C289" s="4" t="s">
        <v>34</v>
      </c>
      <c r="D289" s="3" t="s">
        <v>23</v>
      </c>
      <c r="E289" s="3" t="s">
        <v>176</v>
      </c>
      <c r="F289" s="3">
        <v>1</v>
      </c>
      <c r="G289" s="3">
        <v>9000</v>
      </c>
      <c r="H289" s="5">
        <f t="shared" si="18"/>
        <v>9000</v>
      </c>
      <c r="I289" s="76">
        <f t="shared" si="19"/>
        <v>900</v>
      </c>
      <c r="J289" s="76">
        <f t="shared" si="20"/>
        <v>700</v>
      </c>
    </row>
    <row r="290" spans="1:10">
      <c r="A290" s="2">
        <v>44228</v>
      </c>
      <c r="B290" s="3" t="s">
        <v>13</v>
      </c>
      <c r="C290" s="4" t="s">
        <v>46</v>
      </c>
      <c r="D290" s="3" t="s">
        <v>7</v>
      </c>
      <c r="E290" s="3" t="s">
        <v>174</v>
      </c>
      <c r="F290" s="3">
        <v>88</v>
      </c>
      <c r="G290" s="3">
        <v>18000</v>
      </c>
      <c r="H290" s="5">
        <f t="shared" si="18"/>
        <v>1584000</v>
      </c>
      <c r="I290" s="76">
        <f t="shared" si="19"/>
        <v>316800</v>
      </c>
      <c r="J290" s="76">
        <f t="shared" si="20"/>
        <v>316800</v>
      </c>
    </row>
    <row r="291" spans="1:10">
      <c r="A291" s="2">
        <v>44228</v>
      </c>
      <c r="B291" s="3" t="s">
        <v>169</v>
      </c>
      <c r="C291" s="4" t="s">
        <v>160</v>
      </c>
      <c r="D291" s="3" t="s">
        <v>10</v>
      </c>
      <c r="E291" s="3" t="s">
        <v>175</v>
      </c>
      <c r="F291" s="3">
        <v>73</v>
      </c>
      <c r="G291" s="3">
        <v>23500</v>
      </c>
      <c r="H291" s="5">
        <f t="shared" si="18"/>
        <v>1715500</v>
      </c>
      <c r="I291" s="76">
        <f t="shared" si="19"/>
        <v>857750</v>
      </c>
      <c r="J291" s="76">
        <f t="shared" si="20"/>
        <v>857700</v>
      </c>
    </row>
    <row r="292" spans="1:10">
      <c r="A292" s="2">
        <v>44228</v>
      </c>
      <c r="B292" s="3" t="s">
        <v>172</v>
      </c>
      <c r="C292" s="4" t="s">
        <v>11</v>
      </c>
      <c r="D292" s="3" t="s">
        <v>7</v>
      </c>
      <c r="E292" s="3" t="s">
        <v>175</v>
      </c>
      <c r="F292" s="3">
        <v>80</v>
      </c>
      <c r="G292" s="3">
        <v>23500</v>
      </c>
      <c r="H292" s="5">
        <f t="shared" si="18"/>
        <v>1880000</v>
      </c>
      <c r="I292" s="76">
        <f t="shared" si="19"/>
        <v>940000</v>
      </c>
      <c r="J292" s="76">
        <f t="shared" si="20"/>
        <v>940000</v>
      </c>
    </row>
    <row r="293" spans="1:10">
      <c r="A293" s="2">
        <v>44229</v>
      </c>
      <c r="B293" s="3" t="s">
        <v>13</v>
      </c>
      <c r="C293" s="4" t="s">
        <v>145</v>
      </c>
      <c r="D293" s="3" t="s">
        <v>118</v>
      </c>
      <c r="E293" s="3" t="s">
        <v>175</v>
      </c>
      <c r="F293" s="3">
        <v>22</v>
      </c>
      <c r="G293" s="3">
        <v>23500</v>
      </c>
      <c r="H293" s="5">
        <f t="shared" si="18"/>
        <v>517000</v>
      </c>
      <c r="I293" s="76">
        <f t="shared" si="19"/>
        <v>258500</v>
      </c>
      <c r="J293" s="76">
        <f t="shared" si="20"/>
        <v>258500</v>
      </c>
    </row>
    <row r="294" spans="1:10">
      <c r="A294" s="2">
        <v>44229</v>
      </c>
      <c r="B294" s="3" t="s">
        <v>172</v>
      </c>
      <c r="C294" s="4" t="s">
        <v>150</v>
      </c>
      <c r="D294" s="3" t="s">
        <v>21</v>
      </c>
      <c r="E294" s="3" t="s">
        <v>176</v>
      </c>
      <c r="F294" s="3">
        <v>66</v>
      </c>
      <c r="G294" s="3">
        <v>9000</v>
      </c>
      <c r="H294" s="5">
        <f t="shared" si="18"/>
        <v>594000</v>
      </c>
      <c r="I294" s="76">
        <f t="shared" si="19"/>
        <v>59400</v>
      </c>
      <c r="J294" s="76">
        <f t="shared" si="20"/>
        <v>47500</v>
      </c>
    </row>
    <row r="295" spans="1:10">
      <c r="A295" s="2">
        <v>44229</v>
      </c>
      <c r="B295" s="3" t="s">
        <v>171</v>
      </c>
      <c r="C295" s="4" t="s">
        <v>62</v>
      </c>
      <c r="D295" s="3" t="s">
        <v>7</v>
      </c>
      <c r="E295" s="3" t="s">
        <v>175</v>
      </c>
      <c r="F295" s="3">
        <v>38</v>
      </c>
      <c r="G295" s="3">
        <v>23500</v>
      </c>
      <c r="H295" s="5">
        <f t="shared" si="18"/>
        <v>893000</v>
      </c>
      <c r="I295" s="76">
        <f t="shared" si="19"/>
        <v>446500</v>
      </c>
      <c r="J295" s="76">
        <f t="shared" si="20"/>
        <v>446500</v>
      </c>
    </row>
    <row r="296" spans="1:10">
      <c r="A296" s="2">
        <v>44229</v>
      </c>
      <c r="B296" s="3" t="s">
        <v>13</v>
      </c>
      <c r="C296" s="4" t="s">
        <v>115</v>
      </c>
      <c r="D296" s="3" t="s">
        <v>21</v>
      </c>
      <c r="E296" s="3" t="s">
        <v>174</v>
      </c>
      <c r="F296" s="3">
        <v>57</v>
      </c>
      <c r="G296" s="3">
        <v>18000</v>
      </c>
      <c r="H296" s="5">
        <f t="shared" si="18"/>
        <v>1026000</v>
      </c>
      <c r="I296" s="76">
        <f t="shared" si="19"/>
        <v>205200</v>
      </c>
      <c r="J296" s="76">
        <f t="shared" si="20"/>
        <v>205200</v>
      </c>
    </row>
    <row r="297" spans="1:10">
      <c r="A297" s="2">
        <v>44229</v>
      </c>
      <c r="B297" s="3" t="s">
        <v>172</v>
      </c>
      <c r="C297" s="4" t="s">
        <v>61</v>
      </c>
      <c r="D297" s="3" t="s">
        <v>7</v>
      </c>
      <c r="E297" s="3" t="s">
        <v>175</v>
      </c>
      <c r="F297" s="3">
        <v>60</v>
      </c>
      <c r="G297" s="3">
        <v>23500</v>
      </c>
      <c r="H297" s="5">
        <f t="shared" si="18"/>
        <v>1410000</v>
      </c>
      <c r="I297" s="76">
        <f t="shared" si="19"/>
        <v>705000</v>
      </c>
      <c r="J297" s="76">
        <f t="shared" si="20"/>
        <v>705000</v>
      </c>
    </row>
    <row r="298" spans="1:10">
      <c r="A298" s="2">
        <v>44229</v>
      </c>
      <c r="B298" s="3" t="s">
        <v>170</v>
      </c>
      <c r="C298" s="4" t="s">
        <v>144</v>
      </c>
      <c r="D298" s="3" t="s">
        <v>118</v>
      </c>
      <c r="E298" s="3" t="s">
        <v>176</v>
      </c>
      <c r="F298" s="3">
        <v>58</v>
      </c>
      <c r="G298" s="3">
        <v>9000</v>
      </c>
      <c r="H298" s="5">
        <f t="shared" si="18"/>
        <v>522000</v>
      </c>
      <c r="I298" s="76">
        <f t="shared" si="19"/>
        <v>52200</v>
      </c>
      <c r="J298" s="76">
        <f t="shared" si="20"/>
        <v>41700</v>
      </c>
    </row>
    <row r="299" spans="1:10">
      <c r="A299" s="2">
        <v>44229</v>
      </c>
      <c r="B299" s="3" t="s">
        <v>171</v>
      </c>
      <c r="C299" s="4" t="s">
        <v>114</v>
      </c>
      <c r="D299" s="3" t="s">
        <v>10</v>
      </c>
      <c r="E299" s="3" t="s">
        <v>176</v>
      </c>
      <c r="F299" s="3">
        <v>81</v>
      </c>
      <c r="G299" s="3">
        <v>9000</v>
      </c>
      <c r="H299" s="5">
        <f t="shared" si="18"/>
        <v>729000</v>
      </c>
      <c r="I299" s="76">
        <f t="shared" si="19"/>
        <v>72900</v>
      </c>
      <c r="J299" s="76">
        <f t="shared" si="20"/>
        <v>58300</v>
      </c>
    </row>
    <row r="300" spans="1:10">
      <c r="A300" s="2">
        <v>44229</v>
      </c>
      <c r="B300" s="3" t="s">
        <v>171</v>
      </c>
      <c r="C300" s="4" t="s">
        <v>114</v>
      </c>
      <c r="D300" s="3" t="s">
        <v>10</v>
      </c>
      <c r="E300" s="3" t="s">
        <v>176</v>
      </c>
      <c r="F300" s="3">
        <v>8</v>
      </c>
      <c r="G300" s="3">
        <v>9000</v>
      </c>
      <c r="H300" s="5">
        <f t="shared" si="18"/>
        <v>72000</v>
      </c>
      <c r="I300" s="76">
        <f t="shared" si="19"/>
        <v>7200</v>
      </c>
      <c r="J300" s="76">
        <f t="shared" si="20"/>
        <v>5700</v>
      </c>
    </row>
    <row r="301" spans="1:10">
      <c r="A301" s="2">
        <v>44229</v>
      </c>
      <c r="B301" s="3" t="s">
        <v>13</v>
      </c>
      <c r="C301" s="4" t="s">
        <v>124</v>
      </c>
      <c r="D301" s="3" t="s">
        <v>118</v>
      </c>
      <c r="E301" s="3" t="s">
        <v>176</v>
      </c>
      <c r="F301" s="3">
        <v>76</v>
      </c>
      <c r="G301" s="3">
        <v>9000</v>
      </c>
      <c r="H301" s="5">
        <f t="shared" si="18"/>
        <v>684000</v>
      </c>
      <c r="I301" s="76">
        <f t="shared" si="19"/>
        <v>68400</v>
      </c>
      <c r="J301" s="76">
        <f t="shared" si="20"/>
        <v>54700</v>
      </c>
    </row>
    <row r="302" spans="1:10">
      <c r="A302" s="2">
        <v>44229</v>
      </c>
      <c r="B302" s="3" t="s">
        <v>173</v>
      </c>
      <c r="C302" s="4" t="s">
        <v>102</v>
      </c>
      <c r="D302" s="3" t="s">
        <v>23</v>
      </c>
      <c r="E302" s="3" t="s">
        <v>176</v>
      </c>
      <c r="F302" s="3">
        <v>11</v>
      </c>
      <c r="G302" s="3">
        <v>9000</v>
      </c>
      <c r="H302" s="5">
        <f t="shared" si="18"/>
        <v>99000</v>
      </c>
      <c r="I302" s="76">
        <f t="shared" si="19"/>
        <v>9900</v>
      </c>
      <c r="J302" s="76">
        <f t="shared" si="20"/>
        <v>7900</v>
      </c>
    </row>
    <row r="303" spans="1:10">
      <c r="A303" s="2">
        <v>44229</v>
      </c>
      <c r="B303" s="3" t="s">
        <v>172</v>
      </c>
      <c r="C303" s="4" t="s">
        <v>120</v>
      </c>
      <c r="D303" s="3" t="s">
        <v>118</v>
      </c>
      <c r="E303" s="3" t="s">
        <v>174</v>
      </c>
      <c r="F303" s="3">
        <v>4</v>
      </c>
      <c r="G303" s="3">
        <v>18000</v>
      </c>
      <c r="H303" s="5">
        <f t="shared" si="18"/>
        <v>72000</v>
      </c>
      <c r="I303" s="76">
        <f t="shared" si="19"/>
        <v>14400</v>
      </c>
      <c r="J303" s="76">
        <f t="shared" si="20"/>
        <v>14400</v>
      </c>
    </row>
    <row r="304" spans="1:10">
      <c r="A304" s="2">
        <v>44229</v>
      </c>
      <c r="B304" s="3" t="s">
        <v>171</v>
      </c>
      <c r="C304" s="4" t="s">
        <v>41</v>
      </c>
      <c r="D304" s="3" t="s">
        <v>23</v>
      </c>
      <c r="E304" s="3" t="s">
        <v>175</v>
      </c>
      <c r="F304" s="3">
        <v>66</v>
      </c>
      <c r="G304" s="3">
        <v>23500</v>
      </c>
      <c r="H304" s="5">
        <f t="shared" si="18"/>
        <v>1551000</v>
      </c>
      <c r="I304" s="76">
        <f t="shared" si="19"/>
        <v>775500</v>
      </c>
      <c r="J304" s="76">
        <f t="shared" si="20"/>
        <v>775500</v>
      </c>
    </row>
    <row r="305" spans="1:10">
      <c r="A305" s="2">
        <v>44229</v>
      </c>
      <c r="B305" s="3" t="s">
        <v>171</v>
      </c>
      <c r="C305" s="4" t="s">
        <v>84</v>
      </c>
      <c r="D305" s="3" t="s">
        <v>18</v>
      </c>
      <c r="E305" s="3" t="s">
        <v>176</v>
      </c>
      <c r="F305" s="3">
        <v>99</v>
      </c>
      <c r="G305" s="3">
        <v>9000</v>
      </c>
      <c r="H305" s="5">
        <f t="shared" si="18"/>
        <v>891000</v>
      </c>
      <c r="I305" s="76">
        <f t="shared" si="19"/>
        <v>89100</v>
      </c>
      <c r="J305" s="76">
        <f t="shared" si="20"/>
        <v>80100</v>
      </c>
    </row>
    <row r="306" spans="1:10">
      <c r="A306" s="2">
        <v>44230</v>
      </c>
      <c r="B306" s="3" t="s">
        <v>172</v>
      </c>
      <c r="C306" s="4" t="s">
        <v>47</v>
      </c>
      <c r="D306" s="3" t="s">
        <v>7</v>
      </c>
      <c r="E306" s="3" t="s">
        <v>176</v>
      </c>
      <c r="F306" s="3">
        <v>14</v>
      </c>
      <c r="G306" s="3">
        <v>9000</v>
      </c>
      <c r="H306" s="5">
        <f t="shared" si="18"/>
        <v>126000</v>
      </c>
      <c r="I306" s="76">
        <f t="shared" si="19"/>
        <v>12600</v>
      </c>
      <c r="J306" s="76">
        <f t="shared" si="20"/>
        <v>10000</v>
      </c>
    </row>
    <row r="307" spans="1:10">
      <c r="A307" s="2">
        <v>44230</v>
      </c>
      <c r="B307" s="3" t="s">
        <v>170</v>
      </c>
      <c r="C307" s="4" t="s">
        <v>116</v>
      </c>
      <c r="D307" s="3" t="s">
        <v>18</v>
      </c>
      <c r="E307" s="3" t="s">
        <v>174</v>
      </c>
      <c r="F307" s="3">
        <v>94</v>
      </c>
      <c r="G307" s="3">
        <v>18000</v>
      </c>
      <c r="H307" s="5">
        <f t="shared" si="18"/>
        <v>1692000</v>
      </c>
      <c r="I307" s="76">
        <f t="shared" si="19"/>
        <v>338400</v>
      </c>
      <c r="J307" s="76">
        <f t="shared" si="20"/>
        <v>355300</v>
      </c>
    </row>
    <row r="308" spans="1:10">
      <c r="A308" s="2">
        <v>44230</v>
      </c>
      <c r="B308" s="3" t="s">
        <v>13</v>
      </c>
      <c r="C308" s="4" t="s">
        <v>117</v>
      </c>
      <c r="D308" s="3" t="s">
        <v>118</v>
      </c>
      <c r="E308" s="3" t="s">
        <v>175</v>
      </c>
      <c r="F308" s="3">
        <v>76</v>
      </c>
      <c r="G308" s="3">
        <v>23500</v>
      </c>
      <c r="H308" s="5">
        <f t="shared" si="18"/>
        <v>1786000</v>
      </c>
      <c r="I308" s="76">
        <f t="shared" si="19"/>
        <v>893000</v>
      </c>
      <c r="J308" s="76">
        <f t="shared" si="20"/>
        <v>893000</v>
      </c>
    </row>
    <row r="309" spans="1:10">
      <c r="A309" s="2">
        <v>44230</v>
      </c>
      <c r="B309" s="3" t="s">
        <v>169</v>
      </c>
      <c r="C309" s="4" t="s">
        <v>6</v>
      </c>
      <c r="D309" s="3" t="s">
        <v>7</v>
      </c>
      <c r="E309" s="3" t="s">
        <v>174</v>
      </c>
      <c r="F309" s="3">
        <v>36</v>
      </c>
      <c r="G309" s="3">
        <v>18000</v>
      </c>
      <c r="H309" s="5">
        <f t="shared" si="18"/>
        <v>648000</v>
      </c>
      <c r="I309" s="76">
        <f t="shared" si="19"/>
        <v>129600</v>
      </c>
      <c r="J309" s="76">
        <f t="shared" si="20"/>
        <v>129600</v>
      </c>
    </row>
    <row r="310" spans="1:10">
      <c r="A310" s="2">
        <v>44230</v>
      </c>
      <c r="B310" s="3" t="s">
        <v>172</v>
      </c>
      <c r="C310" s="4" t="s">
        <v>25</v>
      </c>
      <c r="D310" s="3" t="s">
        <v>21</v>
      </c>
      <c r="E310" s="3" t="s">
        <v>174</v>
      </c>
      <c r="F310" s="3">
        <v>90</v>
      </c>
      <c r="G310" s="3">
        <v>18000</v>
      </c>
      <c r="H310" s="5">
        <f t="shared" si="18"/>
        <v>1620000</v>
      </c>
      <c r="I310" s="76">
        <f t="shared" si="19"/>
        <v>324000</v>
      </c>
      <c r="J310" s="76">
        <f t="shared" si="20"/>
        <v>324000</v>
      </c>
    </row>
    <row r="311" spans="1:10">
      <c r="A311" s="2">
        <v>44230</v>
      </c>
      <c r="B311" s="3" t="s">
        <v>172</v>
      </c>
      <c r="C311" s="4" t="s">
        <v>52</v>
      </c>
      <c r="D311" s="3" t="s">
        <v>23</v>
      </c>
      <c r="E311" s="3" t="s">
        <v>176</v>
      </c>
      <c r="F311" s="3">
        <v>9</v>
      </c>
      <c r="G311" s="3">
        <v>9000</v>
      </c>
      <c r="H311" s="5">
        <f t="shared" si="18"/>
        <v>81000</v>
      </c>
      <c r="I311" s="76">
        <f t="shared" si="19"/>
        <v>8100</v>
      </c>
      <c r="J311" s="76">
        <f t="shared" si="20"/>
        <v>6400</v>
      </c>
    </row>
    <row r="312" spans="1:10">
      <c r="A312" s="2">
        <v>44230</v>
      </c>
      <c r="B312" s="3" t="s">
        <v>13</v>
      </c>
      <c r="C312" s="4" t="s">
        <v>51</v>
      </c>
      <c r="D312" s="3" t="s">
        <v>10</v>
      </c>
      <c r="E312" s="3" t="s">
        <v>175</v>
      </c>
      <c r="F312" s="3">
        <v>98</v>
      </c>
      <c r="G312" s="3">
        <v>23500</v>
      </c>
      <c r="H312" s="5">
        <f t="shared" si="18"/>
        <v>2303000</v>
      </c>
      <c r="I312" s="76">
        <f t="shared" si="19"/>
        <v>1151500</v>
      </c>
      <c r="J312" s="76">
        <f t="shared" si="20"/>
        <v>1174500</v>
      </c>
    </row>
    <row r="313" spans="1:10">
      <c r="A313" s="2">
        <v>44231</v>
      </c>
      <c r="B313" s="3" t="s">
        <v>171</v>
      </c>
      <c r="C313" s="4" t="s">
        <v>139</v>
      </c>
      <c r="D313" s="3" t="s">
        <v>118</v>
      </c>
      <c r="E313" s="3" t="s">
        <v>175</v>
      </c>
      <c r="F313" s="3">
        <v>31</v>
      </c>
      <c r="G313" s="3">
        <v>23500</v>
      </c>
      <c r="H313" s="5">
        <f t="shared" si="18"/>
        <v>728500</v>
      </c>
      <c r="I313" s="76">
        <f t="shared" si="19"/>
        <v>364250</v>
      </c>
      <c r="J313" s="76">
        <f t="shared" si="20"/>
        <v>364200</v>
      </c>
    </row>
    <row r="314" spans="1:10">
      <c r="A314" s="2">
        <v>44231</v>
      </c>
      <c r="B314" s="3" t="s">
        <v>173</v>
      </c>
      <c r="C314" s="4" t="s">
        <v>59</v>
      </c>
      <c r="D314" s="3" t="s">
        <v>7</v>
      </c>
      <c r="E314" s="3" t="s">
        <v>175</v>
      </c>
      <c r="F314" s="3">
        <v>82</v>
      </c>
      <c r="G314" s="3">
        <v>23500</v>
      </c>
      <c r="H314" s="5">
        <f t="shared" si="18"/>
        <v>1927000</v>
      </c>
      <c r="I314" s="76">
        <f t="shared" si="19"/>
        <v>963500</v>
      </c>
      <c r="J314" s="76">
        <f t="shared" si="20"/>
        <v>963500</v>
      </c>
    </row>
    <row r="315" spans="1:10">
      <c r="A315" s="2">
        <v>44231</v>
      </c>
      <c r="B315" s="3" t="s">
        <v>172</v>
      </c>
      <c r="C315" s="4" t="s">
        <v>26</v>
      </c>
      <c r="D315" s="3" t="s">
        <v>21</v>
      </c>
      <c r="E315" s="3" t="s">
        <v>175</v>
      </c>
      <c r="F315" s="3">
        <v>28</v>
      </c>
      <c r="G315" s="3">
        <v>23500</v>
      </c>
      <c r="H315" s="5">
        <f t="shared" si="18"/>
        <v>658000</v>
      </c>
      <c r="I315" s="76">
        <f t="shared" si="19"/>
        <v>329000</v>
      </c>
      <c r="J315" s="76">
        <f t="shared" si="20"/>
        <v>329000</v>
      </c>
    </row>
    <row r="316" spans="1:10">
      <c r="A316" s="2">
        <v>44231</v>
      </c>
      <c r="B316" s="3" t="s">
        <v>13</v>
      </c>
      <c r="C316" s="4" t="s">
        <v>68</v>
      </c>
      <c r="D316" s="3" t="s">
        <v>7</v>
      </c>
      <c r="E316" s="3" t="s">
        <v>176</v>
      </c>
      <c r="F316" s="3">
        <v>75</v>
      </c>
      <c r="G316" s="3">
        <v>9000</v>
      </c>
      <c r="H316" s="5">
        <f t="shared" si="18"/>
        <v>675000</v>
      </c>
      <c r="I316" s="76">
        <f t="shared" si="19"/>
        <v>67500</v>
      </c>
      <c r="J316" s="76">
        <f t="shared" si="20"/>
        <v>54000</v>
      </c>
    </row>
    <row r="317" spans="1:10">
      <c r="A317" s="2">
        <v>44231</v>
      </c>
      <c r="B317" s="3" t="s">
        <v>13</v>
      </c>
      <c r="C317" s="4" t="s">
        <v>145</v>
      </c>
      <c r="D317" s="3" t="s">
        <v>118</v>
      </c>
      <c r="E317" s="3" t="s">
        <v>175</v>
      </c>
      <c r="F317" s="3">
        <v>67</v>
      </c>
      <c r="G317" s="3">
        <v>23500</v>
      </c>
      <c r="H317" s="5">
        <f t="shared" si="18"/>
        <v>1574500</v>
      </c>
      <c r="I317" s="76">
        <f t="shared" si="19"/>
        <v>787250</v>
      </c>
      <c r="J317" s="76">
        <f t="shared" si="20"/>
        <v>787200</v>
      </c>
    </row>
    <row r="318" spans="1:10">
      <c r="A318" s="2">
        <v>44232</v>
      </c>
      <c r="B318" s="3" t="s">
        <v>171</v>
      </c>
      <c r="C318" s="4" t="s">
        <v>84</v>
      </c>
      <c r="D318" s="3" t="s">
        <v>18</v>
      </c>
      <c r="E318" s="3" t="s">
        <v>176</v>
      </c>
      <c r="F318" s="3">
        <v>22</v>
      </c>
      <c r="G318" s="3">
        <v>9000</v>
      </c>
      <c r="H318" s="5">
        <f t="shared" si="18"/>
        <v>198000</v>
      </c>
      <c r="I318" s="76">
        <f t="shared" si="19"/>
        <v>19800</v>
      </c>
      <c r="J318" s="76">
        <f t="shared" si="20"/>
        <v>15800</v>
      </c>
    </row>
    <row r="319" spans="1:10">
      <c r="A319" s="2">
        <v>44232</v>
      </c>
      <c r="B319" s="3" t="s">
        <v>170</v>
      </c>
      <c r="C319" s="4" t="s">
        <v>6</v>
      </c>
      <c r="D319" s="3" t="s">
        <v>7</v>
      </c>
      <c r="E319" s="3" t="s">
        <v>174</v>
      </c>
      <c r="F319" s="3">
        <v>86</v>
      </c>
      <c r="G319" s="3">
        <v>18000</v>
      </c>
      <c r="H319" s="5">
        <f t="shared" si="18"/>
        <v>1548000</v>
      </c>
      <c r="I319" s="76">
        <f t="shared" si="19"/>
        <v>309600</v>
      </c>
      <c r="J319" s="76">
        <f t="shared" si="20"/>
        <v>309600</v>
      </c>
    </row>
    <row r="320" spans="1:10">
      <c r="A320" s="2">
        <v>44232</v>
      </c>
      <c r="B320" s="3" t="s">
        <v>173</v>
      </c>
      <c r="C320" s="4" t="s">
        <v>27</v>
      </c>
      <c r="D320" s="3" t="s">
        <v>21</v>
      </c>
      <c r="E320" s="3" t="s">
        <v>176</v>
      </c>
      <c r="F320" s="3">
        <v>62</v>
      </c>
      <c r="G320" s="3">
        <v>9000</v>
      </c>
      <c r="H320" s="5">
        <f t="shared" si="18"/>
        <v>558000</v>
      </c>
      <c r="I320" s="76">
        <f t="shared" si="19"/>
        <v>55800</v>
      </c>
      <c r="J320" s="76">
        <f t="shared" si="20"/>
        <v>44600</v>
      </c>
    </row>
    <row r="321" spans="1:10">
      <c r="A321" s="2">
        <v>44232</v>
      </c>
      <c r="B321" s="3" t="s">
        <v>169</v>
      </c>
      <c r="C321" s="4" t="s">
        <v>33</v>
      </c>
      <c r="D321" s="3" t="s">
        <v>23</v>
      </c>
      <c r="E321" s="3" t="s">
        <v>174</v>
      </c>
      <c r="F321" s="3">
        <v>87</v>
      </c>
      <c r="G321" s="3">
        <v>18000</v>
      </c>
      <c r="H321" s="5">
        <f t="shared" si="18"/>
        <v>1566000</v>
      </c>
      <c r="I321" s="76">
        <f t="shared" si="19"/>
        <v>313200</v>
      </c>
      <c r="J321" s="76">
        <f t="shared" si="20"/>
        <v>313200</v>
      </c>
    </row>
    <row r="322" spans="1:10">
      <c r="A322" s="2">
        <v>44232</v>
      </c>
      <c r="B322" s="3" t="s">
        <v>169</v>
      </c>
      <c r="C322" s="4" t="s">
        <v>60</v>
      </c>
      <c r="D322" s="3" t="s">
        <v>7</v>
      </c>
      <c r="E322" s="3" t="s">
        <v>174</v>
      </c>
      <c r="F322" s="3">
        <v>97</v>
      </c>
      <c r="G322" s="3">
        <v>18000</v>
      </c>
      <c r="H322" s="5">
        <f t="shared" ref="H322:H385" si="21">G322*F322</f>
        <v>1746000</v>
      </c>
      <c r="I322" s="76">
        <f t="shared" si="19"/>
        <v>349200</v>
      </c>
      <c r="J322" s="76">
        <f t="shared" si="20"/>
        <v>366600</v>
      </c>
    </row>
    <row r="323" spans="1:10">
      <c r="A323" s="2">
        <v>44232</v>
      </c>
      <c r="B323" s="3" t="s">
        <v>170</v>
      </c>
      <c r="C323" s="4" t="s">
        <v>128</v>
      </c>
      <c r="D323" s="3" t="s">
        <v>118</v>
      </c>
      <c r="E323" s="3" t="s">
        <v>175</v>
      </c>
      <c r="F323" s="3">
        <v>97</v>
      </c>
      <c r="G323" s="3">
        <v>23500</v>
      </c>
      <c r="H323" s="5">
        <f t="shared" si="21"/>
        <v>2279500</v>
      </c>
      <c r="I323" s="76">
        <f t="shared" ref="I323:I386" si="22">IF($G323&gt;20000, ROUNDDOWN($H323*0.5, -1), IF($G323&gt;10000, ROUNDDOWN($H323*0.2, -1), ROUNDDOWN($H323*0.1, -1)))</f>
        <v>1139750</v>
      </c>
      <c r="J323" s="76">
        <f t="shared" ref="J323:J386" si="23">IF($F323&gt;90, ROUNDDOWN($H323*0.01, -2), 0) + IF($G323&gt;20000, ROUNDDOWN($H323*0.5, -2), IF($G323&gt;10000, ROUNDDOWN($H323*0.2, -2), ROUNDDOWN($H323*0.08, -2)))</f>
        <v>1162400</v>
      </c>
    </row>
    <row r="324" spans="1:10">
      <c r="A324" s="2">
        <v>44232</v>
      </c>
      <c r="B324" s="3" t="s">
        <v>170</v>
      </c>
      <c r="C324" s="4" t="s">
        <v>120</v>
      </c>
      <c r="D324" s="3" t="s">
        <v>118</v>
      </c>
      <c r="E324" s="3" t="s">
        <v>176</v>
      </c>
      <c r="F324" s="3">
        <v>61</v>
      </c>
      <c r="G324" s="3">
        <v>9000</v>
      </c>
      <c r="H324" s="5">
        <f t="shared" si="21"/>
        <v>549000</v>
      </c>
      <c r="I324" s="76">
        <f t="shared" si="22"/>
        <v>54900</v>
      </c>
      <c r="J324" s="76">
        <f t="shared" si="23"/>
        <v>43900</v>
      </c>
    </row>
    <row r="325" spans="1:10">
      <c r="A325" s="2">
        <v>44232</v>
      </c>
      <c r="B325" s="3" t="s">
        <v>173</v>
      </c>
      <c r="C325" s="4" t="s">
        <v>12</v>
      </c>
      <c r="D325" s="3" t="s">
        <v>10</v>
      </c>
      <c r="E325" s="3" t="s">
        <v>177</v>
      </c>
      <c r="F325" s="3">
        <v>27</v>
      </c>
      <c r="G325" s="3">
        <v>5000</v>
      </c>
      <c r="H325" s="5">
        <f t="shared" si="21"/>
        <v>135000</v>
      </c>
      <c r="I325" s="76">
        <f t="shared" si="22"/>
        <v>13500</v>
      </c>
      <c r="J325" s="76">
        <f t="shared" si="23"/>
        <v>10800</v>
      </c>
    </row>
    <row r="326" spans="1:10">
      <c r="A326" s="2">
        <v>44232</v>
      </c>
      <c r="B326" s="3" t="s">
        <v>13</v>
      </c>
      <c r="C326" s="4" t="s">
        <v>65</v>
      </c>
      <c r="D326" s="3" t="s">
        <v>7</v>
      </c>
      <c r="E326" s="3" t="s">
        <v>174</v>
      </c>
      <c r="F326" s="3">
        <v>33</v>
      </c>
      <c r="G326" s="3">
        <v>18000</v>
      </c>
      <c r="H326" s="5">
        <f t="shared" si="21"/>
        <v>594000</v>
      </c>
      <c r="I326" s="76">
        <f t="shared" si="22"/>
        <v>118800</v>
      </c>
      <c r="J326" s="76">
        <f t="shared" si="23"/>
        <v>118800</v>
      </c>
    </row>
    <row r="327" spans="1:10">
      <c r="A327" s="2">
        <v>44232</v>
      </c>
      <c r="B327" s="3" t="s">
        <v>170</v>
      </c>
      <c r="C327" s="4" t="s">
        <v>75</v>
      </c>
      <c r="D327" s="3" t="s">
        <v>7</v>
      </c>
      <c r="E327" s="3" t="s">
        <v>175</v>
      </c>
      <c r="F327" s="3">
        <v>67</v>
      </c>
      <c r="G327" s="3">
        <v>23500</v>
      </c>
      <c r="H327" s="5">
        <f t="shared" si="21"/>
        <v>1574500</v>
      </c>
      <c r="I327" s="76">
        <f t="shared" si="22"/>
        <v>787250</v>
      </c>
      <c r="J327" s="76">
        <f t="shared" si="23"/>
        <v>787200</v>
      </c>
    </row>
    <row r="328" spans="1:10">
      <c r="A328" s="2">
        <v>44232</v>
      </c>
      <c r="B328" s="3" t="s">
        <v>172</v>
      </c>
      <c r="C328" s="4" t="s">
        <v>37</v>
      </c>
      <c r="D328" s="3" t="s">
        <v>23</v>
      </c>
      <c r="E328" s="3" t="s">
        <v>174</v>
      </c>
      <c r="F328" s="3">
        <v>5</v>
      </c>
      <c r="G328" s="3">
        <v>18000</v>
      </c>
      <c r="H328" s="5">
        <f t="shared" si="21"/>
        <v>90000</v>
      </c>
      <c r="I328" s="76">
        <f t="shared" si="22"/>
        <v>18000</v>
      </c>
      <c r="J328" s="76">
        <f t="shared" si="23"/>
        <v>18000</v>
      </c>
    </row>
    <row r="329" spans="1:10">
      <c r="A329" s="2">
        <v>44232</v>
      </c>
      <c r="B329" s="3" t="s">
        <v>173</v>
      </c>
      <c r="C329" s="4" t="s">
        <v>22</v>
      </c>
      <c r="D329" s="3" t="s">
        <v>23</v>
      </c>
      <c r="E329" s="3" t="s">
        <v>178</v>
      </c>
      <c r="F329" s="3">
        <v>52</v>
      </c>
      <c r="G329" s="3">
        <v>4000</v>
      </c>
      <c r="H329" s="5">
        <f t="shared" si="21"/>
        <v>208000</v>
      </c>
      <c r="I329" s="76">
        <f t="shared" si="22"/>
        <v>20800</v>
      </c>
      <c r="J329" s="76">
        <f t="shared" si="23"/>
        <v>16600</v>
      </c>
    </row>
    <row r="330" spans="1:10">
      <c r="A330" s="2">
        <v>44233</v>
      </c>
      <c r="B330" s="3" t="s">
        <v>169</v>
      </c>
      <c r="C330" s="4" t="s">
        <v>40</v>
      </c>
      <c r="D330" s="3" t="s">
        <v>10</v>
      </c>
      <c r="E330" s="3" t="s">
        <v>174</v>
      </c>
      <c r="F330" s="3">
        <v>63</v>
      </c>
      <c r="G330" s="3">
        <v>18000</v>
      </c>
      <c r="H330" s="5">
        <f t="shared" si="21"/>
        <v>1134000</v>
      </c>
      <c r="I330" s="76">
        <f t="shared" si="22"/>
        <v>226800</v>
      </c>
      <c r="J330" s="76">
        <f t="shared" si="23"/>
        <v>226800</v>
      </c>
    </row>
    <row r="331" spans="1:10">
      <c r="A331" s="2">
        <v>44233</v>
      </c>
      <c r="B331" s="3" t="s">
        <v>13</v>
      </c>
      <c r="C331" s="4" t="s">
        <v>46</v>
      </c>
      <c r="D331" s="3" t="s">
        <v>7</v>
      </c>
      <c r="E331" s="3" t="s">
        <v>174</v>
      </c>
      <c r="F331" s="3">
        <v>64</v>
      </c>
      <c r="G331" s="3">
        <v>18000</v>
      </c>
      <c r="H331" s="5">
        <f t="shared" si="21"/>
        <v>1152000</v>
      </c>
      <c r="I331" s="76">
        <f t="shared" si="22"/>
        <v>230400</v>
      </c>
      <c r="J331" s="76">
        <f t="shared" si="23"/>
        <v>230400</v>
      </c>
    </row>
    <row r="332" spans="1:10">
      <c r="A332" s="2">
        <v>44233</v>
      </c>
      <c r="B332" s="3" t="s">
        <v>172</v>
      </c>
      <c r="C332" s="4" t="s">
        <v>11</v>
      </c>
      <c r="D332" s="3" t="s">
        <v>7</v>
      </c>
      <c r="E332" s="3" t="s">
        <v>175</v>
      </c>
      <c r="F332" s="3">
        <v>26</v>
      </c>
      <c r="G332" s="3">
        <v>23500</v>
      </c>
      <c r="H332" s="5">
        <f t="shared" si="21"/>
        <v>611000</v>
      </c>
      <c r="I332" s="76">
        <f t="shared" si="22"/>
        <v>305500</v>
      </c>
      <c r="J332" s="76">
        <f t="shared" si="23"/>
        <v>305500</v>
      </c>
    </row>
    <row r="333" spans="1:10">
      <c r="A333" s="2">
        <v>44233</v>
      </c>
      <c r="B333" s="3" t="s">
        <v>173</v>
      </c>
      <c r="C333" s="4" t="s">
        <v>28</v>
      </c>
      <c r="D333" s="3" t="s">
        <v>18</v>
      </c>
      <c r="E333" s="3" t="s">
        <v>174</v>
      </c>
      <c r="F333" s="3">
        <v>49</v>
      </c>
      <c r="G333" s="3">
        <v>18000</v>
      </c>
      <c r="H333" s="5">
        <f t="shared" si="21"/>
        <v>882000</v>
      </c>
      <c r="I333" s="76">
        <f t="shared" si="22"/>
        <v>176400</v>
      </c>
      <c r="J333" s="76">
        <f t="shared" si="23"/>
        <v>176400</v>
      </c>
    </row>
    <row r="334" spans="1:10">
      <c r="A334" s="2">
        <v>44233</v>
      </c>
      <c r="B334" s="3" t="s">
        <v>13</v>
      </c>
      <c r="C334" s="4" t="s">
        <v>122</v>
      </c>
      <c r="D334" s="3" t="s">
        <v>18</v>
      </c>
      <c r="E334" s="3" t="s">
        <v>175</v>
      </c>
      <c r="F334" s="3">
        <v>3</v>
      </c>
      <c r="G334" s="3">
        <v>23500</v>
      </c>
      <c r="H334" s="5">
        <f t="shared" si="21"/>
        <v>70500</v>
      </c>
      <c r="I334" s="76">
        <f t="shared" si="22"/>
        <v>35250</v>
      </c>
      <c r="J334" s="76">
        <f t="shared" si="23"/>
        <v>35200</v>
      </c>
    </row>
    <row r="335" spans="1:10">
      <c r="A335" s="2">
        <v>44233</v>
      </c>
      <c r="B335" s="3" t="s">
        <v>170</v>
      </c>
      <c r="C335" s="4" t="s">
        <v>6</v>
      </c>
      <c r="D335" s="3" t="s">
        <v>7</v>
      </c>
      <c r="E335" s="3" t="s">
        <v>176</v>
      </c>
      <c r="F335" s="3">
        <v>1</v>
      </c>
      <c r="G335" s="3">
        <v>9000</v>
      </c>
      <c r="H335" s="5">
        <f t="shared" si="21"/>
        <v>9000</v>
      </c>
      <c r="I335" s="76">
        <f t="shared" si="22"/>
        <v>900</v>
      </c>
      <c r="J335" s="76">
        <f t="shared" si="23"/>
        <v>700</v>
      </c>
    </row>
    <row r="336" spans="1:10">
      <c r="A336" s="2">
        <v>44233</v>
      </c>
      <c r="B336" s="3" t="s">
        <v>172</v>
      </c>
      <c r="C336" s="4" t="s">
        <v>37</v>
      </c>
      <c r="D336" s="3" t="s">
        <v>23</v>
      </c>
      <c r="E336" s="3" t="s">
        <v>174</v>
      </c>
      <c r="F336" s="3">
        <v>24</v>
      </c>
      <c r="G336" s="3">
        <v>18000</v>
      </c>
      <c r="H336" s="5">
        <f t="shared" si="21"/>
        <v>432000</v>
      </c>
      <c r="I336" s="76">
        <f t="shared" si="22"/>
        <v>86400</v>
      </c>
      <c r="J336" s="76">
        <f t="shared" si="23"/>
        <v>86400</v>
      </c>
    </row>
    <row r="337" spans="1:10">
      <c r="A337" s="2">
        <v>44233</v>
      </c>
      <c r="B337" s="3" t="s">
        <v>170</v>
      </c>
      <c r="C337" s="4" t="s">
        <v>60</v>
      </c>
      <c r="D337" s="3" t="s">
        <v>7</v>
      </c>
      <c r="E337" s="3" t="s">
        <v>176</v>
      </c>
      <c r="F337" s="3">
        <v>79</v>
      </c>
      <c r="G337" s="3">
        <v>9000</v>
      </c>
      <c r="H337" s="5">
        <f t="shared" si="21"/>
        <v>711000</v>
      </c>
      <c r="I337" s="76">
        <f t="shared" si="22"/>
        <v>71100</v>
      </c>
      <c r="J337" s="76">
        <f t="shared" si="23"/>
        <v>56800</v>
      </c>
    </row>
    <row r="338" spans="1:10">
      <c r="A338" s="2">
        <v>44233</v>
      </c>
      <c r="B338" s="3" t="s">
        <v>171</v>
      </c>
      <c r="C338" s="4" t="s">
        <v>65</v>
      </c>
      <c r="D338" s="3" t="s">
        <v>23</v>
      </c>
      <c r="E338" s="3" t="s">
        <v>178</v>
      </c>
      <c r="F338" s="3">
        <v>53</v>
      </c>
      <c r="G338" s="3">
        <v>4000</v>
      </c>
      <c r="H338" s="5">
        <f t="shared" si="21"/>
        <v>212000</v>
      </c>
      <c r="I338" s="76">
        <f t="shared" si="22"/>
        <v>21200</v>
      </c>
      <c r="J338" s="76">
        <f t="shared" si="23"/>
        <v>16900</v>
      </c>
    </row>
    <row r="339" spans="1:10">
      <c r="A339" s="2">
        <v>44233</v>
      </c>
      <c r="B339" s="3" t="s">
        <v>173</v>
      </c>
      <c r="C339" s="4" t="s">
        <v>73</v>
      </c>
      <c r="D339" s="3" t="s">
        <v>7</v>
      </c>
      <c r="E339" s="3" t="s">
        <v>174</v>
      </c>
      <c r="F339" s="3">
        <v>48</v>
      </c>
      <c r="G339" s="3">
        <v>18000</v>
      </c>
      <c r="H339" s="5">
        <f t="shared" si="21"/>
        <v>864000</v>
      </c>
      <c r="I339" s="76">
        <f t="shared" si="22"/>
        <v>172800</v>
      </c>
      <c r="J339" s="76">
        <f t="shared" si="23"/>
        <v>172800</v>
      </c>
    </row>
    <row r="340" spans="1:10">
      <c r="A340" s="2">
        <v>44233</v>
      </c>
      <c r="B340" s="3" t="s">
        <v>173</v>
      </c>
      <c r="C340" s="4" t="s">
        <v>88</v>
      </c>
      <c r="D340" s="3" t="s">
        <v>21</v>
      </c>
      <c r="E340" s="3" t="s">
        <v>176</v>
      </c>
      <c r="F340" s="3">
        <v>92</v>
      </c>
      <c r="G340" s="3">
        <v>9000</v>
      </c>
      <c r="H340" s="5">
        <f t="shared" si="21"/>
        <v>828000</v>
      </c>
      <c r="I340" s="76">
        <f t="shared" si="22"/>
        <v>82800</v>
      </c>
      <c r="J340" s="76">
        <f t="shared" si="23"/>
        <v>74400</v>
      </c>
    </row>
    <row r="341" spans="1:10">
      <c r="A341" s="2">
        <v>44233</v>
      </c>
      <c r="B341" s="3" t="s">
        <v>13</v>
      </c>
      <c r="C341" s="4" t="s">
        <v>93</v>
      </c>
      <c r="D341" s="3" t="s">
        <v>21</v>
      </c>
      <c r="E341" s="3" t="s">
        <v>174</v>
      </c>
      <c r="F341" s="3">
        <v>65</v>
      </c>
      <c r="G341" s="3">
        <v>18000</v>
      </c>
      <c r="H341" s="5">
        <f t="shared" si="21"/>
        <v>1170000</v>
      </c>
      <c r="I341" s="76">
        <f t="shared" si="22"/>
        <v>234000</v>
      </c>
      <c r="J341" s="76">
        <f t="shared" si="23"/>
        <v>234000</v>
      </c>
    </row>
    <row r="342" spans="1:10">
      <c r="A342" s="2">
        <v>44233</v>
      </c>
      <c r="B342" s="3" t="s">
        <v>172</v>
      </c>
      <c r="C342" s="4" t="s">
        <v>71</v>
      </c>
      <c r="D342" s="3" t="s">
        <v>7</v>
      </c>
      <c r="E342" s="3" t="s">
        <v>175</v>
      </c>
      <c r="F342" s="3">
        <v>25</v>
      </c>
      <c r="G342" s="3">
        <v>23500</v>
      </c>
      <c r="H342" s="5">
        <f t="shared" si="21"/>
        <v>587500</v>
      </c>
      <c r="I342" s="76">
        <f t="shared" si="22"/>
        <v>293750</v>
      </c>
      <c r="J342" s="76">
        <f t="shared" si="23"/>
        <v>293700</v>
      </c>
    </row>
    <row r="343" spans="1:10">
      <c r="A343" s="2">
        <v>44233</v>
      </c>
      <c r="B343" s="3" t="s">
        <v>172</v>
      </c>
      <c r="C343" s="4" t="s">
        <v>25</v>
      </c>
      <c r="D343" s="3" t="s">
        <v>21</v>
      </c>
      <c r="E343" s="3" t="s">
        <v>174</v>
      </c>
      <c r="F343" s="3">
        <v>81</v>
      </c>
      <c r="G343" s="3">
        <v>18000</v>
      </c>
      <c r="H343" s="5">
        <f t="shared" si="21"/>
        <v>1458000</v>
      </c>
      <c r="I343" s="76">
        <f t="shared" si="22"/>
        <v>291600</v>
      </c>
      <c r="J343" s="76">
        <f t="shared" si="23"/>
        <v>291600</v>
      </c>
    </row>
    <row r="344" spans="1:10">
      <c r="A344" s="2">
        <v>44233</v>
      </c>
      <c r="B344" s="3" t="s">
        <v>170</v>
      </c>
      <c r="C344" s="4" t="s">
        <v>144</v>
      </c>
      <c r="D344" s="3" t="s">
        <v>118</v>
      </c>
      <c r="E344" s="3" t="s">
        <v>176</v>
      </c>
      <c r="F344" s="3">
        <v>83</v>
      </c>
      <c r="G344" s="3">
        <v>9000</v>
      </c>
      <c r="H344" s="5">
        <f t="shared" si="21"/>
        <v>747000</v>
      </c>
      <c r="I344" s="76">
        <f t="shared" si="22"/>
        <v>74700</v>
      </c>
      <c r="J344" s="76">
        <f t="shared" si="23"/>
        <v>59700</v>
      </c>
    </row>
    <row r="345" spans="1:10">
      <c r="A345" s="2">
        <v>44234</v>
      </c>
      <c r="B345" s="3" t="s">
        <v>172</v>
      </c>
      <c r="C345" s="4" t="s">
        <v>52</v>
      </c>
      <c r="D345" s="3" t="s">
        <v>23</v>
      </c>
      <c r="E345" s="3" t="s">
        <v>176</v>
      </c>
      <c r="F345" s="3">
        <v>27</v>
      </c>
      <c r="G345" s="3">
        <v>9000</v>
      </c>
      <c r="H345" s="5">
        <f t="shared" si="21"/>
        <v>243000</v>
      </c>
      <c r="I345" s="76">
        <f t="shared" si="22"/>
        <v>24300</v>
      </c>
      <c r="J345" s="76">
        <f t="shared" si="23"/>
        <v>19400</v>
      </c>
    </row>
    <row r="346" spans="1:10">
      <c r="A346" s="2">
        <v>44234</v>
      </c>
      <c r="B346" s="3" t="s">
        <v>171</v>
      </c>
      <c r="C346" s="4" t="s">
        <v>81</v>
      </c>
      <c r="D346" s="3" t="s">
        <v>18</v>
      </c>
      <c r="E346" s="3" t="s">
        <v>175</v>
      </c>
      <c r="F346" s="3">
        <v>52</v>
      </c>
      <c r="G346" s="3">
        <v>23500</v>
      </c>
      <c r="H346" s="5">
        <f t="shared" si="21"/>
        <v>1222000</v>
      </c>
      <c r="I346" s="76">
        <f t="shared" si="22"/>
        <v>611000</v>
      </c>
      <c r="J346" s="76">
        <f t="shared" si="23"/>
        <v>611000</v>
      </c>
    </row>
    <row r="347" spans="1:10">
      <c r="A347" s="2">
        <v>44234</v>
      </c>
      <c r="B347" s="3" t="s">
        <v>173</v>
      </c>
      <c r="C347" s="4" t="s">
        <v>152</v>
      </c>
      <c r="D347" s="3" t="s">
        <v>10</v>
      </c>
      <c r="E347" s="3" t="s">
        <v>174</v>
      </c>
      <c r="F347" s="3">
        <v>54</v>
      </c>
      <c r="G347" s="3">
        <v>18000</v>
      </c>
      <c r="H347" s="5">
        <f t="shared" si="21"/>
        <v>972000</v>
      </c>
      <c r="I347" s="76">
        <f t="shared" si="22"/>
        <v>194400</v>
      </c>
      <c r="J347" s="76">
        <f t="shared" si="23"/>
        <v>194400</v>
      </c>
    </row>
    <row r="348" spans="1:10">
      <c r="A348" s="2">
        <v>44234</v>
      </c>
      <c r="B348" s="3" t="s">
        <v>170</v>
      </c>
      <c r="C348" s="4" t="s">
        <v>155</v>
      </c>
      <c r="D348" s="3" t="s">
        <v>18</v>
      </c>
      <c r="E348" s="3" t="s">
        <v>174</v>
      </c>
      <c r="F348" s="3">
        <v>60</v>
      </c>
      <c r="G348" s="3">
        <v>18000</v>
      </c>
      <c r="H348" s="5">
        <f t="shared" si="21"/>
        <v>1080000</v>
      </c>
      <c r="I348" s="76">
        <f t="shared" si="22"/>
        <v>216000</v>
      </c>
      <c r="J348" s="76">
        <f t="shared" si="23"/>
        <v>216000</v>
      </c>
    </row>
    <row r="349" spans="1:10">
      <c r="A349" s="2">
        <v>44234</v>
      </c>
      <c r="B349" s="3" t="s">
        <v>170</v>
      </c>
      <c r="C349" s="4" t="s">
        <v>144</v>
      </c>
      <c r="D349" s="3" t="s">
        <v>118</v>
      </c>
      <c r="E349" s="3" t="s">
        <v>176</v>
      </c>
      <c r="F349" s="3">
        <v>17</v>
      </c>
      <c r="G349" s="3">
        <v>9000</v>
      </c>
      <c r="H349" s="5">
        <f t="shared" si="21"/>
        <v>153000</v>
      </c>
      <c r="I349" s="76">
        <f t="shared" si="22"/>
        <v>15300</v>
      </c>
      <c r="J349" s="76">
        <f t="shared" si="23"/>
        <v>12200</v>
      </c>
    </row>
    <row r="350" spans="1:10">
      <c r="A350" s="2">
        <v>44234</v>
      </c>
      <c r="B350" s="3" t="s">
        <v>173</v>
      </c>
      <c r="C350" s="4" t="s">
        <v>56</v>
      </c>
      <c r="D350" s="3" t="s">
        <v>23</v>
      </c>
      <c r="E350" s="3" t="s">
        <v>176</v>
      </c>
      <c r="F350" s="3">
        <v>20</v>
      </c>
      <c r="G350" s="3">
        <v>9000</v>
      </c>
      <c r="H350" s="5">
        <f t="shared" si="21"/>
        <v>180000</v>
      </c>
      <c r="I350" s="76">
        <f t="shared" si="22"/>
        <v>18000</v>
      </c>
      <c r="J350" s="76">
        <f t="shared" si="23"/>
        <v>14400</v>
      </c>
    </row>
    <row r="351" spans="1:10">
      <c r="A351" s="2">
        <v>44234</v>
      </c>
      <c r="B351" s="3" t="s">
        <v>169</v>
      </c>
      <c r="C351" s="4" t="s">
        <v>123</v>
      </c>
      <c r="D351" s="3" t="s">
        <v>18</v>
      </c>
      <c r="E351" s="3" t="s">
        <v>176</v>
      </c>
      <c r="F351" s="3">
        <v>95</v>
      </c>
      <c r="G351" s="3">
        <v>9000</v>
      </c>
      <c r="H351" s="5">
        <f t="shared" si="21"/>
        <v>855000</v>
      </c>
      <c r="I351" s="76">
        <f t="shared" si="22"/>
        <v>85500</v>
      </c>
      <c r="J351" s="76">
        <f t="shared" si="23"/>
        <v>76900</v>
      </c>
    </row>
    <row r="352" spans="1:10">
      <c r="A352" s="2">
        <v>44234</v>
      </c>
      <c r="B352" s="3" t="s">
        <v>173</v>
      </c>
      <c r="C352" s="4" t="s">
        <v>142</v>
      </c>
      <c r="D352" s="3" t="s">
        <v>7</v>
      </c>
      <c r="E352" s="3" t="s">
        <v>176</v>
      </c>
      <c r="F352" s="3">
        <v>87</v>
      </c>
      <c r="G352" s="3">
        <v>9000</v>
      </c>
      <c r="H352" s="5">
        <f t="shared" si="21"/>
        <v>783000</v>
      </c>
      <c r="I352" s="76">
        <f t="shared" si="22"/>
        <v>78300</v>
      </c>
      <c r="J352" s="76">
        <f t="shared" si="23"/>
        <v>62600</v>
      </c>
    </row>
    <row r="353" spans="1:10">
      <c r="A353" s="2">
        <v>44234</v>
      </c>
      <c r="B353" s="3" t="s">
        <v>171</v>
      </c>
      <c r="C353" s="4" t="s">
        <v>39</v>
      </c>
      <c r="D353" s="3" t="s">
        <v>23</v>
      </c>
      <c r="E353" s="3" t="s">
        <v>176</v>
      </c>
      <c r="F353" s="3">
        <v>67</v>
      </c>
      <c r="G353" s="3">
        <v>9000</v>
      </c>
      <c r="H353" s="5">
        <f t="shared" si="21"/>
        <v>603000</v>
      </c>
      <c r="I353" s="76">
        <f t="shared" si="22"/>
        <v>60300</v>
      </c>
      <c r="J353" s="76">
        <f t="shared" si="23"/>
        <v>48200</v>
      </c>
    </row>
    <row r="354" spans="1:10">
      <c r="A354" s="2">
        <v>44234</v>
      </c>
      <c r="B354" s="3" t="s">
        <v>170</v>
      </c>
      <c r="C354" s="4" t="s">
        <v>133</v>
      </c>
      <c r="D354" s="3" t="s">
        <v>23</v>
      </c>
      <c r="E354" s="3" t="s">
        <v>175</v>
      </c>
      <c r="F354" s="3">
        <v>92</v>
      </c>
      <c r="G354" s="3">
        <v>23500</v>
      </c>
      <c r="H354" s="5">
        <f t="shared" si="21"/>
        <v>2162000</v>
      </c>
      <c r="I354" s="76">
        <f t="shared" si="22"/>
        <v>1081000</v>
      </c>
      <c r="J354" s="76">
        <f t="shared" si="23"/>
        <v>1102600</v>
      </c>
    </row>
    <row r="355" spans="1:10">
      <c r="A355" s="2">
        <v>44234</v>
      </c>
      <c r="B355" s="3" t="s">
        <v>171</v>
      </c>
      <c r="C355" s="4" t="s">
        <v>84</v>
      </c>
      <c r="D355" s="3" t="s">
        <v>18</v>
      </c>
      <c r="E355" s="3" t="s">
        <v>176</v>
      </c>
      <c r="F355" s="3">
        <v>7</v>
      </c>
      <c r="G355" s="3">
        <v>9000</v>
      </c>
      <c r="H355" s="5">
        <f t="shared" si="21"/>
        <v>63000</v>
      </c>
      <c r="I355" s="76">
        <f t="shared" si="22"/>
        <v>6300</v>
      </c>
      <c r="J355" s="76">
        <f t="shared" si="23"/>
        <v>5000</v>
      </c>
    </row>
    <row r="356" spans="1:10">
      <c r="A356" s="2">
        <v>44234</v>
      </c>
      <c r="B356" s="3" t="s">
        <v>172</v>
      </c>
      <c r="C356" s="4" t="s">
        <v>71</v>
      </c>
      <c r="D356" s="3" t="s">
        <v>7</v>
      </c>
      <c r="E356" s="3" t="s">
        <v>175</v>
      </c>
      <c r="F356" s="3">
        <v>26</v>
      </c>
      <c r="G356" s="3">
        <v>23500</v>
      </c>
      <c r="H356" s="5">
        <f t="shared" si="21"/>
        <v>611000</v>
      </c>
      <c r="I356" s="76">
        <f t="shared" si="22"/>
        <v>305500</v>
      </c>
      <c r="J356" s="76">
        <f t="shared" si="23"/>
        <v>305500</v>
      </c>
    </row>
    <row r="357" spans="1:10">
      <c r="A357" s="2">
        <v>44234</v>
      </c>
      <c r="B357" s="3" t="s">
        <v>170</v>
      </c>
      <c r="C357" s="4" t="s">
        <v>50</v>
      </c>
      <c r="D357" s="3" t="s">
        <v>10</v>
      </c>
      <c r="E357" s="3" t="s">
        <v>178</v>
      </c>
      <c r="F357" s="3">
        <v>17</v>
      </c>
      <c r="G357" s="3">
        <v>4000</v>
      </c>
      <c r="H357" s="5">
        <f t="shared" si="21"/>
        <v>68000</v>
      </c>
      <c r="I357" s="76">
        <f t="shared" si="22"/>
        <v>6800</v>
      </c>
      <c r="J357" s="76">
        <f t="shared" si="23"/>
        <v>5400</v>
      </c>
    </row>
    <row r="358" spans="1:10">
      <c r="A358" s="2">
        <v>44235</v>
      </c>
      <c r="B358" s="3" t="s">
        <v>171</v>
      </c>
      <c r="C358" s="4" t="s">
        <v>140</v>
      </c>
      <c r="D358" s="3" t="s">
        <v>118</v>
      </c>
      <c r="E358" s="3" t="s">
        <v>175</v>
      </c>
      <c r="F358" s="3">
        <v>37</v>
      </c>
      <c r="G358" s="3">
        <v>23500</v>
      </c>
      <c r="H358" s="5">
        <f t="shared" si="21"/>
        <v>869500</v>
      </c>
      <c r="I358" s="76">
        <f t="shared" si="22"/>
        <v>434750</v>
      </c>
      <c r="J358" s="76">
        <f t="shared" si="23"/>
        <v>434700</v>
      </c>
    </row>
    <row r="359" spans="1:10">
      <c r="A359" s="2">
        <v>44235</v>
      </c>
      <c r="B359" s="3" t="s">
        <v>169</v>
      </c>
      <c r="C359" s="4" t="s">
        <v>143</v>
      </c>
      <c r="D359" s="3" t="s">
        <v>18</v>
      </c>
      <c r="E359" s="3" t="s">
        <v>174</v>
      </c>
      <c r="F359" s="3">
        <v>56</v>
      </c>
      <c r="G359" s="3">
        <v>18000</v>
      </c>
      <c r="H359" s="5">
        <f t="shared" si="21"/>
        <v>1008000</v>
      </c>
      <c r="I359" s="76">
        <f t="shared" si="22"/>
        <v>201600</v>
      </c>
      <c r="J359" s="76">
        <f t="shared" si="23"/>
        <v>201600</v>
      </c>
    </row>
    <row r="360" spans="1:10">
      <c r="A360" s="2">
        <v>44235</v>
      </c>
      <c r="B360" s="3" t="s">
        <v>170</v>
      </c>
      <c r="C360" s="4" t="s">
        <v>29</v>
      </c>
      <c r="D360" s="3" t="s">
        <v>10</v>
      </c>
      <c r="E360" s="3" t="s">
        <v>175</v>
      </c>
      <c r="F360" s="3">
        <v>42</v>
      </c>
      <c r="G360" s="3">
        <v>23500</v>
      </c>
      <c r="H360" s="5">
        <f t="shared" si="21"/>
        <v>987000</v>
      </c>
      <c r="I360" s="76">
        <f t="shared" si="22"/>
        <v>493500</v>
      </c>
      <c r="J360" s="76">
        <f t="shared" si="23"/>
        <v>493500</v>
      </c>
    </row>
    <row r="361" spans="1:10">
      <c r="A361" s="2">
        <v>44235</v>
      </c>
      <c r="B361" s="3" t="s">
        <v>173</v>
      </c>
      <c r="C361" s="4" t="s">
        <v>83</v>
      </c>
      <c r="D361" s="3" t="s">
        <v>7</v>
      </c>
      <c r="E361" s="3" t="s">
        <v>175</v>
      </c>
      <c r="F361" s="3">
        <v>98</v>
      </c>
      <c r="G361" s="3">
        <v>23500</v>
      </c>
      <c r="H361" s="5">
        <f t="shared" si="21"/>
        <v>2303000</v>
      </c>
      <c r="I361" s="76">
        <f t="shared" si="22"/>
        <v>1151500</v>
      </c>
      <c r="J361" s="76">
        <f t="shared" si="23"/>
        <v>1174500</v>
      </c>
    </row>
    <row r="362" spans="1:10">
      <c r="A362" s="2">
        <v>44235</v>
      </c>
      <c r="B362" s="3" t="s">
        <v>172</v>
      </c>
      <c r="C362" s="4" t="s">
        <v>108</v>
      </c>
      <c r="D362" s="3" t="s">
        <v>10</v>
      </c>
      <c r="E362" s="3" t="s">
        <v>176</v>
      </c>
      <c r="F362" s="3">
        <v>34</v>
      </c>
      <c r="G362" s="3">
        <v>9000</v>
      </c>
      <c r="H362" s="5">
        <f t="shared" si="21"/>
        <v>306000</v>
      </c>
      <c r="I362" s="76">
        <f t="shared" si="22"/>
        <v>30600</v>
      </c>
      <c r="J362" s="76">
        <f t="shared" si="23"/>
        <v>24400</v>
      </c>
    </row>
    <row r="363" spans="1:10">
      <c r="A363" s="2">
        <v>44235</v>
      </c>
      <c r="B363" s="3" t="s">
        <v>169</v>
      </c>
      <c r="C363" s="4" t="s">
        <v>84</v>
      </c>
      <c r="D363" s="3" t="s">
        <v>18</v>
      </c>
      <c r="E363" s="3" t="s">
        <v>175</v>
      </c>
      <c r="F363" s="3">
        <v>35</v>
      </c>
      <c r="G363" s="3">
        <v>23500</v>
      </c>
      <c r="H363" s="5">
        <f t="shared" si="21"/>
        <v>822500</v>
      </c>
      <c r="I363" s="76">
        <f t="shared" si="22"/>
        <v>411250</v>
      </c>
      <c r="J363" s="76">
        <f t="shared" si="23"/>
        <v>411200</v>
      </c>
    </row>
    <row r="364" spans="1:10">
      <c r="A364" s="2">
        <v>44235</v>
      </c>
      <c r="B364" s="3" t="s">
        <v>173</v>
      </c>
      <c r="C364" s="4" t="s">
        <v>83</v>
      </c>
      <c r="D364" s="3" t="s">
        <v>7</v>
      </c>
      <c r="E364" s="3" t="s">
        <v>175</v>
      </c>
      <c r="F364" s="3">
        <v>93</v>
      </c>
      <c r="G364" s="3">
        <v>23500</v>
      </c>
      <c r="H364" s="5">
        <f t="shared" si="21"/>
        <v>2185500</v>
      </c>
      <c r="I364" s="76">
        <f t="shared" si="22"/>
        <v>1092750</v>
      </c>
      <c r="J364" s="76">
        <f t="shared" si="23"/>
        <v>1114500</v>
      </c>
    </row>
    <row r="365" spans="1:10">
      <c r="A365" s="2">
        <v>44235</v>
      </c>
      <c r="B365" s="3" t="s">
        <v>13</v>
      </c>
      <c r="C365" s="4" t="s">
        <v>167</v>
      </c>
      <c r="D365" s="3" t="s">
        <v>18</v>
      </c>
      <c r="E365" s="3" t="s">
        <v>176</v>
      </c>
      <c r="F365" s="3">
        <v>14</v>
      </c>
      <c r="G365" s="3">
        <v>9000</v>
      </c>
      <c r="H365" s="5">
        <f t="shared" si="21"/>
        <v>126000</v>
      </c>
      <c r="I365" s="76">
        <f t="shared" si="22"/>
        <v>12600</v>
      </c>
      <c r="J365" s="76">
        <f t="shared" si="23"/>
        <v>10000</v>
      </c>
    </row>
    <row r="366" spans="1:10">
      <c r="A366" s="2">
        <v>44235</v>
      </c>
      <c r="B366" s="3" t="s">
        <v>172</v>
      </c>
      <c r="C366" s="4" t="s">
        <v>11</v>
      </c>
      <c r="D366" s="3" t="s">
        <v>7</v>
      </c>
      <c r="E366" s="3" t="s">
        <v>175</v>
      </c>
      <c r="F366" s="3">
        <v>89</v>
      </c>
      <c r="G366" s="3">
        <v>23500</v>
      </c>
      <c r="H366" s="5">
        <f t="shared" si="21"/>
        <v>2091500</v>
      </c>
      <c r="I366" s="76">
        <f t="shared" si="22"/>
        <v>1045750</v>
      </c>
      <c r="J366" s="76">
        <f t="shared" si="23"/>
        <v>1045700</v>
      </c>
    </row>
    <row r="367" spans="1:10">
      <c r="A367" s="2">
        <v>44236</v>
      </c>
      <c r="B367" s="3" t="s">
        <v>173</v>
      </c>
      <c r="C367" s="4" t="s">
        <v>17</v>
      </c>
      <c r="D367" s="3" t="s">
        <v>18</v>
      </c>
      <c r="E367" s="3" t="s">
        <v>174</v>
      </c>
      <c r="F367" s="3">
        <v>97</v>
      </c>
      <c r="G367" s="3">
        <v>18000</v>
      </c>
      <c r="H367" s="5">
        <f t="shared" si="21"/>
        <v>1746000</v>
      </c>
      <c r="I367" s="76">
        <f t="shared" si="22"/>
        <v>349200</v>
      </c>
      <c r="J367" s="76">
        <f t="shared" si="23"/>
        <v>366600</v>
      </c>
    </row>
    <row r="368" spans="1:10">
      <c r="A368" s="2">
        <v>44236</v>
      </c>
      <c r="B368" s="3" t="s">
        <v>173</v>
      </c>
      <c r="C368" s="4" t="s">
        <v>56</v>
      </c>
      <c r="D368" s="3" t="s">
        <v>23</v>
      </c>
      <c r="E368" s="3" t="s">
        <v>176</v>
      </c>
      <c r="F368" s="3">
        <v>86</v>
      </c>
      <c r="G368" s="3">
        <v>9000</v>
      </c>
      <c r="H368" s="5">
        <f t="shared" si="21"/>
        <v>774000</v>
      </c>
      <c r="I368" s="76">
        <f t="shared" si="22"/>
        <v>77400</v>
      </c>
      <c r="J368" s="76">
        <f t="shared" si="23"/>
        <v>61900</v>
      </c>
    </row>
    <row r="369" spans="1:10">
      <c r="A369" s="2">
        <v>44236</v>
      </c>
      <c r="B369" s="3" t="s">
        <v>170</v>
      </c>
      <c r="C369" s="4" t="s">
        <v>67</v>
      </c>
      <c r="D369" s="3" t="s">
        <v>7</v>
      </c>
      <c r="E369" s="3" t="s">
        <v>175</v>
      </c>
      <c r="F369" s="3">
        <v>11</v>
      </c>
      <c r="G369" s="3">
        <v>23500</v>
      </c>
      <c r="H369" s="5">
        <f t="shared" si="21"/>
        <v>258500</v>
      </c>
      <c r="I369" s="76">
        <f t="shared" si="22"/>
        <v>129250</v>
      </c>
      <c r="J369" s="76">
        <f t="shared" si="23"/>
        <v>129200</v>
      </c>
    </row>
    <row r="370" spans="1:10">
      <c r="A370" s="2">
        <v>44236</v>
      </c>
      <c r="B370" s="3" t="s">
        <v>170</v>
      </c>
      <c r="C370" s="4" t="s">
        <v>165</v>
      </c>
      <c r="D370" s="3" t="s">
        <v>18</v>
      </c>
      <c r="E370" s="3" t="s">
        <v>175</v>
      </c>
      <c r="F370" s="3">
        <v>11</v>
      </c>
      <c r="G370" s="3">
        <v>23500</v>
      </c>
      <c r="H370" s="5">
        <f t="shared" si="21"/>
        <v>258500</v>
      </c>
      <c r="I370" s="76">
        <f t="shared" si="22"/>
        <v>129250</v>
      </c>
      <c r="J370" s="76">
        <f t="shared" si="23"/>
        <v>129200</v>
      </c>
    </row>
    <row r="371" spans="1:10">
      <c r="A371" s="2">
        <v>44236</v>
      </c>
      <c r="B371" s="3" t="s">
        <v>172</v>
      </c>
      <c r="C371" s="4" t="s">
        <v>57</v>
      </c>
      <c r="D371" s="3" t="s">
        <v>7</v>
      </c>
      <c r="E371" s="3" t="s">
        <v>175</v>
      </c>
      <c r="F371" s="3">
        <v>73</v>
      </c>
      <c r="G371" s="3">
        <v>23500</v>
      </c>
      <c r="H371" s="5">
        <f t="shared" si="21"/>
        <v>1715500</v>
      </c>
      <c r="I371" s="76">
        <f t="shared" si="22"/>
        <v>857750</v>
      </c>
      <c r="J371" s="76">
        <f t="shared" si="23"/>
        <v>857700</v>
      </c>
    </row>
    <row r="372" spans="1:10">
      <c r="A372" s="2">
        <v>44236</v>
      </c>
      <c r="B372" s="3" t="s">
        <v>173</v>
      </c>
      <c r="C372" s="4" t="s">
        <v>88</v>
      </c>
      <c r="D372" s="3" t="s">
        <v>21</v>
      </c>
      <c r="E372" s="3" t="s">
        <v>176</v>
      </c>
      <c r="F372" s="3">
        <v>46</v>
      </c>
      <c r="G372" s="3">
        <v>9000</v>
      </c>
      <c r="H372" s="5">
        <f t="shared" si="21"/>
        <v>414000</v>
      </c>
      <c r="I372" s="76">
        <f t="shared" si="22"/>
        <v>41400</v>
      </c>
      <c r="J372" s="76">
        <f t="shared" si="23"/>
        <v>33100</v>
      </c>
    </row>
    <row r="373" spans="1:10">
      <c r="A373" s="2">
        <v>44236</v>
      </c>
      <c r="B373" s="3" t="s">
        <v>169</v>
      </c>
      <c r="C373" s="4" t="s">
        <v>11</v>
      </c>
      <c r="D373" s="3" t="s">
        <v>7</v>
      </c>
      <c r="E373" s="3" t="s">
        <v>176</v>
      </c>
      <c r="F373" s="3">
        <v>33</v>
      </c>
      <c r="G373" s="3">
        <v>9000</v>
      </c>
      <c r="H373" s="5">
        <f t="shared" si="21"/>
        <v>297000</v>
      </c>
      <c r="I373" s="76">
        <f t="shared" si="22"/>
        <v>29700</v>
      </c>
      <c r="J373" s="76">
        <f t="shared" si="23"/>
        <v>23700</v>
      </c>
    </row>
    <row r="374" spans="1:10">
      <c r="A374" s="2">
        <v>44236</v>
      </c>
      <c r="B374" s="3" t="s">
        <v>13</v>
      </c>
      <c r="C374" s="4" t="s">
        <v>35</v>
      </c>
      <c r="D374" s="3" t="s">
        <v>18</v>
      </c>
      <c r="E374" s="3" t="s">
        <v>175</v>
      </c>
      <c r="F374" s="3">
        <v>11</v>
      </c>
      <c r="G374" s="3">
        <v>23500</v>
      </c>
      <c r="H374" s="5">
        <f t="shared" si="21"/>
        <v>258500</v>
      </c>
      <c r="I374" s="76">
        <f t="shared" si="22"/>
        <v>129250</v>
      </c>
      <c r="J374" s="76">
        <f t="shared" si="23"/>
        <v>129200</v>
      </c>
    </row>
    <row r="375" spans="1:10">
      <c r="A375" s="2">
        <v>44236</v>
      </c>
      <c r="B375" s="3" t="s">
        <v>173</v>
      </c>
      <c r="C375" s="4" t="s">
        <v>59</v>
      </c>
      <c r="D375" s="3" t="s">
        <v>7</v>
      </c>
      <c r="E375" s="3" t="s">
        <v>175</v>
      </c>
      <c r="F375" s="3">
        <v>24</v>
      </c>
      <c r="G375" s="3">
        <v>23500</v>
      </c>
      <c r="H375" s="5">
        <f t="shared" si="21"/>
        <v>564000</v>
      </c>
      <c r="I375" s="76">
        <f t="shared" si="22"/>
        <v>282000</v>
      </c>
      <c r="J375" s="76">
        <f t="shared" si="23"/>
        <v>282000</v>
      </c>
    </row>
    <row r="376" spans="1:10">
      <c r="A376" s="2">
        <v>44236</v>
      </c>
      <c r="B376" s="3" t="s">
        <v>172</v>
      </c>
      <c r="C376" s="4" t="s">
        <v>52</v>
      </c>
      <c r="D376" s="3" t="s">
        <v>23</v>
      </c>
      <c r="E376" s="3" t="s">
        <v>176</v>
      </c>
      <c r="F376" s="3">
        <v>54</v>
      </c>
      <c r="G376" s="3">
        <v>9000</v>
      </c>
      <c r="H376" s="5">
        <f t="shared" si="21"/>
        <v>486000</v>
      </c>
      <c r="I376" s="76">
        <f t="shared" si="22"/>
        <v>48600</v>
      </c>
      <c r="J376" s="76">
        <f t="shared" si="23"/>
        <v>38800</v>
      </c>
    </row>
    <row r="377" spans="1:10">
      <c r="A377" s="2">
        <v>44237</v>
      </c>
      <c r="B377" s="3" t="s">
        <v>171</v>
      </c>
      <c r="C377" s="4" t="s">
        <v>66</v>
      </c>
      <c r="D377" s="3" t="s">
        <v>7</v>
      </c>
      <c r="E377" s="3" t="s">
        <v>176</v>
      </c>
      <c r="F377" s="3">
        <v>66</v>
      </c>
      <c r="G377" s="3">
        <v>9000</v>
      </c>
      <c r="H377" s="5">
        <f t="shared" si="21"/>
        <v>594000</v>
      </c>
      <c r="I377" s="76">
        <f t="shared" si="22"/>
        <v>59400</v>
      </c>
      <c r="J377" s="76">
        <f t="shared" si="23"/>
        <v>47500</v>
      </c>
    </row>
    <row r="378" spans="1:10">
      <c r="A378" s="2">
        <v>44237</v>
      </c>
      <c r="B378" s="3" t="s">
        <v>173</v>
      </c>
      <c r="C378" s="4" t="s">
        <v>73</v>
      </c>
      <c r="D378" s="3" t="s">
        <v>7</v>
      </c>
      <c r="E378" s="3" t="s">
        <v>174</v>
      </c>
      <c r="F378" s="3">
        <v>91</v>
      </c>
      <c r="G378" s="3">
        <v>18000</v>
      </c>
      <c r="H378" s="5">
        <f t="shared" si="21"/>
        <v>1638000</v>
      </c>
      <c r="I378" s="76">
        <f t="shared" si="22"/>
        <v>327600</v>
      </c>
      <c r="J378" s="76">
        <f t="shared" si="23"/>
        <v>343900</v>
      </c>
    </row>
    <row r="379" spans="1:10">
      <c r="A379" s="2">
        <v>44237</v>
      </c>
      <c r="B379" s="3" t="s">
        <v>172</v>
      </c>
      <c r="C379" s="4" t="s">
        <v>11</v>
      </c>
      <c r="D379" s="3" t="s">
        <v>7</v>
      </c>
      <c r="E379" s="3" t="s">
        <v>174</v>
      </c>
      <c r="F379" s="3">
        <v>75</v>
      </c>
      <c r="G379" s="3">
        <v>18000</v>
      </c>
      <c r="H379" s="5">
        <f t="shared" si="21"/>
        <v>1350000</v>
      </c>
      <c r="I379" s="76">
        <f t="shared" si="22"/>
        <v>270000</v>
      </c>
      <c r="J379" s="76">
        <f t="shared" si="23"/>
        <v>270000</v>
      </c>
    </row>
    <row r="380" spans="1:10">
      <c r="A380" s="2">
        <v>44237</v>
      </c>
      <c r="B380" s="3" t="s">
        <v>173</v>
      </c>
      <c r="C380" s="4" t="s">
        <v>100</v>
      </c>
      <c r="D380" s="3" t="s">
        <v>18</v>
      </c>
      <c r="E380" s="3" t="s">
        <v>176</v>
      </c>
      <c r="F380" s="3">
        <v>30</v>
      </c>
      <c r="G380" s="3">
        <v>9000</v>
      </c>
      <c r="H380" s="5">
        <f t="shared" si="21"/>
        <v>270000</v>
      </c>
      <c r="I380" s="76">
        <f t="shared" si="22"/>
        <v>27000</v>
      </c>
      <c r="J380" s="76">
        <f t="shared" si="23"/>
        <v>21600</v>
      </c>
    </row>
    <row r="381" spans="1:10">
      <c r="A381" s="2">
        <v>44238</v>
      </c>
      <c r="B381" s="3" t="s">
        <v>173</v>
      </c>
      <c r="C381" s="4" t="s">
        <v>149</v>
      </c>
      <c r="D381" s="3" t="s">
        <v>18</v>
      </c>
      <c r="E381" s="3" t="s">
        <v>174</v>
      </c>
      <c r="F381" s="3">
        <v>73</v>
      </c>
      <c r="G381" s="3">
        <v>18000</v>
      </c>
      <c r="H381" s="5">
        <f t="shared" si="21"/>
        <v>1314000</v>
      </c>
      <c r="I381" s="76">
        <f t="shared" si="22"/>
        <v>262800</v>
      </c>
      <c r="J381" s="76">
        <f t="shared" si="23"/>
        <v>262800</v>
      </c>
    </row>
    <row r="382" spans="1:10">
      <c r="A382" s="2">
        <v>44238</v>
      </c>
      <c r="B382" s="3" t="s">
        <v>173</v>
      </c>
      <c r="C382" s="4" t="s">
        <v>130</v>
      </c>
      <c r="D382" s="3" t="s">
        <v>18</v>
      </c>
      <c r="E382" s="3" t="s">
        <v>175</v>
      </c>
      <c r="F382" s="3">
        <v>45</v>
      </c>
      <c r="G382" s="3">
        <v>23500</v>
      </c>
      <c r="H382" s="5">
        <f t="shared" si="21"/>
        <v>1057500</v>
      </c>
      <c r="I382" s="76">
        <f t="shared" si="22"/>
        <v>528750</v>
      </c>
      <c r="J382" s="76">
        <f t="shared" si="23"/>
        <v>528700</v>
      </c>
    </row>
    <row r="383" spans="1:10">
      <c r="A383" s="2">
        <v>44238</v>
      </c>
      <c r="B383" s="3" t="s">
        <v>173</v>
      </c>
      <c r="C383" s="4" t="s">
        <v>53</v>
      </c>
      <c r="D383" s="3" t="s">
        <v>7</v>
      </c>
      <c r="E383" s="3" t="s">
        <v>175</v>
      </c>
      <c r="F383" s="3">
        <v>67</v>
      </c>
      <c r="G383" s="3">
        <v>23500</v>
      </c>
      <c r="H383" s="5">
        <f t="shared" si="21"/>
        <v>1574500</v>
      </c>
      <c r="I383" s="76">
        <f t="shared" si="22"/>
        <v>787250</v>
      </c>
      <c r="J383" s="76">
        <f t="shared" si="23"/>
        <v>787200</v>
      </c>
    </row>
    <row r="384" spans="1:10">
      <c r="A384" s="2">
        <v>44238</v>
      </c>
      <c r="B384" s="3" t="s">
        <v>13</v>
      </c>
      <c r="C384" s="4" t="s">
        <v>147</v>
      </c>
      <c r="D384" s="3" t="s">
        <v>7</v>
      </c>
      <c r="E384" s="3" t="s">
        <v>176</v>
      </c>
      <c r="F384" s="3">
        <v>14</v>
      </c>
      <c r="G384" s="3">
        <v>9000</v>
      </c>
      <c r="H384" s="5">
        <f t="shared" si="21"/>
        <v>126000</v>
      </c>
      <c r="I384" s="76">
        <f t="shared" si="22"/>
        <v>12600</v>
      </c>
      <c r="J384" s="76">
        <f t="shared" si="23"/>
        <v>10000</v>
      </c>
    </row>
    <row r="385" spans="1:10">
      <c r="A385" s="2">
        <v>44238</v>
      </c>
      <c r="B385" s="3" t="s">
        <v>13</v>
      </c>
      <c r="C385" s="4" t="s">
        <v>124</v>
      </c>
      <c r="D385" s="3" t="s">
        <v>118</v>
      </c>
      <c r="E385" s="3" t="s">
        <v>176</v>
      </c>
      <c r="F385" s="3">
        <v>81</v>
      </c>
      <c r="G385" s="3">
        <v>9000</v>
      </c>
      <c r="H385" s="5">
        <f t="shared" si="21"/>
        <v>729000</v>
      </c>
      <c r="I385" s="76">
        <f t="shared" si="22"/>
        <v>72900</v>
      </c>
      <c r="J385" s="76">
        <f t="shared" si="23"/>
        <v>58300</v>
      </c>
    </row>
    <row r="386" spans="1:10">
      <c r="A386" s="2">
        <v>44238</v>
      </c>
      <c r="B386" s="3" t="s">
        <v>173</v>
      </c>
      <c r="C386" s="4" t="s">
        <v>152</v>
      </c>
      <c r="D386" s="3" t="s">
        <v>10</v>
      </c>
      <c r="E386" s="3" t="s">
        <v>174</v>
      </c>
      <c r="F386" s="3">
        <v>84</v>
      </c>
      <c r="G386" s="3">
        <v>18000</v>
      </c>
      <c r="H386" s="5">
        <f t="shared" ref="H386:H449" si="24">G386*F386</f>
        <v>1512000</v>
      </c>
      <c r="I386" s="76">
        <f t="shared" si="22"/>
        <v>302400</v>
      </c>
      <c r="J386" s="76">
        <f t="shared" si="23"/>
        <v>302400</v>
      </c>
    </row>
    <row r="387" spans="1:10">
      <c r="A387" s="2">
        <v>44238</v>
      </c>
      <c r="B387" s="3" t="s">
        <v>169</v>
      </c>
      <c r="C387" s="4" t="s">
        <v>143</v>
      </c>
      <c r="D387" s="3" t="s">
        <v>18</v>
      </c>
      <c r="E387" s="3" t="s">
        <v>174</v>
      </c>
      <c r="F387" s="3">
        <v>99</v>
      </c>
      <c r="G387" s="3">
        <v>18000</v>
      </c>
      <c r="H387" s="5">
        <f t="shared" si="24"/>
        <v>1782000</v>
      </c>
      <c r="I387" s="76">
        <f t="shared" ref="I387:I450" si="25">IF($G387&gt;20000, ROUNDDOWN($H387*0.5, -1), IF($G387&gt;10000, ROUNDDOWN($H387*0.2, -1), ROUNDDOWN($H387*0.1, -1)))</f>
        <v>356400</v>
      </c>
      <c r="J387" s="76">
        <f t="shared" ref="J387:J450" si="26">IF($F387&gt;90, ROUNDDOWN($H387*0.01, -2), 0) + IF($G387&gt;20000, ROUNDDOWN($H387*0.5, -2), IF($G387&gt;10000, ROUNDDOWN($H387*0.2, -2), ROUNDDOWN($H387*0.08, -2)))</f>
        <v>374200</v>
      </c>
    </row>
    <row r="388" spans="1:10">
      <c r="A388" s="2">
        <v>44238</v>
      </c>
      <c r="B388" s="3" t="s">
        <v>172</v>
      </c>
      <c r="C388" s="4" t="s">
        <v>12</v>
      </c>
      <c r="D388" s="3" t="s">
        <v>23</v>
      </c>
      <c r="E388" s="3" t="s">
        <v>174</v>
      </c>
      <c r="F388" s="3">
        <v>68</v>
      </c>
      <c r="G388" s="3">
        <v>18000</v>
      </c>
      <c r="H388" s="5">
        <f t="shared" si="24"/>
        <v>1224000</v>
      </c>
      <c r="I388" s="76">
        <f t="shared" si="25"/>
        <v>244800</v>
      </c>
      <c r="J388" s="76">
        <f t="shared" si="26"/>
        <v>244800</v>
      </c>
    </row>
    <row r="389" spans="1:10">
      <c r="A389" s="2">
        <v>44238</v>
      </c>
      <c r="B389" s="3" t="s">
        <v>169</v>
      </c>
      <c r="C389" s="4" t="s">
        <v>9</v>
      </c>
      <c r="D389" s="3" t="s">
        <v>18</v>
      </c>
      <c r="E389" s="3" t="s">
        <v>175</v>
      </c>
      <c r="F389" s="3">
        <v>6</v>
      </c>
      <c r="G389" s="3">
        <v>23500</v>
      </c>
      <c r="H389" s="5">
        <f t="shared" si="24"/>
        <v>141000</v>
      </c>
      <c r="I389" s="76">
        <f t="shared" si="25"/>
        <v>70500</v>
      </c>
      <c r="J389" s="76">
        <f t="shared" si="26"/>
        <v>70500</v>
      </c>
    </row>
    <row r="390" spans="1:10">
      <c r="A390" s="2">
        <v>44239</v>
      </c>
      <c r="B390" s="3" t="s">
        <v>171</v>
      </c>
      <c r="C390" s="4" t="s">
        <v>65</v>
      </c>
      <c r="D390" s="3" t="s">
        <v>23</v>
      </c>
      <c r="E390" s="3" t="s">
        <v>178</v>
      </c>
      <c r="F390" s="3">
        <v>12</v>
      </c>
      <c r="G390" s="3">
        <v>4000</v>
      </c>
      <c r="H390" s="5">
        <f t="shared" si="24"/>
        <v>48000</v>
      </c>
      <c r="I390" s="76">
        <f t="shared" si="25"/>
        <v>4800</v>
      </c>
      <c r="J390" s="76">
        <f t="shared" si="26"/>
        <v>3800</v>
      </c>
    </row>
    <row r="391" spans="1:10">
      <c r="A391" s="2">
        <v>44239</v>
      </c>
      <c r="B391" s="3" t="s">
        <v>171</v>
      </c>
      <c r="C391" s="4" t="s">
        <v>79</v>
      </c>
      <c r="D391" s="3" t="s">
        <v>18</v>
      </c>
      <c r="E391" s="3" t="s">
        <v>176</v>
      </c>
      <c r="F391" s="3">
        <v>78</v>
      </c>
      <c r="G391" s="3">
        <v>9000</v>
      </c>
      <c r="H391" s="5">
        <f t="shared" si="24"/>
        <v>702000</v>
      </c>
      <c r="I391" s="76">
        <f t="shared" si="25"/>
        <v>70200</v>
      </c>
      <c r="J391" s="76">
        <f t="shared" si="26"/>
        <v>56100</v>
      </c>
    </row>
    <row r="392" spans="1:10">
      <c r="A392" s="2">
        <v>44239</v>
      </c>
      <c r="B392" s="3" t="s">
        <v>170</v>
      </c>
      <c r="C392" s="4" t="s">
        <v>31</v>
      </c>
      <c r="D392" s="3" t="s">
        <v>18</v>
      </c>
      <c r="E392" s="3" t="s">
        <v>176</v>
      </c>
      <c r="F392" s="3">
        <v>64</v>
      </c>
      <c r="G392" s="3">
        <v>9000</v>
      </c>
      <c r="H392" s="5">
        <f t="shared" si="24"/>
        <v>576000</v>
      </c>
      <c r="I392" s="76">
        <f t="shared" si="25"/>
        <v>57600</v>
      </c>
      <c r="J392" s="76">
        <f t="shared" si="26"/>
        <v>46000</v>
      </c>
    </row>
    <row r="393" spans="1:10">
      <c r="A393" s="2">
        <v>44239</v>
      </c>
      <c r="B393" s="3" t="s">
        <v>171</v>
      </c>
      <c r="C393" s="4" t="s">
        <v>96</v>
      </c>
      <c r="D393" s="3" t="s">
        <v>18</v>
      </c>
      <c r="E393" s="3" t="s">
        <v>179</v>
      </c>
      <c r="F393" s="3">
        <v>50</v>
      </c>
      <c r="G393" s="3">
        <v>6000</v>
      </c>
      <c r="H393" s="5">
        <f t="shared" si="24"/>
        <v>300000</v>
      </c>
      <c r="I393" s="76">
        <f t="shared" si="25"/>
        <v>30000</v>
      </c>
      <c r="J393" s="76">
        <f t="shared" si="26"/>
        <v>24000</v>
      </c>
    </row>
    <row r="394" spans="1:10">
      <c r="A394" s="2">
        <v>44239</v>
      </c>
      <c r="B394" s="3" t="s">
        <v>13</v>
      </c>
      <c r="C394" s="4" t="s">
        <v>134</v>
      </c>
      <c r="D394" s="3" t="s">
        <v>18</v>
      </c>
      <c r="E394" s="3" t="s">
        <v>176</v>
      </c>
      <c r="F394" s="3">
        <v>56</v>
      </c>
      <c r="G394" s="3">
        <v>9000</v>
      </c>
      <c r="H394" s="5">
        <f t="shared" si="24"/>
        <v>504000</v>
      </c>
      <c r="I394" s="76">
        <f t="shared" si="25"/>
        <v>50400</v>
      </c>
      <c r="J394" s="76">
        <f t="shared" si="26"/>
        <v>40300</v>
      </c>
    </row>
    <row r="395" spans="1:10">
      <c r="A395" s="2">
        <v>44239</v>
      </c>
      <c r="B395" s="3" t="s">
        <v>169</v>
      </c>
      <c r="C395" s="4" t="s">
        <v>105</v>
      </c>
      <c r="D395" s="3" t="s">
        <v>18</v>
      </c>
      <c r="E395" s="3" t="s">
        <v>174</v>
      </c>
      <c r="F395" s="3">
        <v>93</v>
      </c>
      <c r="G395" s="3">
        <v>18000</v>
      </c>
      <c r="H395" s="5">
        <f t="shared" si="24"/>
        <v>1674000</v>
      </c>
      <c r="I395" s="76">
        <f t="shared" si="25"/>
        <v>334800</v>
      </c>
      <c r="J395" s="76">
        <f t="shared" si="26"/>
        <v>351500</v>
      </c>
    </row>
    <row r="396" spans="1:10">
      <c r="A396" s="2">
        <v>44239</v>
      </c>
      <c r="B396" s="3" t="s">
        <v>170</v>
      </c>
      <c r="C396" s="4" t="s">
        <v>24</v>
      </c>
      <c r="D396" s="3" t="s">
        <v>21</v>
      </c>
      <c r="E396" s="3" t="s">
        <v>174</v>
      </c>
      <c r="F396" s="3">
        <v>4</v>
      </c>
      <c r="G396" s="3">
        <v>18000</v>
      </c>
      <c r="H396" s="5">
        <f t="shared" si="24"/>
        <v>72000</v>
      </c>
      <c r="I396" s="76">
        <f t="shared" si="25"/>
        <v>14400</v>
      </c>
      <c r="J396" s="76">
        <f t="shared" si="26"/>
        <v>14400</v>
      </c>
    </row>
    <row r="397" spans="1:10">
      <c r="A397" s="2">
        <v>44239</v>
      </c>
      <c r="B397" s="3" t="s">
        <v>171</v>
      </c>
      <c r="C397" s="4" t="s">
        <v>54</v>
      </c>
      <c r="D397" s="3" t="s">
        <v>7</v>
      </c>
      <c r="E397" s="3" t="s">
        <v>177</v>
      </c>
      <c r="F397" s="3">
        <v>100</v>
      </c>
      <c r="G397" s="3">
        <v>5000</v>
      </c>
      <c r="H397" s="5">
        <f t="shared" si="24"/>
        <v>500000</v>
      </c>
      <c r="I397" s="76">
        <f t="shared" si="25"/>
        <v>50000</v>
      </c>
      <c r="J397" s="76">
        <f t="shared" si="26"/>
        <v>45000</v>
      </c>
    </row>
    <row r="398" spans="1:10">
      <c r="A398" s="2">
        <v>44239</v>
      </c>
      <c r="B398" s="3" t="s">
        <v>13</v>
      </c>
      <c r="C398" s="4" t="s">
        <v>82</v>
      </c>
      <c r="D398" s="3" t="s">
        <v>18</v>
      </c>
      <c r="E398" s="3" t="s">
        <v>174</v>
      </c>
      <c r="F398" s="3">
        <v>97</v>
      </c>
      <c r="G398" s="3">
        <v>18000</v>
      </c>
      <c r="H398" s="5">
        <f t="shared" si="24"/>
        <v>1746000</v>
      </c>
      <c r="I398" s="76">
        <f t="shared" si="25"/>
        <v>349200</v>
      </c>
      <c r="J398" s="76">
        <f t="shared" si="26"/>
        <v>366600</v>
      </c>
    </row>
    <row r="399" spans="1:10">
      <c r="A399" s="2">
        <v>44239</v>
      </c>
      <c r="B399" s="3" t="s">
        <v>169</v>
      </c>
      <c r="C399" s="4" t="s">
        <v>85</v>
      </c>
      <c r="D399" s="3" t="s">
        <v>7</v>
      </c>
      <c r="E399" s="3" t="s">
        <v>176</v>
      </c>
      <c r="F399" s="3">
        <v>16</v>
      </c>
      <c r="G399" s="3">
        <v>9000</v>
      </c>
      <c r="H399" s="5">
        <f t="shared" si="24"/>
        <v>144000</v>
      </c>
      <c r="I399" s="76">
        <f t="shared" si="25"/>
        <v>14400</v>
      </c>
      <c r="J399" s="76">
        <f t="shared" si="26"/>
        <v>11500</v>
      </c>
    </row>
    <row r="400" spans="1:10">
      <c r="A400" s="2">
        <v>44239</v>
      </c>
      <c r="B400" s="3" t="s">
        <v>13</v>
      </c>
      <c r="C400" s="4" t="s">
        <v>14</v>
      </c>
      <c r="D400" s="3" t="s">
        <v>10</v>
      </c>
      <c r="E400" s="3" t="s">
        <v>178</v>
      </c>
      <c r="F400" s="3">
        <v>21</v>
      </c>
      <c r="G400" s="3">
        <v>4000</v>
      </c>
      <c r="H400" s="5">
        <f t="shared" si="24"/>
        <v>84000</v>
      </c>
      <c r="I400" s="76">
        <f t="shared" si="25"/>
        <v>8400</v>
      </c>
      <c r="J400" s="76">
        <f t="shared" si="26"/>
        <v>6700</v>
      </c>
    </row>
    <row r="401" spans="1:10">
      <c r="A401" s="2">
        <v>44240</v>
      </c>
      <c r="B401" s="3" t="s">
        <v>171</v>
      </c>
      <c r="C401" s="4" t="s">
        <v>114</v>
      </c>
      <c r="D401" s="3" t="s">
        <v>10</v>
      </c>
      <c r="E401" s="3" t="s">
        <v>176</v>
      </c>
      <c r="F401" s="3">
        <v>99</v>
      </c>
      <c r="G401" s="3">
        <v>9000</v>
      </c>
      <c r="H401" s="5">
        <f t="shared" si="24"/>
        <v>891000</v>
      </c>
      <c r="I401" s="76">
        <f t="shared" si="25"/>
        <v>89100</v>
      </c>
      <c r="J401" s="76">
        <f t="shared" si="26"/>
        <v>80100</v>
      </c>
    </row>
    <row r="402" spans="1:10">
      <c r="A402" s="2">
        <v>44240</v>
      </c>
      <c r="B402" s="3" t="s">
        <v>13</v>
      </c>
      <c r="C402" s="4" t="s">
        <v>14</v>
      </c>
      <c r="D402" s="3" t="s">
        <v>10</v>
      </c>
      <c r="E402" s="3" t="s">
        <v>178</v>
      </c>
      <c r="F402" s="3">
        <v>43</v>
      </c>
      <c r="G402" s="3">
        <v>4000</v>
      </c>
      <c r="H402" s="5">
        <f t="shared" si="24"/>
        <v>172000</v>
      </c>
      <c r="I402" s="76">
        <f t="shared" si="25"/>
        <v>17200</v>
      </c>
      <c r="J402" s="76">
        <f t="shared" si="26"/>
        <v>13700</v>
      </c>
    </row>
    <row r="403" spans="1:10">
      <c r="A403" s="2">
        <v>44240</v>
      </c>
      <c r="B403" s="3" t="s">
        <v>172</v>
      </c>
      <c r="C403" s="4" t="s">
        <v>57</v>
      </c>
      <c r="D403" s="3" t="s">
        <v>7</v>
      </c>
      <c r="E403" s="3" t="s">
        <v>175</v>
      </c>
      <c r="F403" s="3">
        <v>74</v>
      </c>
      <c r="G403" s="3">
        <v>23500</v>
      </c>
      <c r="H403" s="5">
        <f t="shared" si="24"/>
        <v>1739000</v>
      </c>
      <c r="I403" s="76">
        <f t="shared" si="25"/>
        <v>869500</v>
      </c>
      <c r="J403" s="76">
        <f t="shared" si="26"/>
        <v>869500</v>
      </c>
    </row>
    <row r="404" spans="1:10">
      <c r="A404" s="2">
        <v>44240</v>
      </c>
      <c r="B404" s="3" t="s">
        <v>170</v>
      </c>
      <c r="C404" s="4" t="s">
        <v>31</v>
      </c>
      <c r="D404" s="3" t="s">
        <v>18</v>
      </c>
      <c r="E404" s="3" t="s">
        <v>176</v>
      </c>
      <c r="F404" s="3">
        <v>90</v>
      </c>
      <c r="G404" s="3">
        <v>9000</v>
      </c>
      <c r="H404" s="5">
        <f t="shared" si="24"/>
        <v>810000</v>
      </c>
      <c r="I404" s="76">
        <f t="shared" si="25"/>
        <v>81000</v>
      </c>
      <c r="J404" s="76">
        <f t="shared" si="26"/>
        <v>64800</v>
      </c>
    </row>
    <row r="405" spans="1:10">
      <c r="A405" s="2">
        <v>44240</v>
      </c>
      <c r="B405" s="3" t="s">
        <v>169</v>
      </c>
      <c r="C405" s="4" t="s">
        <v>153</v>
      </c>
      <c r="D405" s="3" t="s">
        <v>7</v>
      </c>
      <c r="E405" s="3" t="s">
        <v>175</v>
      </c>
      <c r="F405" s="3">
        <v>33</v>
      </c>
      <c r="G405" s="3">
        <v>23500</v>
      </c>
      <c r="H405" s="5">
        <f t="shared" si="24"/>
        <v>775500</v>
      </c>
      <c r="I405" s="76">
        <f t="shared" si="25"/>
        <v>387750</v>
      </c>
      <c r="J405" s="76">
        <f t="shared" si="26"/>
        <v>387700</v>
      </c>
    </row>
    <row r="406" spans="1:10">
      <c r="A406" s="2">
        <v>44240</v>
      </c>
      <c r="B406" s="3" t="s">
        <v>170</v>
      </c>
      <c r="C406" s="4" t="s">
        <v>46</v>
      </c>
      <c r="D406" s="3" t="s">
        <v>7</v>
      </c>
      <c r="E406" s="3" t="s">
        <v>178</v>
      </c>
      <c r="F406" s="3">
        <v>22</v>
      </c>
      <c r="G406" s="3">
        <v>4000</v>
      </c>
      <c r="H406" s="5">
        <f t="shared" si="24"/>
        <v>88000</v>
      </c>
      <c r="I406" s="76">
        <f t="shared" si="25"/>
        <v>8800</v>
      </c>
      <c r="J406" s="76">
        <f t="shared" si="26"/>
        <v>7000</v>
      </c>
    </row>
    <row r="407" spans="1:10">
      <c r="A407" s="2">
        <v>44240</v>
      </c>
      <c r="B407" s="3" t="s">
        <v>173</v>
      </c>
      <c r="C407" s="4" t="s">
        <v>27</v>
      </c>
      <c r="D407" s="3" t="s">
        <v>21</v>
      </c>
      <c r="E407" s="3" t="s">
        <v>176</v>
      </c>
      <c r="F407" s="3">
        <v>11</v>
      </c>
      <c r="G407" s="3">
        <v>9000</v>
      </c>
      <c r="H407" s="5">
        <f t="shared" si="24"/>
        <v>99000</v>
      </c>
      <c r="I407" s="76">
        <f t="shared" si="25"/>
        <v>9900</v>
      </c>
      <c r="J407" s="76">
        <f t="shared" si="26"/>
        <v>7900</v>
      </c>
    </row>
    <row r="408" spans="1:10">
      <c r="A408" s="2">
        <v>44240</v>
      </c>
      <c r="B408" s="3" t="s">
        <v>171</v>
      </c>
      <c r="C408" s="4" t="s">
        <v>87</v>
      </c>
      <c r="D408" s="3" t="s">
        <v>10</v>
      </c>
      <c r="E408" s="3" t="s">
        <v>176</v>
      </c>
      <c r="F408" s="3">
        <v>40</v>
      </c>
      <c r="G408" s="3">
        <v>9000</v>
      </c>
      <c r="H408" s="5">
        <f t="shared" si="24"/>
        <v>360000</v>
      </c>
      <c r="I408" s="76">
        <f t="shared" si="25"/>
        <v>36000</v>
      </c>
      <c r="J408" s="76">
        <f t="shared" si="26"/>
        <v>28800</v>
      </c>
    </row>
    <row r="409" spans="1:10">
      <c r="A409" s="2">
        <v>44240</v>
      </c>
      <c r="B409" s="3" t="s">
        <v>171</v>
      </c>
      <c r="C409" s="4" t="s">
        <v>111</v>
      </c>
      <c r="D409" s="3" t="s">
        <v>23</v>
      </c>
      <c r="E409" s="3" t="s">
        <v>174</v>
      </c>
      <c r="F409" s="3">
        <v>4</v>
      </c>
      <c r="G409" s="3">
        <v>18000</v>
      </c>
      <c r="H409" s="5">
        <f t="shared" si="24"/>
        <v>72000</v>
      </c>
      <c r="I409" s="76">
        <f t="shared" si="25"/>
        <v>14400</v>
      </c>
      <c r="J409" s="76">
        <f t="shared" si="26"/>
        <v>14400</v>
      </c>
    </row>
    <row r="410" spans="1:10">
      <c r="A410" s="2">
        <v>44240</v>
      </c>
      <c r="B410" s="3" t="s">
        <v>173</v>
      </c>
      <c r="C410" s="4" t="s">
        <v>159</v>
      </c>
      <c r="D410" s="3" t="s">
        <v>21</v>
      </c>
      <c r="E410" s="3" t="s">
        <v>176</v>
      </c>
      <c r="F410" s="3">
        <v>35</v>
      </c>
      <c r="G410" s="3">
        <v>9000</v>
      </c>
      <c r="H410" s="5">
        <f t="shared" si="24"/>
        <v>315000</v>
      </c>
      <c r="I410" s="76">
        <f t="shared" si="25"/>
        <v>31500</v>
      </c>
      <c r="J410" s="76">
        <f t="shared" si="26"/>
        <v>25200</v>
      </c>
    </row>
    <row r="411" spans="1:10">
      <c r="A411" s="2">
        <v>44241</v>
      </c>
      <c r="B411" s="3" t="s">
        <v>172</v>
      </c>
      <c r="C411" s="4" t="s">
        <v>45</v>
      </c>
      <c r="D411" s="3" t="s">
        <v>18</v>
      </c>
      <c r="E411" s="3" t="s">
        <v>176</v>
      </c>
      <c r="F411" s="3">
        <v>10</v>
      </c>
      <c r="G411" s="3">
        <v>9000</v>
      </c>
      <c r="H411" s="5">
        <f t="shared" si="24"/>
        <v>90000</v>
      </c>
      <c r="I411" s="76">
        <f t="shared" si="25"/>
        <v>9000</v>
      </c>
      <c r="J411" s="76">
        <f t="shared" si="26"/>
        <v>7200</v>
      </c>
    </row>
    <row r="412" spans="1:10">
      <c r="A412" s="2">
        <v>44241</v>
      </c>
      <c r="B412" s="3" t="s">
        <v>172</v>
      </c>
      <c r="C412" s="4" t="s">
        <v>97</v>
      </c>
      <c r="D412" s="3" t="s">
        <v>10</v>
      </c>
      <c r="E412" s="3" t="s">
        <v>176</v>
      </c>
      <c r="F412" s="3">
        <v>35</v>
      </c>
      <c r="G412" s="3">
        <v>9000</v>
      </c>
      <c r="H412" s="5">
        <f t="shared" si="24"/>
        <v>315000</v>
      </c>
      <c r="I412" s="76">
        <f t="shared" si="25"/>
        <v>31500</v>
      </c>
      <c r="J412" s="76">
        <f t="shared" si="26"/>
        <v>25200</v>
      </c>
    </row>
    <row r="413" spans="1:10">
      <c r="A413" s="2">
        <v>44241</v>
      </c>
      <c r="B413" s="3" t="s">
        <v>173</v>
      </c>
      <c r="C413" s="4" t="s">
        <v>137</v>
      </c>
      <c r="D413" s="3" t="s">
        <v>21</v>
      </c>
      <c r="E413" s="3" t="s">
        <v>174</v>
      </c>
      <c r="F413" s="3">
        <v>23</v>
      </c>
      <c r="G413" s="3">
        <v>18000</v>
      </c>
      <c r="H413" s="5">
        <f t="shared" si="24"/>
        <v>414000</v>
      </c>
      <c r="I413" s="76">
        <f t="shared" si="25"/>
        <v>82800</v>
      </c>
      <c r="J413" s="76">
        <f t="shared" si="26"/>
        <v>82800</v>
      </c>
    </row>
    <row r="414" spans="1:10">
      <c r="A414" s="2">
        <v>44241</v>
      </c>
      <c r="B414" s="3" t="s">
        <v>172</v>
      </c>
      <c r="C414" s="4" t="s">
        <v>52</v>
      </c>
      <c r="D414" s="3" t="s">
        <v>23</v>
      </c>
      <c r="E414" s="3" t="s">
        <v>176</v>
      </c>
      <c r="F414" s="3">
        <v>61</v>
      </c>
      <c r="G414" s="3">
        <v>9000</v>
      </c>
      <c r="H414" s="5">
        <f t="shared" si="24"/>
        <v>549000</v>
      </c>
      <c r="I414" s="76">
        <f t="shared" si="25"/>
        <v>54900</v>
      </c>
      <c r="J414" s="76">
        <f t="shared" si="26"/>
        <v>43900</v>
      </c>
    </row>
    <row r="415" spans="1:10">
      <c r="A415" s="2">
        <v>44241</v>
      </c>
      <c r="B415" s="3" t="s">
        <v>170</v>
      </c>
      <c r="C415" s="4" t="s">
        <v>158</v>
      </c>
      <c r="D415" s="3" t="s">
        <v>10</v>
      </c>
      <c r="E415" s="3" t="s">
        <v>176</v>
      </c>
      <c r="F415" s="3">
        <v>44</v>
      </c>
      <c r="G415" s="3">
        <v>9000</v>
      </c>
      <c r="H415" s="5">
        <f t="shared" si="24"/>
        <v>396000</v>
      </c>
      <c r="I415" s="76">
        <f t="shared" si="25"/>
        <v>39600</v>
      </c>
      <c r="J415" s="76">
        <f t="shared" si="26"/>
        <v>31600</v>
      </c>
    </row>
    <row r="416" spans="1:10">
      <c r="A416" s="2">
        <v>44241</v>
      </c>
      <c r="B416" s="3" t="s">
        <v>171</v>
      </c>
      <c r="C416" s="4" t="s">
        <v>136</v>
      </c>
      <c r="D416" s="3" t="s">
        <v>10</v>
      </c>
      <c r="E416" s="3" t="s">
        <v>176</v>
      </c>
      <c r="F416" s="3">
        <v>58</v>
      </c>
      <c r="G416" s="3">
        <v>9000</v>
      </c>
      <c r="H416" s="5">
        <f t="shared" si="24"/>
        <v>522000</v>
      </c>
      <c r="I416" s="76">
        <f t="shared" si="25"/>
        <v>52200</v>
      </c>
      <c r="J416" s="76">
        <f t="shared" si="26"/>
        <v>41700</v>
      </c>
    </row>
    <row r="417" spans="1:10">
      <c r="A417" s="2">
        <v>44241</v>
      </c>
      <c r="B417" s="3" t="s">
        <v>170</v>
      </c>
      <c r="C417" s="4" t="s">
        <v>165</v>
      </c>
      <c r="D417" s="3" t="s">
        <v>18</v>
      </c>
      <c r="E417" s="3" t="s">
        <v>175</v>
      </c>
      <c r="F417" s="3">
        <v>68</v>
      </c>
      <c r="G417" s="3">
        <v>23500</v>
      </c>
      <c r="H417" s="5">
        <f t="shared" si="24"/>
        <v>1598000</v>
      </c>
      <c r="I417" s="76">
        <f t="shared" si="25"/>
        <v>799000</v>
      </c>
      <c r="J417" s="76">
        <f t="shared" si="26"/>
        <v>799000</v>
      </c>
    </row>
    <row r="418" spans="1:10">
      <c r="A418" s="2">
        <v>44241</v>
      </c>
      <c r="B418" s="3" t="s">
        <v>169</v>
      </c>
      <c r="C418" s="4" t="s">
        <v>84</v>
      </c>
      <c r="D418" s="3" t="s">
        <v>18</v>
      </c>
      <c r="E418" s="3" t="s">
        <v>176</v>
      </c>
      <c r="F418" s="3">
        <v>49</v>
      </c>
      <c r="G418" s="3">
        <v>9000</v>
      </c>
      <c r="H418" s="5">
        <f t="shared" si="24"/>
        <v>441000</v>
      </c>
      <c r="I418" s="76">
        <f t="shared" si="25"/>
        <v>44100</v>
      </c>
      <c r="J418" s="76">
        <f t="shared" si="26"/>
        <v>35200</v>
      </c>
    </row>
    <row r="419" spans="1:10">
      <c r="A419" s="2">
        <v>44241</v>
      </c>
      <c r="B419" s="3" t="s">
        <v>169</v>
      </c>
      <c r="C419" s="4" t="s">
        <v>138</v>
      </c>
      <c r="D419" s="3" t="s">
        <v>7</v>
      </c>
      <c r="E419" s="3" t="s">
        <v>176</v>
      </c>
      <c r="F419" s="3">
        <v>87</v>
      </c>
      <c r="G419" s="3">
        <v>9000</v>
      </c>
      <c r="H419" s="5">
        <f t="shared" si="24"/>
        <v>783000</v>
      </c>
      <c r="I419" s="76">
        <f t="shared" si="25"/>
        <v>78300</v>
      </c>
      <c r="J419" s="76">
        <f t="shared" si="26"/>
        <v>62600</v>
      </c>
    </row>
    <row r="420" spans="1:10">
      <c r="A420" s="2">
        <v>44241</v>
      </c>
      <c r="B420" s="3" t="s">
        <v>170</v>
      </c>
      <c r="C420" s="4" t="s">
        <v>144</v>
      </c>
      <c r="D420" s="3" t="s">
        <v>118</v>
      </c>
      <c r="E420" s="3" t="s">
        <v>176</v>
      </c>
      <c r="F420" s="3">
        <v>99</v>
      </c>
      <c r="G420" s="3">
        <v>9000</v>
      </c>
      <c r="H420" s="5">
        <f t="shared" si="24"/>
        <v>891000</v>
      </c>
      <c r="I420" s="76">
        <f t="shared" si="25"/>
        <v>89100</v>
      </c>
      <c r="J420" s="76">
        <f t="shared" si="26"/>
        <v>80100</v>
      </c>
    </row>
    <row r="421" spans="1:10">
      <c r="A421" s="2">
        <v>44241</v>
      </c>
      <c r="B421" s="3" t="s">
        <v>13</v>
      </c>
      <c r="C421" s="4" t="s">
        <v>167</v>
      </c>
      <c r="D421" s="3" t="s">
        <v>18</v>
      </c>
      <c r="E421" s="3" t="s">
        <v>176</v>
      </c>
      <c r="F421" s="3">
        <v>4</v>
      </c>
      <c r="G421" s="3">
        <v>9000</v>
      </c>
      <c r="H421" s="5">
        <f t="shared" si="24"/>
        <v>36000</v>
      </c>
      <c r="I421" s="76">
        <f t="shared" si="25"/>
        <v>3600</v>
      </c>
      <c r="J421" s="76">
        <f t="shared" si="26"/>
        <v>2800</v>
      </c>
    </row>
    <row r="422" spans="1:10">
      <c r="A422" s="2">
        <v>44241</v>
      </c>
      <c r="B422" s="3" t="s">
        <v>170</v>
      </c>
      <c r="C422" s="4" t="s">
        <v>67</v>
      </c>
      <c r="D422" s="3" t="s">
        <v>7</v>
      </c>
      <c r="E422" s="3" t="s">
        <v>175</v>
      </c>
      <c r="F422" s="3">
        <v>92</v>
      </c>
      <c r="G422" s="3">
        <v>23500</v>
      </c>
      <c r="H422" s="5">
        <f t="shared" si="24"/>
        <v>2162000</v>
      </c>
      <c r="I422" s="76">
        <f t="shared" si="25"/>
        <v>1081000</v>
      </c>
      <c r="J422" s="76">
        <f t="shared" si="26"/>
        <v>1102600</v>
      </c>
    </row>
    <row r="423" spans="1:10">
      <c r="A423" s="2">
        <v>44242</v>
      </c>
      <c r="B423" s="3" t="s">
        <v>170</v>
      </c>
      <c r="C423" s="4" t="s">
        <v>29</v>
      </c>
      <c r="D423" s="3" t="s">
        <v>10</v>
      </c>
      <c r="E423" s="3" t="s">
        <v>175</v>
      </c>
      <c r="F423" s="3">
        <v>22</v>
      </c>
      <c r="G423" s="3">
        <v>23500</v>
      </c>
      <c r="H423" s="5">
        <f t="shared" si="24"/>
        <v>517000</v>
      </c>
      <c r="I423" s="76">
        <f t="shared" si="25"/>
        <v>258500</v>
      </c>
      <c r="J423" s="76">
        <f t="shared" si="26"/>
        <v>258500</v>
      </c>
    </row>
    <row r="424" spans="1:10">
      <c r="A424" s="2">
        <v>44242</v>
      </c>
      <c r="B424" s="3" t="s">
        <v>172</v>
      </c>
      <c r="C424" s="4" t="s">
        <v>71</v>
      </c>
      <c r="D424" s="3" t="s">
        <v>7</v>
      </c>
      <c r="E424" s="3" t="s">
        <v>175</v>
      </c>
      <c r="F424" s="3">
        <v>77</v>
      </c>
      <c r="G424" s="3">
        <v>23500</v>
      </c>
      <c r="H424" s="5">
        <f t="shared" si="24"/>
        <v>1809500</v>
      </c>
      <c r="I424" s="76">
        <f t="shared" si="25"/>
        <v>904750</v>
      </c>
      <c r="J424" s="76">
        <f t="shared" si="26"/>
        <v>904700</v>
      </c>
    </row>
    <row r="425" spans="1:10">
      <c r="A425" s="2">
        <v>44242</v>
      </c>
      <c r="B425" s="3" t="s">
        <v>171</v>
      </c>
      <c r="C425" s="4" t="s">
        <v>63</v>
      </c>
      <c r="D425" s="3" t="s">
        <v>7</v>
      </c>
      <c r="E425" s="3" t="s">
        <v>176</v>
      </c>
      <c r="F425" s="3">
        <v>80</v>
      </c>
      <c r="G425" s="3">
        <v>9000</v>
      </c>
      <c r="H425" s="5">
        <f t="shared" si="24"/>
        <v>720000</v>
      </c>
      <c r="I425" s="76">
        <f t="shared" si="25"/>
        <v>72000</v>
      </c>
      <c r="J425" s="76">
        <f t="shared" si="26"/>
        <v>57600</v>
      </c>
    </row>
    <row r="426" spans="1:10">
      <c r="A426" s="2">
        <v>44242</v>
      </c>
      <c r="B426" s="3" t="s">
        <v>173</v>
      </c>
      <c r="C426" s="4" t="s">
        <v>22</v>
      </c>
      <c r="D426" s="3" t="s">
        <v>23</v>
      </c>
      <c r="E426" s="3" t="s">
        <v>178</v>
      </c>
      <c r="F426" s="3">
        <v>8</v>
      </c>
      <c r="G426" s="3">
        <v>4000</v>
      </c>
      <c r="H426" s="5">
        <f t="shared" si="24"/>
        <v>32000</v>
      </c>
      <c r="I426" s="76">
        <f t="shared" si="25"/>
        <v>3200</v>
      </c>
      <c r="J426" s="76">
        <f t="shared" si="26"/>
        <v>2500</v>
      </c>
    </row>
    <row r="427" spans="1:10">
      <c r="A427" s="2">
        <v>44242</v>
      </c>
      <c r="B427" s="3" t="s">
        <v>169</v>
      </c>
      <c r="C427" s="4" t="s">
        <v>40</v>
      </c>
      <c r="D427" s="3" t="s">
        <v>10</v>
      </c>
      <c r="E427" s="3" t="s">
        <v>174</v>
      </c>
      <c r="F427" s="3">
        <v>33</v>
      </c>
      <c r="G427" s="3">
        <v>18000</v>
      </c>
      <c r="H427" s="5">
        <f t="shared" si="24"/>
        <v>594000</v>
      </c>
      <c r="I427" s="76">
        <f t="shared" si="25"/>
        <v>118800</v>
      </c>
      <c r="J427" s="76">
        <f t="shared" si="26"/>
        <v>118800</v>
      </c>
    </row>
    <row r="428" spans="1:10">
      <c r="A428" s="2">
        <v>44242</v>
      </c>
      <c r="B428" s="3" t="s">
        <v>169</v>
      </c>
      <c r="C428" s="4" t="s">
        <v>143</v>
      </c>
      <c r="D428" s="3" t="s">
        <v>18</v>
      </c>
      <c r="E428" s="3" t="s">
        <v>174</v>
      </c>
      <c r="F428" s="3">
        <v>57</v>
      </c>
      <c r="G428" s="3">
        <v>18000</v>
      </c>
      <c r="H428" s="5">
        <f t="shared" si="24"/>
        <v>1026000</v>
      </c>
      <c r="I428" s="76">
        <f t="shared" si="25"/>
        <v>205200</v>
      </c>
      <c r="J428" s="76">
        <f t="shared" si="26"/>
        <v>205200</v>
      </c>
    </row>
    <row r="429" spans="1:10">
      <c r="A429" s="2">
        <v>44242</v>
      </c>
      <c r="B429" s="3" t="s">
        <v>171</v>
      </c>
      <c r="C429" s="4" t="s">
        <v>91</v>
      </c>
      <c r="D429" s="3" t="s">
        <v>10</v>
      </c>
      <c r="E429" s="3" t="s">
        <v>175</v>
      </c>
      <c r="F429" s="3">
        <v>71</v>
      </c>
      <c r="G429" s="3">
        <v>23500</v>
      </c>
      <c r="H429" s="5">
        <f t="shared" si="24"/>
        <v>1668500</v>
      </c>
      <c r="I429" s="76">
        <f t="shared" si="25"/>
        <v>834250</v>
      </c>
      <c r="J429" s="76">
        <f t="shared" si="26"/>
        <v>834200</v>
      </c>
    </row>
    <row r="430" spans="1:10">
      <c r="A430" s="2">
        <v>44242</v>
      </c>
      <c r="B430" s="3" t="s">
        <v>173</v>
      </c>
      <c r="C430" s="4" t="s">
        <v>58</v>
      </c>
      <c r="D430" s="3" t="s">
        <v>7</v>
      </c>
      <c r="E430" s="3" t="s">
        <v>174</v>
      </c>
      <c r="F430" s="3">
        <v>58</v>
      </c>
      <c r="G430" s="3">
        <v>18000</v>
      </c>
      <c r="H430" s="5">
        <f t="shared" si="24"/>
        <v>1044000</v>
      </c>
      <c r="I430" s="76">
        <f t="shared" si="25"/>
        <v>208800</v>
      </c>
      <c r="J430" s="76">
        <f t="shared" si="26"/>
        <v>208800</v>
      </c>
    </row>
    <row r="431" spans="1:10">
      <c r="A431" s="2">
        <v>44242</v>
      </c>
      <c r="B431" s="3" t="s">
        <v>13</v>
      </c>
      <c r="C431" s="4" t="s">
        <v>112</v>
      </c>
      <c r="D431" s="3" t="s">
        <v>23</v>
      </c>
      <c r="E431" s="3" t="s">
        <v>176</v>
      </c>
      <c r="F431" s="3">
        <v>23</v>
      </c>
      <c r="G431" s="3">
        <v>9000</v>
      </c>
      <c r="H431" s="5">
        <f t="shared" si="24"/>
        <v>207000</v>
      </c>
      <c r="I431" s="76">
        <f t="shared" si="25"/>
        <v>20700</v>
      </c>
      <c r="J431" s="76">
        <f t="shared" si="26"/>
        <v>16500</v>
      </c>
    </row>
    <row r="432" spans="1:10">
      <c r="A432" s="2">
        <v>44242</v>
      </c>
      <c r="B432" s="3" t="s">
        <v>173</v>
      </c>
      <c r="C432" s="4" t="s">
        <v>107</v>
      </c>
      <c r="D432" s="3" t="s">
        <v>18</v>
      </c>
      <c r="E432" s="3" t="s">
        <v>175</v>
      </c>
      <c r="F432" s="3">
        <v>27</v>
      </c>
      <c r="G432" s="3">
        <v>23500</v>
      </c>
      <c r="H432" s="5">
        <f t="shared" si="24"/>
        <v>634500</v>
      </c>
      <c r="I432" s="76">
        <f t="shared" si="25"/>
        <v>317250</v>
      </c>
      <c r="J432" s="76">
        <f t="shared" si="26"/>
        <v>317200</v>
      </c>
    </row>
    <row r="433" spans="1:10">
      <c r="A433" s="2">
        <v>44242</v>
      </c>
      <c r="B433" s="3" t="s">
        <v>13</v>
      </c>
      <c r="C433" s="4" t="s">
        <v>44</v>
      </c>
      <c r="D433" s="3" t="s">
        <v>23</v>
      </c>
      <c r="E433" s="3" t="s">
        <v>176</v>
      </c>
      <c r="F433" s="3">
        <v>85</v>
      </c>
      <c r="G433" s="3">
        <v>9000</v>
      </c>
      <c r="H433" s="5">
        <f t="shared" si="24"/>
        <v>765000</v>
      </c>
      <c r="I433" s="76">
        <f t="shared" si="25"/>
        <v>76500</v>
      </c>
      <c r="J433" s="76">
        <f t="shared" si="26"/>
        <v>61200</v>
      </c>
    </row>
    <row r="434" spans="1:10">
      <c r="A434" s="2">
        <v>44242</v>
      </c>
      <c r="B434" s="3" t="s">
        <v>169</v>
      </c>
      <c r="C434" s="4" t="s">
        <v>135</v>
      </c>
      <c r="D434" s="3" t="s">
        <v>23</v>
      </c>
      <c r="E434" s="3" t="s">
        <v>176</v>
      </c>
      <c r="F434" s="3">
        <v>51</v>
      </c>
      <c r="G434" s="3">
        <v>9000</v>
      </c>
      <c r="H434" s="5">
        <f t="shared" si="24"/>
        <v>459000</v>
      </c>
      <c r="I434" s="76">
        <f t="shared" si="25"/>
        <v>45900</v>
      </c>
      <c r="J434" s="76">
        <f t="shared" si="26"/>
        <v>36700</v>
      </c>
    </row>
    <row r="435" spans="1:10">
      <c r="A435" s="2">
        <v>44243</v>
      </c>
      <c r="B435" s="3" t="s">
        <v>13</v>
      </c>
      <c r="C435" s="4" t="s">
        <v>112</v>
      </c>
      <c r="D435" s="3" t="s">
        <v>23</v>
      </c>
      <c r="E435" s="3" t="s">
        <v>176</v>
      </c>
      <c r="F435" s="3">
        <v>55</v>
      </c>
      <c r="G435" s="3">
        <v>9000</v>
      </c>
      <c r="H435" s="5">
        <f t="shared" si="24"/>
        <v>495000</v>
      </c>
      <c r="I435" s="76">
        <f t="shared" si="25"/>
        <v>49500</v>
      </c>
      <c r="J435" s="76">
        <f t="shared" si="26"/>
        <v>39600</v>
      </c>
    </row>
    <row r="436" spans="1:10">
      <c r="A436" s="2">
        <v>44243</v>
      </c>
      <c r="B436" s="3" t="s">
        <v>13</v>
      </c>
      <c r="C436" s="4" t="s">
        <v>93</v>
      </c>
      <c r="D436" s="3" t="s">
        <v>21</v>
      </c>
      <c r="E436" s="3" t="s">
        <v>174</v>
      </c>
      <c r="F436" s="3">
        <v>31</v>
      </c>
      <c r="G436" s="3">
        <v>18000</v>
      </c>
      <c r="H436" s="5">
        <f t="shared" si="24"/>
        <v>558000</v>
      </c>
      <c r="I436" s="76">
        <f t="shared" si="25"/>
        <v>111600</v>
      </c>
      <c r="J436" s="76">
        <f t="shared" si="26"/>
        <v>111600</v>
      </c>
    </row>
    <row r="437" spans="1:10">
      <c r="A437" s="2">
        <v>44243</v>
      </c>
      <c r="B437" s="3" t="s">
        <v>172</v>
      </c>
      <c r="C437" s="4" t="s">
        <v>12</v>
      </c>
      <c r="D437" s="3" t="s">
        <v>23</v>
      </c>
      <c r="E437" s="3" t="s">
        <v>174</v>
      </c>
      <c r="F437" s="3">
        <v>36</v>
      </c>
      <c r="G437" s="3">
        <v>18000</v>
      </c>
      <c r="H437" s="5">
        <f t="shared" si="24"/>
        <v>648000</v>
      </c>
      <c r="I437" s="76">
        <f t="shared" si="25"/>
        <v>129600</v>
      </c>
      <c r="J437" s="76">
        <f t="shared" si="26"/>
        <v>129600</v>
      </c>
    </row>
    <row r="438" spans="1:10">
      <c r="A438" s="2">
        <v>44243</v>
      </c>
      <c r="B438" s="3" t="s">
        <v>173</v>
      </c>
      <c r="C438" s="4" t="s">
        <v>38</v>
      </c>
      <c r="D438" s="3" t="s">
        <v>23</v>
      </c>
      <c r="E438" s="3" t="s">
        <v>175</v>
      </c>
      <c r="F438" s="3">
        <v>76</v>
      </c>
      <c r="G438" s="3">
        <v>23500</v>
      </c>
      <c r="H438" s="5">
        <f t="shared" si="24"/>
        <v>1786000</v>
      </c>
      <c r="I438" s="76">
        <f t="shared" si="25"/>
        <v>893000</v>
      </c>
      <c r="J438" s="76">
        <f t="shared" si="26"/>
        <v>893000</v>
      </c>
    </row>
    <row r="439" spans="1:10">
      <c r="A439" s="2">
        <v>44243</v>
      </c>
      <c r="B439" s="3" t="s">
        <v>172</v>
      </c>
      <c r="C439" s="4" t="s">
        <v>11</v>
      </c>
      <c r="D439" s="3" t="s">
        <v>7</v>
      </c>
      <c r="E439" s="3" t="s">
        <v>174</v>
      </c>
      <c r="F439" s="3">
        <v>62</v>
      </c>
      <c r="G439" s="3">
        <v>18000</v>
      </c>
      <c r="H439" s="5">
        <f t="shared" si="24"/>
        <v>1116000</v>
      </c>
      <c r="I439" s="76">
        <f t="shared" si="25"/>
        <v>223200</v>
      </c>
      <c r="J439" s="76">
        <f t="shared" si="26"/>
        <v>223200</v>
      </c>
    </row>
    <row r="440" spans="1:10">
      <c r="A440" s="2">
        <v>44244</v>
      </c>
      <c r="B440" s="3" t="s">
        <v>171</v>
      </c>
      <c r="C440" s="4" t="s">
        <v>119</v>
      </c>
      <c r="D440" s="3" t="s">
        <v>23</v>
      </c>
      <c r="E440" s="3" t="s">
        <v>176</v>
      </c>
      <c r="F440" s="3">
        <v>87</v>
      </c>
      <c r="G440" s="3">
        <v>9000</v>
      </c>
      <c r="H440" s="5">
        <f t="shared" si="24"/>
        <v>783000</v>
      </c>
      <c r="I440" s="76">
        <f t="shared" si="25"/>
        <v>78300</v>
      </c>
      <c r="J440" s="76">
        <f t="shared" si="26"/>
        <v>62600</v>
      </c>
    </row>
    <row r="441" spans="1:10">
      <c r="A441" s="2">
        <v>44244</v>
      </c>
      <c r="B441" s="3" t="s">
        <v>169</v>
      </c>
      <c r="C441" s="4" t="s">
        <v>33</v>
      </c>
      <c r="D441" s="3" t="s">
        <v>23</v>
      </c>
      <c r="E441" s="3" t="s">
        <v>174</v>
      </c>
      <c r="F441" s="3">
        <v>86</v>
      </c>
      <c r="G441" s="3">
        <v>18000</v>
      </c>
      <c r="H441" s="5">
        <f t="shared" si="24"/>
        <v>1548000</v>
      </c>
      <c r="I441" s="76">
        <f t="shared" si="25"/>
        <v>309600</v>
      </c>
      <c r="J441" s="76">
        <f t="shared" si="26"/>
        <v>309600</v>
      </c>
    </row>
    <row r="442" spans="1:10">
      <c r="A442" s="2">
        <v>44244</v>
      </c>
      <c r="B442" s="3" t="s">
        <v>13</v>
      </c>
      <c r="C442" s="4" t="s">
        <v>124</v>
      </c>
      <c r="D442" s="3" t="s">
        <v>118</v>
      </c>
      <c r="E442" s="3" t="s">
        <v>176</v>
      </c>
      <c r="F442" s="3">
        <v>28</v>
      </c>
      <c r="G442" s="3">
        <v>9000</v>
      </c>
      <c r="H442" s="5">
        <f t="shared" si="24"/>
        <v>252000</v>
      </c>
      <c r="I442" s="76">
        <f t="shared" si="25"/>
        <v>25200</v>
      </c>
      <c r="J442" s="76">
        <f t="shared" si="26"/>
        <v>20100</v>
      </c>
    </row>
    <row r="443" spans="1:10">
      <c r="A443" s="2">
        <v>44244</v>
      </c>
      <c r="B443" s="3" t="s">
        <v>13</v>
      </c>
      <c r="C443" s="4" t="s">
        <v>146</v>
      </c>
      <c r="D443" s="3" t="s">
        <v>7</v>
      </c>
      <c r="E443" s="3" t="s">
        <v>175</v>
      </c>
      <c r="F443" s="3">
        <v>16</v>
      </c>
      <c r="G443" s="3">
        <v>23500</v>
      </c>
      <c r="H443" s="5">
        <f t="shared" si="24"/>
        <v>376000</v>
      </c>
      <c r="I443" s="76">
        <f t="shared" si="25"/>
        <v>188000</v>
      </c>
      <c r="J443" s="76">
        <f t="shared" si="26"/>
        <v>188000</v>
      </c>
    </row>
    <row r="444" spans="1:10">
      <c r="A444" s="2">
        <v>44244</v>
      </c>
      <c r="B444" s="3" t="s">
        <v>172</v>
      </c>
      <c r="C444" s="4" t="s">
        <v>150</v>
      </c>
      <c r="D444" s="3" t="s">
        <v>21</v>
      </c>
      <c r="E444" s="3" t="s">
        <v>176</v>
      </c>
      <c r="F444" s="3">
        <v>37</v>
      </c>
      <c r="G444" s="3">
        <v>9000</v>
      </c>
      <c r="H444" s="5">
        <f t="shared" si="24"/>
        <v>333000</v>
      </c>
      <c r="I444" s="76">
        <f t="shared" si="25"/>
        <v>33300</v>
      </c>
      <c r="J444" s="76">
        <f t="shared" si="26"/>
        <v>26600</v>
      </c>
    </row>
    <row r="445" spans="1:10">
      <c r="A445" s="2">
        <v>44245</v>
      </c>
      <c r="B445" s="3" t="s">
        <v>171</v>
      </c>
      <c r="C445" s="4" t="s">
        <v>96</v>
      </c>
      <c r="D445" s="3" t="s">
        <v>18</v>
      </c>
      <c r="E445" s="3" t="s">
        <v>179</v>
      </c>
      <c r="F445" s="3">
        <v>13</v>
      </c>
      <c r="G445" s="3">
        <v>6000</v>
      </c>
      <c r="H445" s="5">
        <f t="shared" si="24"/>
        <v>78000</v>
      </c>
      <c r="I445" s="76">
        <f t="shared" si="25"/>
        <v>7800</v>
      </c>
      <c r="J445" s="76">
        <f t="shared" si="26"/>
        <v>6200</v>
      </c>
    </row>
    <row r="446" spans="1:10">
      <c r="A446" s="2">
        <v>44245</v>
      </c>
      <c r="B446" s="3" t="s">
        <v>172</v>
      </c>
      <c r="C446" s="4" t="s">
        <v>57</v>
      </c>
      <c r="D446" s="3" t="s">
        <v>7</v>
      </c>
      <c r="E446" s="3" t="s">
        <v>175</v>
      </c>
      <c r="F446" s="3">
        <v>17</v>
      </c>
      <c r="G446" s="3">
        <v>23500</v>
      </c>
      <c r="H446" s="5">
        <f t="shared" si="24"/>
        <v>399500</v>
      </c>
      <c r="I446" s="76">
        <f t="shared" si="25"/>
        <v>199750</v>
      </c>
      <c r="J446" s="76">
        <f t="shared" si="26"/>
        <v>199700</v>
      </c>
    </row>
    <row r="447" spans="1:10">
      <c r="A447" s="2">
        <v>44245</v>
      </c>
      <c r="B447" s="3" t="s">
        <v>169</v>
      </c>
      <c r="C447" s="4" t="s">
        <v>132</v>
      </c>
      <c r="D447" s="3" t="s">
        <v>23</v>
      </c>
      <c r="E447" s="3" t="s">
        <v>175</v>
      </c>
      <c r="F447" s="3">
        <v>94</v>
      </c>
      <c r="G447" s="3">
        <v>23500</v>
      </c>
      <c r="H447" s="5">
        <f t="shared" si="24"/>
        <v>2209000</v>
      </c>
      <c r="I447" s="76">
        <f t="shared" si="25"/>
        <v>1104500</v>
      </c>
      <c r="J447" s="76">
        <f t="shared" si="26"/>
        <v>1126500</v>
      </c>
    </row>
    <row r="448" spans="1:10">
      <c r="A448" s="2">
        <v>44245</v>
      </c>
      <c r="B448" s="3" t="s">
        <v>172</v>
      </c>
      <c r="C448" s="4" t="s">
        <v>71</v>
      </c>
      <c r="D448" s="3" t="s">
        <v>7</v>
      </c>
      <c r="E448" s="3" t="s">
        <v>175</v>
      </c>
      <c r="F448" s="3">
        <v>36</v>
      </c>
      <c r="G448" s="3">
        <v>23500</v>
      </c>
      <c r="H448" s="5">
        <f t="shared" si="24"/>
        <v>846000</v>
      </c>
      <c r="I448" s="76">
        <f t="shared" si="25"/>
        <v>423000</v>
      </c>
      <c r="J448" s="76">
        <f t="shared" si="26"/>
        <v>423000</v>
      </c>
    </row>
    <row r="449" spans="1:10">
      <c r="A449" s="2">
        <v>44245</v>
      </c>
      <c r="B449" s="3" t="s">
        <v>173</v>
      </c>
      <c r="C449" s="4" t="s">
        <v>27</v>
      </c>
      <c r="D449" s="3" t="s">
        <v>21</v>
      </c>
      <c r="E449" s="3" t="s">
        <v>176</v>
      </c>
      <c r="F449" s="3">
        <v>54</v>
      </c>
      <c r="G449" s="3">
        <v>9000</v>
      </c>
      <c r="H449" s="5">
        <f t="shared" si="24"/>
        <v>486000</v>
      </c>
      <c r="I449" s="76">
        <f t="shared" si="25"/>
        <v>48600</v>
      </c>
      <c r="J449" s="76">
        <f t="shared" si="26"/>
        <v>38800</v>
      </c>
    </row>
    <row r="450" spans="1:10">
      <c r="A450" s="2">
        <v>44245</v>
      </c>
      <c r="B450" s="3" t="s">
        <v>170</v>
      </c>
      <c r="C450" s="4" t="s">
        <v>144</v>
      </c>
      <c r="D450" s="3" t="s">
        <v>118</v>
      </c>
      <c r="E450" s="3" t="s">
        <v>176</v>
      </c>
      <c r="F450" s="3">
        <v>98</v>
      </c>
      <c r="G450" s="3">
        <v>9000</v>
      </c>
      <c r="H450" s="5">
        <f t="shared" ref="H450:H513" si="27">G450*F450</f>
        <v>882000</v>
      </c>
      <c r="I450" s="76">
        <f t="shared" si="25"/>
        <v>88200</v>
      </c>
      <c r="J450" s="76">
        <f t="shared" si="26"/>
        <v>79300</v>
      </c>
    </row>
    <row r="451" spans="1:10">
      <c r="A451" s="2">
        <v>44245</v>
      </c>
      <c r="B451" s="3" t="s">
        <v>169</v>
      </c>
      <c r="C451" s="4" t="s">
        <v>151</v>
      </c>
      <c r="D451" s="3" t="s">
        <v>7</v>
      </c>
      <c r="E451" s="3" t="s">
        <v>175</v>
      </c>
      <c r="F451" s="3">
        <v>88</v>
      </c>
      <c r="G451" s="3">
        <v>23500</v>
      </c>
      <c r="H451" s="5">
        <f t="shared" si="27"/>
        <v>2068000</v>
      </c>
      <c r="I451" s="76">
        <f t="shared" ref="I451:I514" si="28">IF($G451&gt;20000, ROUNDDOWN($H451*0.5, -1), IF($G451&gt;10000, ROUNDDOWN($H451*0.2, -1), ROUNDDOWN($H451*0.1, -1)))</f>
        <v>1034000</v>
      </c>
      <c r="J451" s="76">
        <f t="shared" ref="J451:J514" si="29">IF($F451&gt;90, ROUNDDOWN($H451*0.01, -2), 0) + IF($G451&gt;20000, ROUNDDOWN($H451*0.5, -2), IF($G451&gt;10000, ROUNDDOWN($H451*0.2, -2), ROUNDDOWN($H451*0.08, -2)))</f>
        <v>1034000</v>
      </c>
    </row>
    <row r="452" spans="1:10">
      <c r="A452" s="2">
        <v>44245</v>
      </c>
      <c r="B452" s="3" t="s">
        <v>172</v>
      </c>
      <c r="C452" s="4" t="s">
        <v>37</v>
      </c>
      <c r="D452" s="3" t="s">
        <v>23</v>
      </c>
      <c r="E452" s="3" t="s">
        <v>174</v>
      </c>
      <c r="F452" s="3">
        <v>53</v>
      </c>
      <c r="G452" s="3">
        <v>18000</v>
      </c>
      <c r="H452" s="5">
        <f t="shared" si="27"/>
        <v>954000</v>
      </c>
      <c r="I452" s="76">
        <f t="shared" si="28"/>
        <v>190800</v>
      </c>
      <c r="J452" s="76">
        <f t="shared" si="29"/>
        <v>190800</v>
      </c>
    </row>
    <row r="453" spans="1:10">
      <c r="A453" s="2">
        <v>44245</v>
      </c>
      <c r="B453" s="3" t="s">
        <v>13</v>
      </c>
      <c r="C453" s="4" t="s">
        <v>46</v>
      </c>
      <c r="D453" s="3" t="s">
        <v>7</v>
      </c>
      <c r="E453" s="3" t="s">
        <v>174</v>
      </c>
      <c r="F453" s="3">
        <v>76</v>
      </c>
      <c r="G453" s="3">
        <v>18000</v>
      </c>
      <c r="H453" s="5">
        <f t="shared" si="27"/>
        <v>1368000</v>
      </c>
      <c r="I453" s="76">
        <f t="shared" si="28"/>
        <v>273600</v>
      </c>
      <c r="J453" s="76">
        <f t="shared" si="29"/>
        <v>273600</v>
      </c>
    </row>
    <row r="454" spans="1:10">
      <c r="A454" s="2">
        <v>44246</v>
      </c>
      <c r="B454" s="3" t="s">
        <v>171</v>
      </c>
      <c r="C454" s="4" t="s">
        <v>9</v>
      </c>
      <c r="D454" s="3" t="s">
        <v>10</v>
      </c>
      <c r="E454" s="3" t="s">
        <v>176</v>
      </c>
      <c r="F454" s="3">
        <v>39</v>
      </c>
      <c r="G454" s="3">
        <v>9000</v>
      </c>
      <c r="H454" s="5">
        <f t="shared" si="27"/>
        <v>351000</v>
      </c>
      <c r="I454" s="76">
        <f t="shared" si="28"/>
        <v>35100</v>
      </c>
      <c r="J454" s="76">
        <f t="shared" si="29"/>
        <v>28000</v>
      </c>
    </row>
    <row r="455" spans="1:10">
      <c r="A455" s="2">
        <v>44246</v>
      </c>
      <c r="B455" s="3" t="s">
        <v>169</v>
      </c>
      <c r="C455" s="4" t="s">
        <v>9</v>
      </c>
      <c r="D455" s="3" t="s">
        <v>18</v>
      </c>
      <c r="E455" s="3" t="s">
        <v>175</v>
      </c>
      <c r="F455" s="3">
        <v>29</v>
      </c>
      <c r="G455" s="3">
        <v>23500</v>
      </c>
      <c r="H455" s="5">
        <f t="shared" si="27"/>
        <v>681500</v>
      </c>
      <c r="I455" s="76">
        <f t="shared" si="28"/>
        <v>340750</v>
      </c>
      <c r="J455" s="76">
        <f t="shared" si="29"/>
        <v>340700</v>
      </c>
    </row>
    <row r="456" spans="1:10">
      <c r="A456" s="2">
        <v>44246</v>
      </c>
      <c r="B456" s="3" t="s">
        <v>172</v>
      </c>
      <c r="C456" s="4" t="s">
        <v>6</v>
      </c>
      <c r="D456" s="3" t="s">
        <v>7</v>
      </c>
      <c r="E456" s="3" t="s">
        <v>175</v>
      </c>
      <c r="F456" s="3">
        <v>65</v>
      </c>
      <c r="G456" s="3">
        <v>23500</v>
      </c>
      <c r="H456" s="5">
        <f t="shared" si="27"/>
        <v>1527500</v>
      </c>
      <c r="I456" s="76">
        <f t="shared" si="28"/>
        <v>763750</v>
      </c>
      <c r="J456" s="76">
        <f t="shared" si="29"/>
        <v>763700</v>
      </c>
    </row>
    <row r="457" spans="1:10">
      <c r="A457" s="2">
        <v>44246</v>
      </c>
      <c r="B457" s="3" t="s">
        <v>170</v>
      </c>
      <c r="C457" s="4" t="s">
        <v>86</v>
      </c>
      <c r="D457" s="3" t="s">
        <v>10</v>
      </c>
      <c r="E457" s="3" t="s">
        <v>175</v>
      </c>
      <c r="F457" s="3">
        <v>91</v>
      </c>
      <c r="G457" s="3">
        <v>23500</v>
      </c>
      <c r="H457" s="5">
        <f t="shared" si="27"/>
        <v>2138500</v>
      </c>
      <c r="I457" s="76">
        <f t="shared" si="28"/>
        <v>1069250</v>
      </c>
      <c r="J457" s="76">
        <f t="shared" si="29"/>
        <v>1090500</v>
      </c>
    </row>
    <row r="458" spans="1:10">
      <c r="A458" s="2">
        <v>44247</v>
      </c>
      <c r="B458" s="3" t="s">
        <v>172</v>
      </c>
      <c r="C458" s="4" t="s">
        <v>157</v>
      </c>
      <c r="D458" s="3" t="s">
        <v>21</v>
      </c>
      <c r="E458" s="3" t="s">
        <v>175</v>
      </c>
      <c r="F458" s="3">
        <v>16</v>
      </c>
      <c r="G458" s="3">
        <v>23500</v>
      </c>
      <c r="H458" s="5">
        <f t="shared" si="27"/>
        <v>376000</v>
      </c>
      <c r="I458" s="76">
        <f t="shared" si="28"/>
        <v>188000</v>
      </c>
      <c r="J458" s="76">
        <f t="shared" si="29"/>
        <v>188000</v>
      </c>
    </row>
    <row r="459" spans="1:10">
      <c r="A459" s="2">
        <v>44247</v>
      </c>
      <c r="B459" s="3" t="s">
        <v>172</v>
      </c>
      <c r="C459" s="4" t="s">
        <v>108</v>
      </c>
      <c r="D459" s="3" t="s">
        <v>10</v>
      </c>
      <c r="E459" s="3" t="s">
        <v>176</v>
      </c>
      <c r="F459" s="3">
        <v>56</v>
      </c>
      <c r="G459" s="3">
        <v>9000</v>
      </c>
      <c r="H459" s="5">
        <f t="shared" si="27"/>
        <v>504000</v>
      </c>
      <c r="I459" s="76">
        <f t="shared" si="28"/>
        <v>50400</v>
      </c>
      <c r="J459" s="76">
        <f t="shared" si="29"/>
        <v>40300</v>
      </c>
    </row>
    <row r="460" spans="1:10">
      <c r="A460" s="2">
        <v>44247</v>
      </c>
      <c r="B460" s="3" t="s">
        <v>169</v>
      </c>
      <c r="C460" s="4" t="s">
        <v>160</v>
      </c>
      <c r="D460" s="3" t="s">
        <v>10</v>
      </c>
      <c r="E460" s="3" t="s">
        <v>175</v>
      </c>
      <c r="F460" s="3">
        <v>86</v>
      </c>
      <c r="G460" s="3">
        <v>23500</v>
      </c>
      <c r="H460" s="5">
        <f t="shared" si="27"/>
        <v>2021000</v>
      </c>
      <c r="I460" s="76">
        <f t="shared" si="28"/>
        <v>1010500</v>
      </c>
      <c r="J460" s="76">
        <f t="shared" si="29"/>
        <v>1010500</v>
      </c>
    </row>
    <row r="461" spans="1:10">
      <c r="A461" s="2">
        <v>44247</v>
      </c>
      <c r="B461" s="3" t="s">
        <v>170</v>
      </c>
      <c r="C461" s="4" t="s">
        <v>9</v>
      </c>
      <c r="D461" s="3" t="s">
        <v>18</v>
      </c>
      <c r="E461" s="3" t="s">
        <v>175</v>
      </c>
      <c r="F461" s="3">
        <v>33</v>
      </c>
      <c r="G461" s="3">
        <v>23500</v>
      </c>
      <c r="H461" s="5">
        <f t="shared" si="27"/>
        <v>775500</v>
      </c>
      <c r="I461" s="76">
        <f t="shared" si="28"/>
        <v>387750</v>
      </c>
      <c r="J461" s="76">
        <f t="shared" si="29"/>
        <v>387700</v>
      </c>
    </row>
    <row r="462" spans="1:10">
      <c r="A462" s="2">
        <v>44247</v>
      </c>
      <c r="B462" s="3" t="s">
        <v>13</v>
      </c>
      <c r="C462" s="4" t="s">
        <v>51</v>
      </c>
      <c r="D462" s="3" t="s">
        <v>10</v>
      </c>
      <c r="E462" s="3" t="s">
        <v>175</v>
      </c>
      <c r="F462" s="3">
        <v>73</v>
      </c>
      <c r="G462" s="3">
        <v>23500</v>
      </c>
      <c r="H462" s="5">
        <f t="shared" si="27"/>
        <v>1715500</v>
      </c>
      <c r="I462" s="76">
        <f t="shared" si="28"/>
        <v>857750</v>
      </c>
      <c r="J462" s="76">
        <f t="shared" si="29"/>
        <v>857700</v>
      </c>
    </row>
    <row r="463" spans="1:10">
      <c r="A463" s="2">
        <v>44247</v>
      </c>
      <c r="B463" s="3" t="s">
        <v>172</v>
      </c>
      <c r="C463" s="4" t="s">
        <v>45</v>
      </c>
      <c r="D463" s="3" t="s">
        <v>18</v>
      </c>
      <c r="E463" s="3" t="s">
        <v>176</v>
      </c>
      <c r="F463" s="3">
        <v>38</v>
      </c>
      <c r="G463" s="3">
        <v>9000</v>
      </c>
      <c r="H463" s="5">
        <f t="shared" si="27"/>
        <v>342000</v>
      </c>
      <c r="I463" s="76">
        <f t="shared" si="28"/>
        <v>34200</v>
      </c>
      <c r="J463" s="76">
        <f t="shared" si="29"/>
        <v>27300</v>
      </c>
    </row>
    <row r="464" spans="1:10">
      <c r="A464" s="2">
        <v>44247</v>
      </c>
      <c r="B464" s="3" t="s">
        <v>171</v>
      </c>
      <c r="C464" s="4" t="s">
        <v>63</v>
      </c>
      <c r="D464" s="3" t="s">
        <v>7</v>
      </c>
      <c r="E464" s="3" t="s">
        <v>176</v>
      </c>
      <c r="F464" s="3">
        <v>59</v>
      </c>
      <c r="G464" s="3">
        <v>9000</v>
      </c>
      <c r="H464" s="5">
        <f t="shared" si="27"/>
        <v>531000</v>
      </c>
      <c r="I464" s="76">
        <f t="shared" si="28"/>
        <v>53100</v>
      </c>
      <c r="J464" s="76">
        <f t="shared" si="29"/>
        <v>42400</v>
      </c>
    </row>
    <row r="465" spans="1:10">
      <c r="A465" s="2">
        <v>44247</v>
      </c>
      <c r="B465" s="3" t="s">
        <v>170</v>
      </c>
      <c r="C465" s="4" t="s">
        <v>133</v>
      </c>
      <c r="D465" s="3" t="s">
        <v>23</v>
      </c>
      <c r="E465" s="3" t="s">
        <v>175</v>
      </c>
      <c r="F465" s="3">
        <v>67</v>
      </c>
      <c r="G465" s="3">
        <v>23500</v>
      </c>
      <c r="H465" s="5">
        <f t="shared" si="27"/>
        <v>1574500</v>
      </c>
      <c r="I465" s="76">
        <f t="shared" si="28"/>
        <v>787250</v>
      </c>
      <c r="J465" s="76">
        <f t="shared" si="29"/>
        <v>787200</v>
      </c>
    </row>
    <row r="466" spans="1:10">
      <c r="A466" s="2">
        <v>44247</v>
      </c>
      <c r="B466" s="3" t="s">
        <v>170</v>
      </c>
      <c r="C466" s="4" t="s">
        <v>92</v>
      </c>
      <c r="D466" s="3" t="s">
        <v>18</v>
      </c>
      <c r="E466" s="3" t="s">
        <v>176</v>
      </c>
      <c r="F466" s="3">
        <v>57</v>
      </c>
      <c r="G466" s="3">
        <v>9000</v>
      </c>
      <c r="H466" s="5">
        <f t="shared" si="27"/>
        <v>513000</v>
      </c>
      <c r="I466" s="76">
        <f t="shared" si="28"/>
        <v>51300</v>
      </c>
      <c r="J466" s="76">
        <f t="shared" si="29"/>
        <v>41000</v>
      </c>
    </row>
    <row r="467" spans="1:10">
      <c r="A467" s="2">
        <v>44247</v>
      </c>
      <c r="B467" s="3" t="s">
        <v>169</v>
      </c>
      <c r="C467" s="4" t="s">
        <v>6</v>
      </c>
      <c r="D467" s="3" t="s">
        <v>7</v>
      </c>
      <c r="E467" s="3" t="s">
        <v>174</v>
      </c>
      <c r="F467" s="3">
        <v>51</v>
      </c>
      <c r="G467" s="3">
        <v>18000</v>
      </c>
      <c r="H467" s="5">
        <f t="shared" si="27"/>
        <v>918000</v>
      </c>
      <c r="I467" s="76">
        <f t="shared" si="28"/>
        <v>183600</v>
      </c>
      <c r="J467" s="76">
        <f t="shared" si="29"/>
        <v>183600</v>
      </c>
    </row>
    <row r="468" spans="1:10">
      <c r="A468" s="2">
        <v>44248</v>
      </c>
      <c r="B468" s="3" t="s">
        <v>172</v>
      </c>
      <c r="C468" s="4" t="s">
        <v>6</v>
      </c>
      <c r="D468" s="3" t="s">
        <v>7</v>
      </c>
      <c r="E468" s="3" t="s">
        <v>175</v>
      </c>
      <c r="F468" s="3">
        <v>42</v>
      </c>
      <c r="G468" s="3">
        <v>23500</v>
      </c>
      <c r="H468" s="5">
        <f t="shared" si="27"/>
        <v>987000</v>
      </c>
      <c r="I468" s="76">
        <f t="shared" si="28"/>
        <v>493500</v>
      </c>
      <c r="J468" s="76">
        <f t="shared" si="29"/>
        <v>493500</v>
      </c>
    </row>
    <row r="469" spans="1:10">
      <c r="A469" s="2">
        <v>44248</v>
      </c>
      <c r="B469" s="3" t="s">
        <v>169</v>
      </c>
      <c r="C469" s="4" t="s">
        <v>11</v>
      </c>
      <c r="D469" s="3" t="s">
        <v>7</v>
      </c>
      <c r="E469" s="3" t="s">
        <v>176</v>
      </c>
      <c r="F469" s="3">
        <v>35</v>
      </c>
      <c r="G469" s="3">
        <v>9000</v>
      </c>
      <c r="H469" s="5">
        <f t="shared" si="27"/>
        <v>315000</v>
      </c>
      <c r="I469" s="76">
        <f t="shared" si="28"/>
        <v>31500</v>
      </c>
      <c r="J469" s="76">
        <f t="shared" si="29"/>
        <v>25200</v>
      </c>
    </row>
    <row r="470" spans="1:10">
      <c r="A470" s="2">
        <v>44248</v>
      </c>
      <c r="B470" s="3" t="s">
        <v>170</v>
      </c>
      <c r="C470" s="4" t="s">
        <v>131</v>
      </c>
      <c r="D470" s="3" t="s">
        <v>23</v>
      </c>
      <c r="E470" s="3" t="s">
        <v>174</v>
      </c>
      <c r="F470" s="3">
        <v>36</v>
      </c>
      <c r="G470" s="3">
        <v>18000</v>
      </c>
      <c r="H470" s="5">
        <f t="shared" si="27"/>
        <v>648000</v>
      </c>
      <c r="I470" s="76">
        <f t="shared" si="28"/>
        <v>129600</v>
      </c>
      <c r="J470" s="76">
        <f t="shared" si="29"/>
        <v>129600</v>
      </c>
    </row>
    <row r="471" spans="1:10">
      <c r="A471" s="2">
        <v>44248</v>
      </c>
      <c r="B471" s="3" t="s">
        <v>172</v>
      </c>
      <c r="C471" s="4" t="s">
        <v>11</v>
      </c>
      <c r="D471" s="3" t="s">
        <v>7</v>
      </c>
      <c r="E471" s="3" t="s">
        <v>174</v>
      </c>
      <c r="F471" s="3">
        <v>52</v>
      </c>
      <c r="G471" s="3">
        <v>18000</v>
      </c>
      <c r="H471" s="5">
        <f t="shared" si="27"/>
        <v>936000</v>
      </c>
      <c r="I471" s="76">
        <f t="shared" si="28"/>
        <v>187200</v>
      </c>
      <c r="J471" s="76">
        <f t="shared" si="29"/>
        <v>187200</v>
      </c>
    </row>
    <row r="472" spans="1:10">
      <c r="A472" s="2">
        <v>44248</v>
      </c>
      <c r="B472" s="3" t="s">
        <v>173</v>
      </c>
      <c r="C472" s="4" t="s">
        <v>56</v>
      </c>
      <c r="D472" s="3" t="s">
        <v>23</v>
      </c>
      <c r="E472" s="3" t="s">
        <v>176</v>
      </c>
      <c r="F472" s="3">
        <v>17</v>
      </c>
      <c r="G472" s="3">
        <v>9000</v>
      </c>
      <c r="H472" s="5">
        <f t="shared" si="27"/>
        <v>153000</v>
      </c>
      <c r="I472" s="76">
        <f t="shared" si="28"/>
        <v>15300</v>
      </c>
      <c r="J472" s="76">
        <f t="shared" si="29"/>
        <v>12200</v>
      </c>
    </row>
    <row r="473" spans="1:10">
      <c r="A473" s="2">
        <v>44248</v>
      </c>
      <c r="B473" s="3" t="s">
        <v>169</v>
      </c>
      <c r="C473" s="4" t="s">
        <v>105</v>
      </c>
      <c r="D473" s="3" t="s">
        <v>18</v>
      </c>
      <c r="E473" s="3" t="s">
        <v>174</v>
      </c>
      <c r="F473" s="3">
        <v>25</v>
      </c>
      <c r="G473" s="3">
        <v>18000</v>
      </c>
      <c r="H473" s="5">
        <f t="shared" si="27"/>
        <v>450000</v>
      </c>
      <c r="I473" s="76">
        <f t="shared" si="28"/>
        <v>90000</v>
      </c>
      <c r="J473" s="76">
        <f t="shared" si="29"/>
        <v>90000</v>
      </c>
    </row>
    <row r="474" spans="1:10">
      <c r="A474" s="2">
        <v>44248</v>
      </c>
      <c r="B474" s="3" t="s">
        <v>171</v>
      </c>
      <c r="C474" s="4" t="s">
        <v>65</v>
      </c>
      <c r="D474" s="3" t="s">
        <v>23</v>
      </c>
      <c r="E474" s="3" t="s">
        <v>178</v>
      </c>
      <c r="F474" s="3">
        <v>80</v>
      </c>
      <c r="G474" s="3">
        <v>4000</v>
      </c>
      <c r="H474" s="5">
        <f t="shared" si="27"/>
        <v>320000</v>
      </c>
      <c r="I474" s="76">
        <f t="shared" si="28"/>
        <v>32000</v>
      </c>
      <c r="J474" s="76">
        <f t="shared" si="29"/>
        <v>25600</v>
      </c>
    </row>
    <row r="475" spans="1:10">
      <c r="A475" s="2">
        <v>44248</v>
      </c>
      <c r="B475" s="3" t="s">
        <v>13</v>
      </c>
      <c r="C475" s="4" t="s">
        <v>146</v>
      </c>
      <c r="D475" s="3" t="s">
        <v>7</v>
      </c>
      <c r="E475" s="3" t="s">
        <v>175</v>
      </c>
      <c r="F475" s="3">
        <v>71</v>
      </c>
      <c r="G475" s="3">
        <v>23500</v>
      </c>
      <c r="H475" s="5">
        <f t="shared" si="27"/>
        <v>1668500</v>
      </c>
      <c r="I475" s="76">
        <f t="shared" si="28"/>
        <v>834250</v>
      </c>
      <c r="J475" s="76">
        <f t="shared" si="29"/>
        <v>834200</v>
      </c>
    </row>
    <row r="476" spans="1:10">
      <c r="A476" s="2">
        <v>44248</v>
      </c>
      <c r="B476" s="3" t="s">
        <v>13</v>
      </c>
      <c r="C476" s="4" t="s">
        <v>68</v>
      </c>
      <c r="D476" s="3" t="s">
        <v>7</v>
      </c>
      <c r="E476" s="3" t="s">
        <v>176</v>
      </c>
      <c r="F476" s="3">
        <v>60</v>
      </c>
      <c r="G476" s="3">
        <v>9000</v>
      </c>
      <c r="H476" s="5">
        <f t="shared" si="27"/>
        <v>540000</v>
      </c>
      <c r="I476" s="76">
        <f t="shared" si="28"/>
        <v>54000</v>
      </c>
      <c r="J476" s="76">
        <f t="shared" si="29"/>
        <v>43200</v>
      </c>
    </row>
    <row r="477" spans="1:10">
      <c r="A477" s="2">
        <v>44248</v>
      </c>
      <c r="B477" s="3" t="s">
        <v>169</v>
      </c>
      <c r="C477" s="4" t="s">
        <v>113</v>
      </c>
      <c r="D477" s="3" t="s">
        <v>23</v>
      </c>
      <c r="E477" s="3" t="s">
        <v>175</v>
      </c>
      <c r="F477" s="3">
        <v>7</v>
      </c>
      <c r="G477" s="3">
        <v>23500</v>
      </c>
      <c r="H477" s="5">
        <f t="shared" si="27"/>
        <v>164500</v>
      </c>
      <c r="I477" s="76">
        <f t="shared" si="28"/>
        <v>82250</v>
      </c>
      <c r="J477" s="76">
        <f t="shared" si="29"/>
        <v>82200</v>
      </c>
    </row>
    <row r="478" spans="1:10">
      <c r="A478" s="2">
        <v>44248</v>
      </c>
      <c r="B478" s="3" t="s">
        <v>13</v>
      </c>
      <c r="C478" s="4" t="s">
        <v>147</v>
      </c>
      <c r="D478" s="3" t="s">
        <v>7</v>
      </c>
      <c r="E478" s="3" t="s">
        <v>176</v>
      </c>
      <c r="F478" s="3">
        <v>92</v>
      </c>
      <c r="G478" s="3">
        <v>9000</v>
      </c>
      <c r="H478" s="5">
        <f t="shared" si="27"/>
        <v>828000</v>
      </c>
      <c r="I478" s="76">
        <f t="shared" si="28"/>
        <v>82800</v>
      </c>
      <c r="J478" s="76">
        <f t="shared" si="29"/>
        <v>74400</v>
      </c>
    </row>
    <row r="479" spans="1:10">
      <c r="A479" s="2">
        <v>44248</v>
      </c>
      <c r="B479" s="3" t="s">
        <v>171</v>
      </c>
      <c r="C479" s="4" t="s">
        <v>62</v>
      </c>
      <c r="D479" s="3" t="s">
        <v>7</v>
      </c>
      <c r="E479" s="3" t="s">
        <v>175</v>
      </c>
      <c r="F479" s="3">
        <v>17</v>
      </c>
      <c r="G479" s="3">
        <v>23500</v>
      </c>
      <c r="H479" s="5">
        <f t="shared" si="27"/>
        <v>399500</v>
      </c>
      <c r="I479" s="76">
        <f t="shared" si="28"/>
        <v>199750</v>
      </c>
      <c r="J479" s="76">
        <f t="shared" si="29"/>
        <v>199700</v>
      </c>
    </row>
    <row r="480" spans="1:10">
      <c r="A480" s="2">
        <v>44248</v>
      </c>
      <c r="B480" s="3" t="s">
        <v>172</v>
      </c>
      <c r="C480" s="4" t="s">
        <v>109</v>
      </c>
      <c r="D480" s="3" t="s">
        <v>18</v>
      </c>
      <c r="E480" s="3" t="s">
        <v>176</v>
      </c>
      <c r="F480" s="3">
        <v>32</v>
      </c>
      <c r="G480" s="3">
        <v>9000</v>
      </c>
      <c r="H480" s="5">
        <f t="shared" si="27"/>
        <v>288000</v>
      </c>
      <c r="I480" s="76">
        <f t="shared" si="28"/>
        <v>28800</v>
      </c>
      <c r="J480" s="76">
        <f t="shared" si="29"/>
        <v>23000</v>
      </c>
    </row>
    <row r="481" spans="1:10">
      <c r="A481" s="2">
        <v>44249</v>
      </c>
      <c r="B481" s="3" t="s">
        <v>173</v>
      </c>
      <c r="C481" s="4" t="s">
        <v>17</v>
      </c>
      <c r="D481" s="3" t="s">
        <v>18</v>
      </c>
      <c r="E481" s="3" t="s">
        <v>174</v>
      </c>
      <c r="F481" s="3">
        <v>70</v>
      </c>
      <c r="G481" s="3">
        <v>18000</v>
      </c>
      <c r="H481" s="5">
        <f t="shared" si="27"/>
        <v>1260000</v>
      </c>
      <c r="I481" s="76">
        <f t="shared" si="28"/>
        <v>252000</v>
      </c>
      <c r="J481" s="76">
        <f t="shared" si="29"/>
        <v>252000</v>
      </c>
    </row>
    <row r="482" spans="1:10">
      <c r="A482" s="2">
        <v>44249</v>
      </c>
      <c r="B482" s="3" t="s">
        <v>173</v>
      </c>
      <c r="C482" s="4" t="s">
        <v>59</v>
      </c>
      <c r="D482" s="3" t="s">
        <v>7</v>
      </c>
      <c r="E482" s="3" t="s">
        <v>175</v>
      </c>
      <c r="F482" s="3">
        <v>15</v>
      </c>
      <c r="G482" s="3">
        <v>23500</v>
      </c>
      <c r="H482" s="5">
        <f t="shared" si="27"/>
        <v>352500</v>
      </c>
      <c r="I482" s="76">
        <f t="shared" si="28"/>
        <v>176250</v>
      </c>
      <c r="J482" s="76">
        <f t="shared" si="29"/>
        <v>176200</v>
      </c>
    </row>
    <row r="483" spans="1:10">
      <c r="A483" s="2">
        <v>44249</v>
      </c>
      <c r="B483" s="3" t="s">
        <v>173</v>
      </c>
      <c r="C483" s="4" t="s">
        <v>29</v>
      </c>
      <c r="D483" s="3" t="s">
        <v>10</v>
      </c>
      <c r="E483" s="3" t="s">
        <v>174</v>
      </c>
      <c r="F483" s="3">
        <v>60</v>
      </c>
      <c r="G483" s="3">
        <v>18000</v>
      </c>
      <c r="H483" s="5">
        <f t="shared" si="27"/>
        <v>1080000</v>
      </c>
      <c r="I483" s="76">
        <f t="shared" si="28"/>
        <v>216000</v>
      </c>
      <c r="J483" s="76">
        <f t="shared" si="29"/>
        <v>216000</v>
      </c>
    </row>
    <row r="484" spans="1:10">
      <c r="A484" s="2">
        <v>44249</v>
      </c>
      <c r="B484" s="3" t="s">
        <v>170</v>
      </c>
      <c r="C484" s="4" t="s">
        <v>165</v>
      </c>
      <c r="D484" s="3" t="s">
        <v>18</v>
      </c>
      <c r="E484" s="3" t="s">
        <v>175</v>
      </c>
      <c r="F484" s="3">
        <v>52</v>
      </c>
      <c r="G484" s="3">
        <v>23500</v>
      </c>
      <c r="H484" s="5">
        <f t="shared" si="27"/>
        <v>1222000</v>
      </c>
      <c r="I484" s="76">
        <f t="shared" si="28"/>
        <v>611000</v>
      </c>
      <c r="J484" s="76">
        <f t="shared" si="29"/>
        <v>611000</v>
      </c>
    </row>
    <row r="485" spans="1:10">
      <c r="A485" s="2">
        <v>44249</v>
      </c>
      <c r="B485" s="3" t="s">
        <v>172</v>
      </c>
      <c r="C485" s="4" t="s">
        <v>154</v>
      </c>
      <c r="D485" s="3" t="s">
        <v>21</v>
      </c>
      <c r="E485" s="3" t="s">
        <v>176</v>
      </c>
      <c r="F485" s="3">
        <v>66</v>
      </c>
      <c r="G485" s="3">
        <v>9000</v>
      </c>
      <c r="H485" s="5">
        <f t="shared" si="27"/>
        <v>594000</v>
      </c>
      <c r="I485" s="76">
        <f t="shared" si="28"/>
        <v>59400</v>
      </c>
      <c r="J485" s="76">
        <f t="shared" si="29"/>
        <v>47500</v>
      </c>
    </row>
    <row r="486" spans="1:10">
      <c r="A486" s="2">
        <v>44250</v>
      </c>
      <c r="B486" s="3" t="s">
        <v>13</v>
      </c>
      <c r="C486" s="4" t="s">
        <v>51</v>
      </c>
      <c r="D486" s="3" t="s">
        <v>10</v>
      </c>
      <c r="E486" s="3" t="s">
        <v>175</v>
      </c>
      <c r="F486" s="3">
        <v>75</v>
      </c>
      <c r="G486" s="3">
        <v>23500</v>
      </c>
      <c r="H486" s="5">
        <f t="shared" si="27"/>
        <v>1762500</v>
      </c>
      <c r="I486" s="76">
        <f t="shared" si="28"/>
        <v>881250</v>
      </c>
      <c r="J486" s="76">
        <f t="shared" si="29"/>
        <v>881200</v>
      </c>
    </row>
    <row r="487" spans="1:10">
      <c r="A487" s="2">
        <v>44250</v>
      </c>
      <c r="B487" s="3" t="s">
        <v>173</v>
      </c>
      <c r="C487" s="4" t="s">
        <v>107</v>
      </c>
      <c r="D487" s="3" t="s">
        <v>18</v>
      </c>
      <c r="E487" s="3" t="s">
        <v>175</v>
      </c>
      <c r="F487" s="3">
        <v>70</v>
      </c>
      <c r="G487" s="3">
        <v>23500</v>
      </c>
      <c r="H487" s="5">
        <f t="shared" si="27"/>
        <v>1645000</v>
      </c>
      <c r="I487" s="76">
        <f t="shared" si="28"/>
        <v>822500</v>
      </c>
      <c r="J487" s="76">
        <f t="shared" si="29"/>
        <v>822500</v>
      </c>
    </row>
    <row r="488" spans="1:10">
      <c r="A488" s="2">
        <v>44251</v>
      </c>
      <c r="B488" s="3" t="s">
        <v>13</v>
      </c>
      <c r="C488" s="4" t="s">
        <v>34</v>
      </c>
      <c r="D488" s="3" t="s">
        <v>23</v>
      </c>
      <c r="E488" s="3" t="s">
        <v>176</v>
      </c>
      <c r="F488" s="3">
        <v>94</v>
      </c>
      <c r="G488" s="3">
        <v>9000</v>
      </c>
      <c r="H488" s="5">
        <f t="shared" si="27"/>
        <v>846000</v>
      </c>
      <c r="I488" s="76">
        <f t="shared" si="28"/>
        <v>84600</v>
      </c>
      <c r="J488" s="76">
        <f t="shared" si="29"/>
        <v>76000</v>
      </c>
    </row>
    <row r="489" spans="1:10">
      <c r="A489" s="2">
        <v>44251</v>
      </c>
      <c r="B489" s="3" t="s">
        <v>173</v>
      </c>
      <c r="C489" s="4" t="s">
        <v>73</v>
      </c>
      <c r="D489" s="3" t="s">
        <v>7</v>
      </c>
      <c r="E489" s="3" t="s">
        <v>174</v>
      </c>
      <c r="F489" s="3">
        <v>35</v>
      </c>
      <c r="G489" s="3">
        <v>18000</v>
      </c>
      <c r="H489" s="5">
        <f t="shared" si="27"/>
        <v>630000</v>
      </c>
      <c r="I489" s="76">
        <f t="shared" si="28"/>
        <v>126000</v>
      </c>
      <c r="J489" s="76">
        <f t="shared" si="29"/>
        <v>126000</v>
      </c>
    </row>
    <row r="490" spans="1:10">
      <c r="A490" s="2">
        <v>44251</v>
      </c>
      <c r="B490" s="3" t="s">
        <v>173</v>
      </c>
      <c r="C490" s="4" t="s">
        <v>129</v>
      </c>
      <c r="D490" s="3" t="s">
        <v>18</v>
      </c>
      <c r="E490" s="3" t="s">
        <v>174</v>
      </c>
      <c r="F490" s="3">
        <v>98</v>
      </c>
      <c r="G490" s="3">
        <v>18000</v>
      </c>
      <c r="H490" s="5">
        <f t="shared" si="27"/>
        <v>1764000</v>
      </c>
      <c r="I490" s="76">
        <f t="shared" si="28"/>
        <v>352800</v>
      </c>
      <c r="J490" s="76">
        <f t="shared" si="29"/>
        <v>370400</v>
      </c>
    </row>
    <row r="491" spans="1:10">
      <c r="A491" s="2">
        <v>44251</v>
      </c>
      <c r="B491" s="3" t="s">
        <v>171</v>
      </c>
      <c r="C491" s="4" t="s">
        <v>62</v>
      </c>
      <c r="D491" s="3" t="s">
        <v>7</v>
      </c>
      <c r="E491" s="3" t="s">
        <v>175</v>
      </c>
      <c r="F491" s="3">
        <v>10</v>
      </c>
      <c r="G491" s="3">
        <v>23500</v>
      </c>
      <c r="H491" s="5">
        <f t="shared" si="27"/>
        <v>235000</v>
      </c>
      <c r="I491" s="76">
        <f t="shared" si="28"/>
        <v>117500</v>
      </c>
      <c r="J491" s="76">
        <f t="shared" si="29"/>
        <v>117500</v>
      </c>
    </row>
    <row r="492" spans="1:10">
      <c r="A492" s="2">
        <v>44251</v>
      </c>
      <c r="B492" s="3" t="s">
        <v>173</v>
      </c>
      <c r="C492" s="4" t="s">
        <v>149</v>
      </c>
      <c r="D492" s="3" t="s">
        <v>18</v>
      </c>
      <c r="E492" s="3" t="s">
        <v>174</v>
      </c>
      <c r="F492" s="3">
        <v>100</v>
      </c>
      <c r="G492" s="3">
        <v>18000</v>
      </c>
      <c r="H492" s="5">
        <f t="shared" si="27"/>
        <v>1800000</v>
      </c>
      <c r="I492" s="76">
        <f t="shared" si="28"/>
        <v>360000</v>
      </c>
      <c r="J492" s="76">
        <f t="shared" si="29"/>
        <v>378000</v>
      </c>
    </row>
    <row r="493" spans="1:10">
      <c r="A493" s="2">
        <v>44251</v>
      </c>
      <c r="B493" s="3" t="s">
        <v>171</v>
      </c>
      <c r="C493" s="4" t="s">
        <v>54</v>
      </c>
      <c r="D493" s="3" t="s">
        <v>7</v>
      </c>
      <c r="E493" s="3" t="s">
        <v>174</v>
      </c>
      <c r="F493" s="3">
        <v>63</v>
      </c>
      <c r="G493" s="3">
        <v>18000</v>
      </c>
      <c r="H493" s="5">
        <f t="shared" si="27"/>
        <v>1134000</v>
      </c>
      <c r="I493" s="76">
        <f t="shared" si="28"/>
        <v>226800</v>
      </c>
      <c r="J493" s="76">
        <f t="shared" si="29"/>
        <v>226800</v>
      </c>
    </row>
    <row r="494" spans="1:10">
      <c r="A494" s="2">
        <v>44251</v>
      </c>
      <c r="B494" s="3" t="s">
        <v>13</v>
      </c>
      <c r="C494" s="4" t="s">
        <v>147</v>
      </c>
      <c r="D494" s="3" t="s">
        <v>7</v>
      </c>
      <c r="E494" s="3" t="s">
        <v>176</v>
      </c>
      <c r="F494" s="3">
        <v>70</v>
      </c>
      <c r="G494" s="3">
        <v>9000</v>
      </c>
      <c r="H494" s="5">
        <f t="shared" si="27"/>
        <v>630000</v>
      </c>
      <c r="I494" s="76">
        <f t="shared" si="28"/>
        <v>63000</v>
      </c>
      <c r="J494" s="76">
        <f t="shared" si="29"/>
        <v>50400</v>
      </c>
    </row>
    <row r="495" spans="1:10">
      <c r="A495" s="2">
        <v>44251</v>
      </c>
      <c r="B495" s="3" t="s">
        <v>13</v>
      </c>
      <c r="C495" s="4" t="s">
        <v>35</v>
      </c>
      <c r="D495" s="3" t="s">
        <v>18</v>
      </c>
      <c r="E495" s="3" t="s">
        <v>175</v>
      </c>
      <c r="F495" s="3">
        <v>25</v>
      </c>
      <c r="G495" s="3">
        <v>23500</v>
      </c>
      <c r="H495" s="5">
        <f t="shared" si="27"/>
        <v>587500</v>
      </c>
      <c r="I495" s="76">
        <f t="shared" si="28"/>
        <v>293750</v>
      </c>
      <c r="J495" s="76">
        <f t="shared" si="29"/>
        <v>293700</v>
      </c>
    </row>
    <row r="496" spans="1:10">
      <c r="A496" s="2">
        <v>44251</v>
      </c>
      <c r="B496" s="3" t="s">
        <v>170</v>
      </c>
      <c r="C496" s="4" t="s">
        <v>165</v>
      </c>
      <c r="D496" s="3" t="s">
        <v>18</v>
      </c>
      <c r="E496" s="3" t="s">
        <v>175</v>
      </c>
      <c r="F496" s="3">
        <v>36</v>
      </c>
      <c r="G496" s="3">
        <v>23500</v>
      </c>
      <c r="H496" s="5">
        <f t="shared" si="27"/>
        <v>846000</v>
      </c>
      <c r="I496" s="76">
        <f t="shared" si="28"/>
        <v>423000</v>
      </c>
      <c r="J496" s="76">
        <f t="shared" si="29"/>
        <v>423000</v>
      </c>
    </row>
    <row r="497" spans="1:10">
      <c r="A497" s="2">
        <v>44251</v>
      </c>
      <c r="B497" s="3" t="s">
        <v>13</v>
      </c>
      <c r="C497" s="4" t="s">
        <v>32</v>
      </c>
      <c r="D497" s="3" t="s">
        <v>23</v>
      </c>
      <c r="E497" s="3" t="s">
        <v>176</v>
      </c>
      <c r="F497" s="3">
        <v>53</v>
      </c>
      <c r="G497" s="3">
        <v>9000</v>
      </c>
      <c r="H497" s="5">
        <f t="shared" si="27"/>
        <v>477000</v>
      </c>
      <c r="I497" s="76">
        <f t="shared" si="28"/>
        <v>47700</v>
      </c>
      <c r="J497" s="76">
        <f t="shared" si="29"/>
        <v>38100</v>
      </c>
    </row>
    <row r="498" spans="1:10">
      <c r="A498" s="2">
        <v>44251</v>
      </c>
      <c r="B498" s="3" t="s">
        <v>13</v>
      </c>
      <c r="C498" s="4" t="s">
        <v>164</v>
      </c>
      <c r="D498" s="3" t="s">
        <v>18</v>
      </c>
      <c r="E498" s="3" t="s">
        <v>176</v>
      </c>
      <c r="F498" s="3">
        <v>53</v>
      </c>
      <c r="G498" s="3">
        <v>9000</v>
      </c>
      <c r="H498" s="5">
        <f t="shared" si="27"/>
        <v>477000</v>
      </c>
      <c r="I498" s="76">
        <f t="shared" si="28"/>
        <v>47700</v>
      </c>
      <c r="J498" s="76">
        <f t="shared" si="29"/>
        <v>38100</v>
      </c>
    </row>
    <row r="499" spans="1:10">
      <c r="A499" s="2">
        <v>44251</v>
      </c>
      <c r="B499" s="3" t="s">
        <v>172</v>
      </c>
      <c r="C499" s="4" t="s">
        <v>20</v>
      </c>
      <c r="D499" s="3" t="s">
        <v>21</v>
      </c>
      <c r="E499" s="3" t="s">
        <v>178</v>
      </c>
      <c r="F499" s="3">
        <v>55</v>
      </c>
      <c r="G499" s="3">
        <v>4000</v>
      </c>
      <c r="H499" s="5">
        <f t="shared" si="27"/>
        <v>220000</v>
      </c>
      <c r="I499" s="76">
        <f t="shared" si="28"/>
        <v>22000</v>
      </c>
      <c r="J499" s="76">
        <f t="shared" si="29"/>
        <v>17600</v>
      </c>
    </row>
    <row r="500" spans="1:10">
      <c r="A500" s="2">
        <v>44252</v>
      </c>
      <c r="B500" s="3" t="s">
        <v>173</v>
      </c>
      <c r="C500" s="4" t="s">
        <v>53</v>
      </c>
      <c r="D500" s="3" t="s">
        <v>7</v>
      </c>
      <c r="E500" s="3" t="s">
        <v>175</v>
      </c>
      <c r="F500" s="3">
        <v>25</v>
      </c>
      <c r="G500" s="3">
        <v>23500</v>
      </c>
      <c r="H500" s="5">
        <f t="shared" si="27"/>
        <v>587500</v>
      </c>
      <c r="I500" s="76">
        <f t="shared" si="28"/>
        <v>293750</v>
      </c>
      <c r="J500" s="76">
        <f t="shared" si="29"/>
        <v>293700</v>
      </c>
    </row>
    <row r="501" spans="1:10">
      <c r="A501" s="2">
        <v>44252</v>
      </c>
      <c r="B501" s="3" t="s">
        <v>13</v>
      </c>
      <c r="C501" s="4" t="s">
        <v>82</v>
      </c>
      <c r="D501" s="3" t="s">
        <v>18</v>
      </c>
      <c r="E501" s="3" t="s">
        <v>174</v>
      </c>
      <c r="F501" s="3">
        <v>96</v>
      </c>
      <c r="G501" s="3">
        <v>18000</v>
      </c>
      <c r="H501" s="5">
        <f t="shared" si="27"/>
        <v>1728000</v>
      </c>
      <c r="I501" s="76">
        <f t="shared" si="28"/>
        <v>345600</v>
      </c>
      <c r="J501" s="76">
        <f t="shared" si="29"/>
        <v>362800</v>
      </c>
    </row>
    <row r="502" spans="1:10">
      <c r="A502" s="2">
        <v>44252</v>
      </c>
      <c r="B502" s="3" t="s">
        <v>169</v>
      </c>
      <c r="C502" s="4" t="s">
        <v>16</v>
      </c>
      <c r="D502" s="3" t="s">
        <v>10</v>
      </c>
      <c r="E502" s="3" t="s">
        <v>176</v>
      </c>
      <c r="F502" s="3">
        <v>41</v>
      </c>
      <c r="G502" s="3">
        <v>9000</v>
      </c>
      <c r="H502" s="5">
        <f t="shared" si="27"/>
        <v>369000</v>
      </c>
      <c r="I502" s="76">
        <f t="shared" si="28"/>
        <v>36900</v>
      </c>
      <c r="J502" s="76">
        <f t="shared" si="29"/>
        <v>29500</v>
      </c>
    </row>
    <row r="503" spans="1:10">
      <c r="A503" s="2">
        <v>44252</v>
      </c>
      <c r="B503" s="3" t="s">
        <v>13</v>
      </c>
      <c r="C503" s="4" t="s">
        <v>145</v>
      </c>
      <c r="D503" s="3" t="s">
        <v>118</v>
      </c>
      <c r="E503" s="3" t="s">
        <v>175</v>
      </c>
      <c r="F503" s="3">
        <v>95</v>
      </c>
      <c r="G503" s="3">
        <v>23500</v>
      </c>
      <c r="H503" s="5">
        <f t="shared" si="27"/>
        <v>2232500</v>
      </c>
      <c r="I503" s="76">
        <f t="shared" si="28"/>
        <v>1116250</v>
      </c>
      <c r="J503" s="76">
        <f t="shared" si="29"/>
        <v>1138500</v>
      </c>
    </row>
    <row r="504" spans="1:10">
      <c r="A504" s="2">
        <v>44252</v>
      </c>
      <c r="B504" s="3" t="s">
        <v>169</v>
      </c>
      <c r="C504" s="4" t="s">
        <v>151</v>
      </c>
      <c r="D504" s="3" t="s">
        <v>7</v>
      </c>
      <c r="E504" s="3" t="s">
        <v>175</v>
      </c>
      <c r="F504" s="3">
        <v>65</v>
      </c>
      <c r="G504" s="3">
        <v>23500</v>
      </c>
      <c r="H504" s="5">
        <f t="shared" si="27"/>
        <v>1527500</v>
      </c>
      <c r="I504" s="76">
        <f t="shared" si="28"/>
        <v>763750</v>
      </c>
      <c r="J504" s="76">
        <f t="shared" si="29"/>
        <v>763700</v>
      </c>
    </row>
    <row r="505" spans="1:10">
      <c r="A505" s="2">
        <v>44252</v>
      </c>
      <c r="B505" s="3" t="s">
        <v>169</v>
      </c>
      <c r="C505" s="4" t="s">
        <v>151</v>
      </c>
      <c r="D505" s="3" t="s">
        <v>7</v>
      </c>
      <c r="E505" s="3" t="s">
        <v>175</v>
      </c>
      <c r="F505" s="3">
        <v>30</v>
      </c>
      <c r="G505" s="3">
        <v>23500</v>
      </c>
      <c r="H505" s="5">
        <f t="shared" si="27"/>
        <v>705000</v>
      </c>
      <c r="I505" s="76">
        <f t="shared" si="28"/>
        <v>352500</v>
      </c>
      <c r="J505" s="76">
        <f t="shared" si="29"/>
        <v>352500</v>
      </c>
    </row>
    <row r="506" spans="1:10">
      <c r="A506" s="2">
        <v>44252</v>
      </c>
      <c r="B506" s="3" t="s">
        <v>173</v>
      </c>
      <c r="C506" s="4" t="s">
        <v>130</v>
      </c>
      <c r="D506" s="3" t="s">
        <v>18</v>
      </c>
      <c r="E506" s="3" t="s">
        <v>175</v>
      </c>
      <c r="F506" s="3">
        <v>69</v>
      </c>
      <c r="G506" s="3">
        <v>23500</v>
      </c>
      <c r="H506" s="5">
        <f t="shared" si="27"/>
        <v>1621500</v>
      </c>
      <c r="I506" s="76">
        <f t="shared" si="28"/>
        <v>810750</v>
      </c>
      <c r="J506" s="76">
        <f t="shared" si="29"/>
        <v>810700</v>
      </c>
    </row>
    <row r="507" spans="1:10">
      <c r="A507" s="2">
        <v>44253</v>
      </c>
      <c r="B507" s="3" t="s">
        <v>173</v>
      </c>
      <c r="C507" s="4" t="s">
        <v>59</v>
      </c>
      <c r="D507" s="3" t="s">
        <v>7</v>
      </c>
      <c r="E507" s="3" t="s">
        <v>175</v>
      </c>
      <c r="F507" s="3">
        <v>61</v>
      </c>
      <c r="G507" s="3">
        <v>23500</v>
      </c>
      <c r="H507" s="5">
        <f t="shared" si="27"/>
        <v>1433500</v>
      </c>
      <c r="I507" s="76">
        <f t="shared" si="28"/>
        <v>716750</v>
      </c>
      <c r="J507" s="76">
        <f t="shared" si="29"/>
        <v>716700</v>
      </c>
    </row>
    <row r="508" spans="1:10">
      <c r="A508" s="2">
        <v>44253</v>
      </c>
      <c r="B508" s="3" t="s">
        <v>13</v>
      </c>
      <c r="C508" s="4" t="s">
        <v>134</v>
      </c>
      <c r="D508" s="3" t="s">
        <v>18</v>
      </c>
      <c r="E508" s="3" t="s">
        <v>176</v>
      </c>
      <c r="F508" s="3">
        <v>48</v>
      </c>
      <c r="G508" s="3">
        <v>9000</v>
      </c>
      <c r="H508" s="5">
        <f t="shared" si="27"/>
        <v>432000</v>
      </c>
      <c r="I508" s="76">
        <f t="shared" si="28"/>
        <v>43200</v>
      </c>
      <c r="J508" s="76">
        <f t="shared" si="29"/>
        <v>34500</v>
      </c>
    </row>
    <row r="509" spans="1:10">
      <c r="A509" s="2">
        <v>44253</v>
      </c>
      <c r="B509" s="3" t="s">
        <v>172</v>
      </c>
      <c r="C509" s="4" t="s">
        <v>25</v>
      </c>
      <c r="D509" s="3" t="s">
        <v>21</v>
      </c>
      <c r="E509" s="3" t="s">
        <v>174</v>
      </c>
      <c r="F509" s="3">
        <v>62</v>
      </c>
      <c r="G509" s="3">
        <v>18000</v>
      </c>
      <c r="H509" s="5">
        <f t="shared" si="27"/>
        <v>1116000</v>
      </c>
      <c r="I509" s="76">
        <f t="shared" si="28"/>
        <v>223200</v>
      </c>
      <c r="J509" s="76">
        <f t="shared" si="29"/>
        <v>223200</v>
      </c>
    </row>
    <row r="510" spans="1:10">
      <c r="A510" s="2">
        <v>44253</v>
      </c>
      <c r="B510" s="3" t="s">
        <v>13</v>
      </c>
      <c r="C510" s="4" t="s">
        <v>51</v>
      </c>
      <c r="D510" s="3" t="s">
        <v>10</v>
      </c>
      <c r="E510" s="3" t="s">
        <v>175</v>
      </c>
      <c r="F510" s="3">
        <v>70</v>
      </c>
      <c r="G510" s="3">
        <v>23500</v>
      </c>
      <c r="H510" s="5">
        <f t="shared" si="27"/>
        <v>1645000</v>
      </c>
      <c r="I510" s="76">
        <f t="shared" si="28"/>
        <v>822500</v>
      </c>
      <c r="J510" s="76">
        <f t="shared" si="29"/>
        <v>822500</v>
      </c>
    </row>
    <row r="511" spans="1:10">
      <c r="A511" s="2">
        <v>44253</v>
      </c>
      <c r="B511" s="3" t="s">
        <v>169</v>
      </c>
      <c r="C511" s="4" t="s">
        <v>66</v>
      </c>
      <c r="D511" s="3" t="s">
        <v>7</v>
      </c>
      <c r="E511" s="3" t="s">
        <v>176</v>
      </c>
      <c r="F511" s="3">
        <v>48</v>
      </c>
      <c r="G511" s="3">
        <v>9000</v>
      </c>
      <c r="H511" s="5">
        <f t="shared" si="27"/>
        <v>432000</v>
      </c>
      <c r="I511" s="76">
        <f t="shared" si="28"/>
        <v>43200</v>
      </c>
      <c r="J511" s="76">
        <f t="shared" si="29"/>
        <v>34500</v>
      </c>
    </row>
    <row r="512" spans="1:10">
      <c r="A512" s="2">
        <v>44253</v>
      </c>
      <c r="B512" s="3" t="s">
        <v>13</v>
      </c>
      <c r="C512" s="4" t="s">
        <v>95</v>
      </c>
      <c r="D512" s="3" t="s">
        <v>10</v>
      </c>
      <c r="E512" s="3" t="s">
        <v>174</v>
      </c>
      <c r="F512" s="3">
        <v>39</v>
      </c>
      <c r="G512" s="3">
        <v>18000</v>
      </c>
      <c r="H512" s="5">
        <f t="shared" si="27"/>
        <v>702000</v>
      </c>
      <c r="I512" s="76">
        <f t="shared" si="28"/>
        <v>140400</v>
      </c>
      <c r="J512" s="76">
        <f t="shared" si="29"/>
        <v>140400</v>
      </c>
    </row>
    <row r="513" spans="1:10">
      <c r="A513" s="2">
        <v>44253</v>
      </c>
      <c r="B513" s="3" t="s">
        <v>170</v>
      </c>
      <c r="C513" s="4" t="s">
        <v>43</v>
      </c>
      <c r="D513" s="3" t="s">
        <v>21</v>
      </c>
      <c r="E513" s="3" t="s">
        <v>178</v>
      </c>
      <c r="F513" s="3">
        <v>14</v>
      </c>
      <c r="G513" s="3">
        <v>4000</v>
      </c>
      <c r="H513" s="5">
        <f t="shared" si="27"/>
        <v>56000</v>
      </c>
      <c r="I513" s="76">
        <f t="shared" si="28"/>
        <v>5600</v>
      </c>
      <c r="J513" s="76">
        <f t="shared" si="29"/>
        <v>4400</v>
      </c>
    </row>
    <row r="514" spans="1:10">
      <c r="A514" s="2">
        <v>44253</v>
      </c>
      <c r="B514" s="3" t="s">
        <v>169</v>
      </c>
      <c r="C514" s="4" t="s">
        <v>132</v>
      </c>
      <c r="D514" s="3" t="s">
        <v>23</v>
      </c>
      <c r="E514" s="3" t="s">
        <v>175</v>
      </c>
      <c r="F514" s="3">
        <v>46</v>
      </c>
      <c r="G514" s="3">
        <v>23500</v>
      </c>
      <c r="H514" s="5">
        <f t="shared" ref="H514:H577" si="30">G514*F514</f>
        <v>1081000</v>
      </c>
      <c r="I514" s="76">
        <f t="shared" si="28"/>
        <v>540500</v>
      </c>
      <c r="J514" s="76">
        <f t="shared" si="29"/>
        <v>540500</v>
      </c>
    </row>
    <row r="515" spans="1:10">
      <c r="A515" s="2">
        <v>44253</v>
      </c>
      <c r="B515" s="3" t="s">
        <v>169</v>
      </c>
      <c r="C515" s="4" t="s">
        <v>84</v>
      </c>
      <c r="D515" s="3" t="s">
        <v>18</v>
      </c>
      <c r="E515" s="3" t="s">
        <v>175</v>
      </c>
      <c r="F515" s="3">
        <v>51</v>
      </c>
      <c r="G515" s="3">
        <v>23500</v>
      </c>
      <c r="H515" s="5">
        <f t="shared" si="30"/>
        <v>1198500</v>
      </c>
      <c r="I515" s="76">
        <f t="shared" ref="I515:I578" si="31">IF($G515&gt;20000, ROUNDDOWN($H515*0.5, -1), IF($G515&gt;10000, ROUNDDOWN($H515*0.2, -1), ROUNDDOWN($H515*0.1, -1)))</f>
        <v>599250</v>
      </c>
      <c r="J515" s="76">
        <f t="shared" ref="J515:J578" si="32">IF($F515&gt;90, ROUNDDOWN($H515*0.01, -2), 0) + IF($G515&gt;20000, ROUNDDOWN($H515*0.5, -2), IF($G515&gt;10000, ROUNDDOWN($H515*0.2, -2), ROUNDDOWN($H515*0.08, -2)))</f>
        <v>599200</v>
      </c>
    </row>
    <row r="516" spans="1:10">
      <c r="A516" s="2">
        <v>44253</v>
      </c>
      <c r="B516" s="3" t="s">
        <v>13</v>
      </c>
      <c r="C516" s="4" t="s">
        <v>117</v>
      </c>
      <c r="D516" s="3" t="s">
        <v>118</v>
      </c>
      <c r="E516" s="3" t="s">
        <v>175</v>
      </c>
      <c r="F516" s="3">
        <v>10</v>
      </c>
      <c r="G516" s="3">
        <v>23500</v>
      </c>
      <c r="H516" s="5">
        <f t="shared" si="30"/>
        <v>235000</v>
      </c>
      <c r="I516" s="76">
        <f t="shared" si="31"/>
        <v>117500</v>
      </c>
      <c r="J516" s="76">
        <f t="shared" si="32"/>
        <v>117500</v>
      </c>
    </row>
    <row r="517" spans="1:10">
      <c r="A517" s="2">
        <v>44253</v>
      </c>
      <c r="B517" s="3" t="s">
        <v>171</v>
      </c>
      <c r="C517" s="4" t="s">
        <v>139</v>
      </c>
      <c r="D517" s="3" t="s">
        <v>118</v>
      </c>
      <c r="E517" s="3" t="s">
        <v>175</v>
      </c>
      <c r="F517" s="3">
        <v>12</v>
      </c>
      <c r="G517" s="3">
        <v>23500</v>
      </c>
      <c r="H517" s="5">
        <f t="shared" si="30"/>
        <v>282000</v>
      </c>
      <c r="I517" s="76">
        <f t="shared" si="31"/>
        <v>141000</v>
      </c>
      <c r="J517" s="76">
        <f t="shared" si="32"/>
        <v>141000</v>
      </c>
    </row>
    <row r="518" spans="1:10">
      <c r="A518" s="2">
        <v>44253</v>
      </c>
      <c r="B518" s="3" t="s">
        <v>172</v>
      </c>
      <c r="C518" s="4" t="s">
        <v>47</v>
      </c>
      <c r="D518" s="3" t="s">
        <v>7</v>
      </c>
      <c r="E518" s="3" t="s">
        <v>176</v>
      </c>
      <c r="F518" s="3">
        <v>47</v>
      </c>
      <c r="G518" s="3">
        <v>9000</v>
      </c>
      <c r="H518" s="5">
        <f t="shared" si="30"/>
        <v>423000</v>
      </c>
      <c r="I518" s="76">
        <f t="shared" si="31"/>
        <v>42300</v>
      </c>
      <c r="J518" s="76">
        <f t="shared" si="32"/>
        <v>33800</v>
      </c>
    </row>
    <row r="519" spans="1:10">
      <c r="A519" s="2">
        <v>44253</v>
      </c>
      <c r="B519" s="3" t="s">
        <v>170</v>
      </c>
      <c r="C519" s="4" t="s">
        <v>29</v>
      </c>
      <c r="D519" s="3" t="s">
        <v>10</v>
      </c>
      <c r="E519" s="3" t="s">
        <v>175</v>
      </c>
      <c r="F519" s="3">
        <v>56</v>
      </c>
      <c r="G519" s="3">
        <v>23500</v>
      </c>
      <c r="H519" s="5">
        <f t="shared" si="30"/>
        <v>1316000</v>
      </c>
      <c r="I519" s="76">
        <f t="shared" si="31"/>
        <v>658000</v>
      </c>
      <c r="J519" s="76">
        <f t="shared" si="32"/>
        <v>658000</v>
      </c>
    </row>
    <row r="520" spans="1:10">
      <c r="A520" s="2">
        <v>44254</v>
      </c>
      <c r="B520" s="3" t="s">
        <v>171</v>
      </c>
      <c r="C520" s="4" t="s">
        <v>75</v>
      </c>
      <c r="D520" s="3" t="s">
        <v>7</v>
      </c>
      <c r="E520" s="3" t="s">
        <v>175</v>
      </c>
      <c r="F520" s="3">
        <v>10</v>
      </c>
      <c r="G520" s="3">
        <v>23500</v>
      </c>
      <c r="H520" s="5">
        <f t="shared" si="30"/>
        <v>235000</v>
      </c>
      <c r="I520" s="76">
        <f t="shared" si="31"/>
        <v>117500</v>
      </c>
      <c r="J520" s="76">
        <f t="shared" si="32"/>
        <v>117500</v>
      </c>
    </row>
    <row r="521" spans="1:10">
      <c r="A521" s="2">
        <v>44254</v>
      </c>
      <c r="B521" s="3" t="s">
        <v>172</v>
      </c>
      <c r="C521" s="4" t="s">
        <v>101</v>
      </c>
      <c r="D521" s="3" t="s">
        <v>10</v>
      </c>
      <c r="E521" s="3" t="s">
        <v>175</v>
      </c>
      <c r="F521" s="3">
        <v>7</v>
      </c>
      <c r="G521" s="3">
        <v>23500</v>
      </c>
      <c r="H521" s="5">
        <f t="shared" si="30"/>
        <v>164500</v>
      </c>
      <c r="I521" s="76">
        <f t="shared" si="31"/>
        <v>82250</v>
      </c>
      <c r="J521" s="76">
        <f t="shared" si="32"/>
        <v>82200</v>
      </c>
    </row>
    <row r="522" spans="1:10">
      <c r="A522" s="2">
        <v>44254</v>
      </c>
      <c r="B522" s="3" t="s">
        <v>169</v>
      </c>
      <c r="C522" s="4" t="s">
        <v>143</v>
      </c>
      <c r="D522" s="3" t="s">
        <v>18</v>
      </c>
      <c r="E522" s="3" t="s">
        <v>174</v>
      </c>
      <c r="F522" s="3">
        <v>34</v>
      </c>
      <c r="G522" s="3">
        <v>18000</v>
      </c>
      <c r="H522" s="5">
        <f t="shared" si="30"/>
        <v>612000</v>
      </c>
      <c r="I522" s="76">
        <f t="shared" si="31"/>
        <v>122400</v>
      </c>
      <c r="J522" s="76">
        <f t="shared" si="32"/>
        <v>122400</v>
      </c>
    </row>
    <row r="523" spans="1:10">
      <c r="A523" s="2">
        <v>44254</v>
      </c>
      <c r="B523" s="3" t="s">
        <v>173</v>
      </c>
      <c r="C523" s="4" t="s">
        <v>129</v>
      </c>
      <c r="D523" s="3" t="s">
        <v>18</v>
      </c>
      <c r="E523" s="3" t="s">
        <v>174</v>
      </c>
      <c r="F523" s="3">
        <v>44</v>
      </c>
      <c r="G523" s="3">
        <v>18000</v>
      </c>
      <c r="H523" s="5">
        <f t="shared" si="30"/>
        <v>792000</v>
      </c>
      <c r="I523" s="76">
        <f t="shared" si="31"/>
        <v>158400</v>
      </c>
      <c r="J523" s="76">
        <f t="shared" si="32"/>
        <v>158400</v>
      </c>
    </row>
    <row r="524" spans="1:10">
      <c r="A524" s="2">
        <v>44254</v>
      </c>
      <c r="B524" s="3" t="s">
        <v>171</v>
      </c>
      <c r="C524" s="4" t="s">
        <v>168</v>
      </c>
      <c r="D524" s="3" t="s">
        <v>7</v>
      </c>
      <c r="E524" s="3" t="s">
        <v>177</v>
      </c>
      <c r="F524" s="3">
        <v>21</v>
      </c>
      <c r="G524" s="3">
        <v>5000</v>
      </c>
      <c r="H524" s="5">
        <f t="shared" si="30"/>
        <v>105000</v>
      </c>
      <c r="I524" s="76">
        <f t="shared" si="31"/>
        <v>10500</v>
      </c>
      <c r="J524" s="76">
        <f t="shared" si="32"/>
        <v>8400</v>
      </c>
    </row>
    <row r="525" spans="1:10">
      <c r="A525" s="2">
        <v>44254</v>
      </c>
      <c r="B525" s="3" t="s">
        <v>171</v>
      </c>
      <c r="C525" s="4" t="s">
        <v>114</v>
      </c>
      <c r="D525" s="3" t="s">
        <v>10</v>
      </c>
      <c r="E525" s="3" t="s">
        <v>176</v>
      </c>
      <c r="F525" s="3">
        <v>62</v>
      </c>
      <c r="G525" s="3">
        <v>9000</v>
      </c>
      <c r="H525" s="5">
        <f t="shared" si="30"/>
        <v>558000</v>
      </c>
      <c r="I525" s="76">
        <f t="shared" si="31"/>
        <v>55800</v>
      </c>
      <c r="J525" s="76">
        <f t="shared" si="32"/>
        <v>44600</v>
      </c>
    </row>
    <row r="526" spans="1:10">
      <c r="A526" s="2">
        <v>44254</v>
      </c>
      <c r="B526" s="3" t="s">
        <v>13</v>
      </c>
      <c r="C526" s="4" t="s">
        <v>95</v>
      </c>
      <c r="D526" s="3" t="s">
        <v>10</v>
      </c>
      <c r="E526" s="3" t="s">
        <v>174</v>
      </c>
      <c r="F526" s="3">
        <v>18</v>
      </c>
      <c r="G526" s="3">
        <v>18000</v>
      </c>
      <c r="H526" s="5">
        <f t="shared" si="30"/>
        <v>324000</v>
      </c>
      <c r="I526" s="76">
        <f t="shared" si="31"/>
        <v>64800</v>
      </c>
      <c r="J526" s="76">
        <f t="shared" si="32"/>
        <v>64800</v>
      </c>
    </row>
    <row r="527" spans="1:10">
      <c r="A527" s="2">
        <v>44254</v>
      </c>
      <c r="B527" s="3" t="s">
        <v>171</v>
      </c>
      <c r="C527" s="4" t="s">
        <v>54</v>
      </c>
      <c r="D527" s="3" t="s">
        <v>7</v>
      </c>
      <c r="E527" s="3" t="s">
        <v>177</v>
      </c>
      <c r="F527" s="3">
        <v>1</v>
      </c>
      <c r="G527" s="3">
        <v>5000</v>
      </c>
      <c r="H527" s="5">
        <f t="shared" si="30"/>
        <v>5000</v>
      </c>
      <c r="I527" s="76">
        <f t="shared" si="31"/>
        <v>500</v>
      </c>
      <c r="J527" s="76">
        <f t="shared" si="32"/>
        <v>400</v>
      </c>
    </row>
    <row r="528" spans="1:10">
      <c r="A528" s="2">
        <v>44254</v>
      </c>
      <c r="B528" s="3" t="s">
        <v>13</v>
      </c>
      <c r="C528" s="4" t="s">
        <v>147</v>
      </c>
      <c r="D528" s="3" t="s">
        <v>7</v>
      </c>
      <c r="E528" s="3" t="s">
        <v>176</v>
      </c>
      <c r="F528" s="3">
        <v>99</v>
      </c>
      <c r="G528" s="3">
        <v>9000</v>
      </c>
      <c r="H528" s="5">
        <f t="shared" si="30"/>
        <v>891000</v>
      </c>
      <c r="I528" s="76">
        <f t="shared" si="31"/>
        <v>89100</v>
      </c>
      <c r="J528" s="76">
        <f t="shared" si="32"/>
        <v>80100</v>
      </c>
    </row>
    <row r="529" spans="1:10">
      <c r="A529" s="2">
        <v>44255</v>
      </c>
      <c r="B529" s="3" t="s">
        <v>171</v>
      </c>
      <c r="C529" s="4" t="s">
        <v>79</v>
      </c>
      <c r="D529" s="3" t="s">
        <v>18</v>
      </c>
      <c r="E529" s="3" t="s">
        <v>176</v>
      </c>
      <c r="F529" s="3">
        <v>36</v>
      </c>
      <c r="G529" s="3">
        <v>9000</v>
      </c>
      <c r="H529" s="5">
        <f t="shared" si="30"/>
        <v>324000</v>
      </c>
      <c r="I529" s="76">
        <f t="shared" si="31"/>
        <v>32400</v>
      </c>
      <c r="J529" s="76">
        <f t="shared" si="32"/>
        <v>25900</v>
      </c>
    </row>
    <row r="530" spans="1:10">
      <c r="A530" s="2">
        <v>44255</v>
      </c>
      <c r="B530" s="3" t="s">
        <v>172</v>
      </c>
      <c r="C530" s="4" t="s">
        <v>11</v>
      </c>
      <c r="D530" s="3" t="s">
        <v>7</v>
      </c>
      <c r="E530" s="3" t="s">
        <v>174</v>
      </c>
      <c r="F530" s="3">
        <v>59</v>
      </c>
      <c r="G530" s="3">
        <v>18000</v>
      </c>
      <c r="H530" s="5">
        <f t="shared" si="30"/>
        <v>1062000</v>
      </c>
      <c r="I530" s="76">
        <f t="shared" si="31"/>
        <v>212400</v>
      </c>
      <c r="J530" s="76">
        <f t="shared" si="32"/>
        <v>212400</v>
      </c>
    </row>
    <row r="531" spans="1:10">
      <c r="A531" s="2">
        <v>44255</v>
      </c>
      <c r="B531" s="3" t="s">
        <v>169</v>
      </c>
      <c r="C531" s="4" t="s">
        <v>123</v>
      </c>
      <c r="D531" s="3" t="s">
        <v>18</v>
      </c>
      <c r="E531" s="3" t="s">
        <v>176</v>
      </c>
      <c r="F531" s="3">
        <v>64</v>
      </c>
      <c r="G531" s="3">
        <v>9000</v>
      </c>
      <c r="H531" s="5">
        <f t="shared" si="30"/>
        <v>576000</v>
      </c>
      <c r="I531" s="76">
        <f t="shared" si="31"/>
        <v>57600</v>
      </c>
      <c r="J531" s="76">
        <f t="shared" si="32"/>
        <v>46000</v>
      </c>
    </row>
    <row r="532" spans="1:10">
      <c r="A532" s="2">
        <v>44255</v>
      </c>
      <c r="B532" s="3" t="s">
        <v>173</v>
      </c>
      <c r="C532" s="4" t="s">
        <v>29</v>
      </c>
      <c r="D532" s="3" t="s">
        <v>10</v>
      </c>
      <c r="E532" s="3" t="s">
        <v>174</v>
      </c>
      <c r="F532" s="3">
        <v>30</v>
      </c>
      <c r="G532" s="3">
        <v>18000</v>
      </c>
      <c r="H532" s="5">
        <f t="shared" si="30"/>
        <v>540000</v>
      </c>
      <c r="I532" s="76">
        <f t="shared" si="31"/>
        <v>108000</v>
      </c>
      <c r="J532" s="76">
        <f t="shared" si="32"/>
        <v>108000</v>
      </c>
    </row>
    <row r="533" spans="1:10">
      <c r="A533" s="2">
        <v>44255</v>
      </c>
      <c r="B533" s="3" t="s">
        <v>171</v>
      </c>
      <c r="C533" s="4" t="s">
        <v>168</v>
      </c>
      <c r="D533" s="3" t="s">
        <v>7</v>
      </c>
      <c r="E533" s="3" t="s">
        <v>177</v>
      </c>
      <c r="F533" s="3">
        <v>74</v>
      </c>
      <c r="G533" s="3">
        <v>5000</v>
      </c>
      <c r="H533" s="5">
        <f t="shared" si="30"/>
        <v>370000</v>
      </c>
      <c r="I533" s="76">
        <f t="shared" si="31"/>
        <v>37000</v>
      </c>
      <c r="J533" s="76">
        <f t="shared" si="32"/>
        <v>29600</v>
      </c>
    </row>
    <row r="534" spans="1:10">
      <c r="A534" s="2">
        <v>44256</v>
      </c>
      <c r="B534" s="3" t="s">
        <v>170</v>
      </c>
      <c r="C534" s="4" t="s">
        <v>31</v>
      </c>
      <c r="D534" s="3" t="s">
        <v>18</v>
      </c>
      <c r="E534" s="3" t="s">
        <v>176</v>
      </c>
      <c r="F534" s="3">
        <v>81</v>
      </c>
      <c r="G534" s="3">
        <v>9000</v>
      </c>
      <c r="H534" s="5">
        <f t="shared" si="30"/>
        <v>729000</v>
      </c>
      <c r="I534" s="76">
        <f t="shared" si="31"/>
        <v>72900</v>
      </c>
      <c r="J534" s="76">
        <f t="shared" si="32"/>
        <v>58300</v>
      </c>
    </row>
    <row r="535" spans="1:10">
      <c r="A535" s="2">
        <v>44256</v>
      </c>
      <c r="B535" s="3" t="s">
        <v>172</v>
      </c>
      <c r="C535" s="4" t="s">
        <v>37</v>
      </c>
      <c r="D535" s="3" t="s">
        <v>23</v>
      </c>
      <c r="E535" s="3" t="s">
        <v>174</v>
      </c>
      <c r="F535" s="3">
        <v>33</v>
      </c>
      <c r="G535" s="3">
        <v>18000</v>
      </c>
      <c r="H535" s="5">
        <f t="shared" si="30"/>
        <v>594000</v>
      </c>
      <c r="I535" s="76">
        <f t="shared" si="31"/>
        <v>118800</v>
      </c>
      <c r="J535" s="76">
        <f t="shared" si="32"/>
        <v>118800</v>
      </c>
    </row>
    <row r="536" spans="1:10">
      <c r="A536" s="2">
        <v>44256</v>
      </c>
      <c r="B536" s="3" t="s">
        <v>172</v>
      </c>
      <c r="C536" s="4" t="s">
        <v>120</v>
      </c>
      <c r="D536" s="3" t="s">
        <v>118</v>
      </c>
      <c r="E536" s="3" t="s">
        <v>174</v>
      </c>
      <c r="F536" s="3">
        <v>61</v>
      </c>
      <c r="G536" s="3">
        <v>18000</v>
      </c>
      <c r="H536" s="5">
        <f t="shared" si="30"/>
        <v>1098000</v>
      </c>
      <c r="I536" s="76">
        <f t="shared" si="31"/>
        <v>219600</v>
      </c>
      <c r="J536" s="76">
        <f t="shared" si="32"/>
        <v>219600</v>
      </c>
    </row>
    <row r="537" spans="1:10">
      <c r="A537" s="2">
        <v>44256</v>
      </c>
      <c r="B537" s="3" t="s">
        <v>170</v>
      </c>
      <c r="C537" s="4" t="s">
        <v>6</v>
      </c>
      <c r="D537" s="3" t="s">
        <v>7</v>
      </c>
      <c r="E537" s="3" t="s">
        <v>174</v>
      </c>
      <c r="F537" s="3">
        <v>87</v>
      </c>
      <c r="G537" s="3">
        <v>18000</v>
      </c>
      <c r="H537" s="5">
        <f t="shared" si="30"/>
        <v>1566000</v>
      </c>
      <c r="I537" s="76">
        <f t="shared" si="31"/>
        <v>313200</v>
      </c>
      <c r="J537" s="76">
        <f t="shared" si="32"/>
        <v>313200</v>
      </c>
    </row>
    <row r="538" spans="1:10">
      <c r="A538" s="2">
        <v>44256</v>
      </c>
      <c r="B538" s="3" t="s">
        <v>170</v>
      </c>
      <c r="C538" s="4" t="s">
        <v>158</v>
      </c>
      <c r="D538" s="3" t="s">
        <v>10</v>
      </c>
      <c r="E538" s="3" t="s">
        <v>176</v>
      </c>
      <c r="F538" s="3">
        <v>45</v>
      </c>
      <c r="G538" s="3">
        <v>9000</v>
      </c>
      <c r="H538" s="5">
        <f t="shared" si="30"/>
        <v>405000</v>
      </c>
      <c r="I538" s="76">
        <f t="shared" si="31"/>
        <v>40500</v>
      </c>
      <c r="J538" s="76">
        <f t="shared" si="32"/>
        <v>32400</v>
      </c>
    </row>
    <row r="539" spans="1:10">
      <c r="A539" s="2">
        <v>44256</v>
      </c>
      <c r="B539" s="3" t="s">
        <v>169</v>
      </c>
      <c r="C539" s="4" t="s">
        <v>143</v>
      </c>
      <c r="D539" s="3" t="s">
        <v>18</v>
      </c>
      <c r="E539" s="3" t="s">
        <v>174</v>
      </c>
      <c r="F539" s="3">
        <v>4</v>
      </c>
      <c r="G539" s="3">
        <v>18000</v>
      </c>
      <c r="H539" s="5">
        <f t="shared" si="30"/>
        <v>72000</v>
      </c>
      <c r="I539" s="76">
        <f t="shared" si="31"/>
        <v>14400</v>
      </c>
      <c r="J539" s="76">
        <f t="shared" si="32"/>
        <v>14400</v>
      </c>
    </row>
    <row r="540" spans="1:10">
      <c r="A540" s="2">
        <v>44257</v>
      </c>
      <c r="B540" s="3" t="s">
        <v>13</v>
      </c>
      <c r="C540" s="4" t="s">
        <v>35</v>
      </c>
      <c r="D540" s="3" t="s">
        <v>18</v>
      </c>
      <c r="E540" s="3" t="s">
        <v>175</v>
      </c>
      <c r="F540" s="3">
        <v>31</v>
      </c>
      <c r="G540" s="3">
        <v>23500</v>
      </c>
      <c r="H540" s="5">
        <f t="shared" si="30"/>
        <v>728500</v>
      </c>
      <c r="I540" s="76">
        <f t="shared" si="31"/>
        <v>364250</v>
      </c>
      <c r="J540" s="76">
        <f t="shared" si="32"/>
        <v>364200</v>
      </c>
    </row>
    <row r="541" spans="1:10">
      <c r="A541" s="2">
        <v>44257</v>
      </c>
      <c r="B541" s="3" t="s">
        <v>170</v>
      </c>
      <c r="C541" s="4" t="s">
        <v>6</v>
      </c>
      <c r="D541" s="3" t="s">
        <v>7</v>
      </c>
      <c r="E541" s="3" t="s">
        <v>174</v>
      </c>
      <c r="F541" s="3">
        <v>9</v>
      </c>
      <c r="G541" s="3">
        <v>18000</v>
      </c>
      <c r="H541" s="5">
        <f t="shared" si="30"/>
        <v>162000</v>
      </c>
      <c r="I541" s="76">
        <f t="shared" si="31"/>
        <v>32400</v>
      </c>
      <c r="J541" s="76">
        <f t="shared" si="32"/>
        <v>32400</v>
      </c>
    </row>
    <row r="542" spans="1:10">
      <c r="A542" s="2">
        <v>44257</v>
      </c>
      <c r="B542" s="3" t="s">
        <v>13</v>
      </c>
      <c r="C542" s="4" t="s">
        <v>46</v>
      </c>
      <c r="D542" s="3" t="s">
        <v>7</v>
      </c>
      <c r="E542" s="3" t="s">
        <v>174</v>
      </c>
      <c r="F542" s="3">
        <v>67</v>
      </c>
      <c r="G542" s="3">
        <v>18000</v>
      </c>
      <c r="H542" s="5">
        <f t="shared" si="30"/>
        <v>1206000</v>
      </c>
      <c r="I542" s="76">
        <f t="shared" si="31"/>
        <v>241200</v>
      </c>
      <c r="J542" s="76">
        <f t="shared" si="32"/>
        <v>241200</v>
      </c>
    </row>
    <row r="543" spans="1:10">
      <c r="A543" s="2">
        <v>44257</v>
      </c>
      <c r="B543" s="3" t="s">
        <v>13</v>
      </c>
      <c r="C543" s="4" t="s">
        <v>14</v>
      </c>
      <c r="D543" s="3" t="s">
        <v>10</v>
      </c>
      <c r="E543" s="3" t="s">
        <v>178</v>
      </c>
      <c r="F543" s="3">
        <v>59</v>
      </c>
      <c r="G543" s="3">
        <v>4000</v>
      </c>
      <c r="H543" s="5">
        <f t="shared" si="30"/>
        <v>236000</v>
      </c>
      <c r="I543" s="76">
        <f t="shared" si="31"/>
        <v>23600</v>
      </c>
      <c r="J543" s="76">
        <f t="shared" si="32"/>
        <v>18800</v>
      </c>
    </row>
    <row r="544" spans="1:10">
      <c r="A544" s="2">
        <v>44257</v>
      </c>
      <c r="B544" s="3" t="s">
        <v>171</v>
      </c>
      <c r="C544" s="4" t="s">
        <v>54</v>
      </c>
      <c r="D544" s="3" t="s">
        <v>7</v>
      </c>
      <c r="E544" s="3" t="s">
        <v>177</v>
      </c>
      <c r="F544" s="3">
        <v>49</v>
      </c>
      <c r="G544" s="3">
        <v>5000</v>
      </c>
      <c r="H544" s="5">
        <f t="shared" si="30"/>
        <v>245000</v>
      </c>
      <c r="I544" s="76">
        <f t="shared" si="31"/>
        <v>24500</v>
      </c>
      <c r="J544" s="76">
        <f t="shared" si="32"/>
        <v>19600</v>
      </c>
    </row>
    <row r="545" spans="1:10">
      <c r="A545" s="2">
        <v>44257</v>
      </c>
      <c r="B545" s="3" t="s">
        <v>173</v>
      </c>
      <c r="C545" s="4" t="s">
        <v>142</v>
      </c>
      <c r="D545" s="3" t="s">
        <v>7</v>
      </c>
      <c r="E545" s="3" t="s">
        <v>176</v>
      </c>
      <c r="F545" s="3">
        <v>14</v>
      </c>
      <c r="G545" s="3">
        <v>9000</v>
      </c>
      <c r="H545" s="5">
        <f t="shared" si="30"/>
        <v>126000</v>
      </c>
      <c r="I545" s="76">
        <f t="shared" si="31"/>
        <v>12600</v>
      </c>
      <c r="J545" s="76">
        <f t="shared" si="32"/>
        <v>10000</v>
      </c>
    </row>
    <row r="546" spans="1:10">
      <c r="A546" s="2">
        <v>44257</v>
      </c>
      <c r="B546" s="3" t="s">
        <v>13</v>
      </c>
      <c r="C546" s="4" t="s">
        <v>115</v>
      </c>
      <c r="D546" s="3" t="s">
        <v>21</v>
      </c>
      <c r="E546" s="3" t="s">
        <v>174</v>
      </c>
      <c r="F546" s="3">
        <v>54</v>
      </c>
      <c r="G546" s="3">
        <v>18000</v>
      </c>
      <c r="H546" s="5">
        <f t="shared" si="30"/>
        <v>972000</v>
      </c>
      <c r="I546" s="76">
        <f t="shared" si="31"/>
        <v>194400</v>
      </c>
      <c r="J546" s="76">
        <f t="shared" si="32"/>
        <v>194400</v>
      </c>
    </row>
    <row r="547" spans="1:10">
      <c r="A547" s="2">
        <v>44257</v>
      </c>
      <c r="B547" s="3" t="s">
        <v>173</v>
      </c>
      <c r="C547" s="4" t="s">
        <v>142</v>
      </c>
      <c r="D547" s="3" t="s">
        <v>7</v>
      </c>
      <c r="E547" s="3" t="s">
        <v>176</v>
      </c>
      <c r="F547" s="3">
        <v>7</v>
      </c>
      <c r="G547" s="3">
        <v>9000</v>
      </c>
      <c r="H547" s="5">
        <f t="shared" si="30"/>
        <v>63000</v>
      </c>
      <c r="I547" s="76">
        <f t="shared" si="31"/>
        <v>6300</v>
      </c>
      <c r="J547" s="76">
        <f t="shared" si="32"/>
        <v>5000</v>
      </c>
    </row>
    <row r="548" spans="1:10">
      <c r="A548" s="2">
        <v>44257</v>
      </c>
      <c r="B548" s="3" t="s">
        <v>172</v>
      </c>
      <c r="C548" s="4" t="s">
        <v>52</v>
      </c>
      <c r="D548" s="3" t="s">
        <v>23</v>
      </c>
      <c r="E548" s="3" t="s">
        <v>176</v>
      </c>
      <c r="F548" s="3">
        <v>31</v>
      </c>
      <c r="G548" s="3">
        <v>9000</v>
      </c>
      <c r="H548" s="5">
        <f t="shared" si="30"/>
        <v>279000</v>
      </c>
      <c r="I548" s="76">
        <f t="shared" si="31"/>
        <v>27900</v>
      </c>
      <c r="J548" s="76">
        <f t="shared" si="32"/>
        <v>22300</v>
      </c>
    </row>
    <row r="549" spans="1:10">
      <c r="A549" s="2">
        <v>44257</v>
      </c>
      <c r="B549" s="3" t="s">
        <v>173</v>
      </c>
      <c r="C549" s="4" t="s">
        <v>149</v>
      </c>
      <c r="D549" s="3" t="s">
        <v>18</v>
      </c>
      <c r="E549" s="3" t="s">
        <v>174</v>
      </c>
      <c r="F549" s="3">
        <v>21</v>
      </c>
      <c r="G549" s="3">
        <v>18000</v>
      </c>
      <c r="H549" s="5">
        <f t="shared" si="30"/>
        <v>378000</v>
      </c>
      <c r="I549" s="76">
        <f t="shared" si="31"/>
        <v>75600</v>
      </c>
      <c r="J549" s="76">
        <f t="shared" si="32"/>
        <v>75600</v>
      </c>
    </row>
    <row r="550" spans="1:10">
      <c r="A550" s="2">
        <v>44257</v>
      </c>
      <c r="B550" s="3" t="s">
        <v>173</v>
      </c>
      <c r="C550" s="4" t="s">
        <v>73</v>
      </c>
      <c r="D550" s="3" t="s">
        <v>7</v>
      </c>
      <c r="E550" s="3" t="s">
        <v>174</v>
      </c>
      <c r="F550" s="3">
        <v>77</v>
      </c>
      <c r="G550" s="3">
        <v>18000</v>
      </c>
      <c r="H550" s="5">
        <f t="shared" si="30"/>
        <v>1386000</v>
      </c>
      <c r="I550" s="76">
        <f t="shared" si="31"/>
        <v>277200</v>
      </c>
      <c r="J550" s="76">
        <f t="shared" si="32"/>
        <v>277200</v>
      </c>
    </row>
    <row r="551" spans="1:10">
      <c r="A551" s="2">
        <v>44258</v>
      </c>
      <c r="B551" s="3" t="s">
        <v>13</v>
      </c>
      <c r="C551" s="4" t="s">
        <v>44</v>
      </c>
      <c r="D551" s="3" t="s">
        <v>23</v>
      </c>
      <c r="E551" s="3" t="s">
        <v>176</v>
      </c>
      <c r="F551" s="3">
        <v>14</v>
      </c>
      <c r="G551" s="3">
        <v>9000</v>
      </c>
      <c r="H551" s="5">
        <f t="shared" si="30"/>
        <v>126000</v>
      </c>
      <c r="I551" s="76">
        <f t="shared" si="31"/>
        <v>12600</v>
      </c>
      <c r="J551" s="76">
        <f t="shared" si="32"/>
        <v>10000</v>
      </c>
    </row>
    <row r="552" spans="1:10">
      <c r="A552" s="2">
        <v>44258</v>
      </c>
      <c r="B552" s="3" t="s">
        <v>173</v>
      </c>
      <c r="C552" s="4" t="s">
        <v>28</v>
      </c>
      <c r="D552" s="3" t="s">
        <v>18</v>
      </c>
      <c r="E552" s="3" t="s">
        <v>174</v>
      </c>
      <c r="F552" s="3">
        <v>30</v>
      </c>
      <c r="G552" s="3">
        <v>18000</v>
      </c>
      <c r="H552" s="5">
        <f t="shared" si="30"/>
        <v>540000</v>
      </c>
      <c r="I552" s="76">
        <f t="shared" si="31"/>
        <v>108000</v>
      </c>
      <c r="J552" s="76">
        <f t="shared" si="32"/>
        <v>108000</v>
      </c>
    </row>
    <row r="553" spans="1:10">
      <c r="A553" s="2">
        <v>44258</v>
      </c>
      <c r="B553" s="3" t="s">
        <v>13</v>
      </c>
      <c r="C553" s="4" t="s">
        <v>112</v>
      </c>
      <c r="D553" s="3" t="s">
        <v>23</v>
      </c>
      <c r="E553" s="3" t="s">
        <v>176</v>
      </c>
      <c r="F553" s="3">
        <v>44</v>
      </c>
      <c r="G553" s="3">
        <v>9000</v>
      </c>
      <c r="H553" s="5">
        <f t="shared" si="30"/>
        <v>396000</v>
      </c>
      <c r="I553" s="76">
        <f t="shared" si="31"/>
        <v>39600</v>
      </c>
      <c r="J553" s="76">
        <f t="shared" si="32"/>
        <v>31600</v>
      </c>
    </row>
    <row r="554" spans="1:10">
      <c r="A554" s="2">
        <v>44258</v>
      </c>
      <c r="B554" s="3" t="s">
        <v>172</v>
      </c>
      <c r="C554" s="4" t="s">
        <v>141</v>
      </c>
      <c r="D554" s="3" t="s">
        <v>118</v>
      </c>
      <c r="E554" s="3" t="s">
        <v>176</v>
      </c>
      <c r="F554" s="3">
        <v>77</v>
      </c>
      <c r="G554" s="3">
        <v>9000</v>
      </c>
      <c r="H554" s="5">
        <f t="shared" si="30"/>
        <v>693000</v>
      </c>
      <c r="I554" s="76">
        <f t="shared" si="31"/>
        <v>69300</v>
      </c>
      <c r="J554" s="76">
        <f t="shared" si="32"/>
        <v>55400</v>
      </c>
    </row>
    <row r="555" spans="1:10">
      <c r="A555" s="2">
        <v>44258</v>
      </c>
      <c r="B555" s="3" t="s">
        <v>171</v>
      </c>
      <c r="C555" s="4" t="s">
        <v>55</v>
      </c>
      <c r="D555" s="3" t="s">
        <v>10</v>
      </c>
      <c r="E555" s="3" t="s">
        <v>176</v>
      </c>
      <c r="F555" s="3">
        <v>52</v>
      </c>
      <c r="G555" s="3">
        <v>9000</v>
      </c>
      <c r="H555" s="5">
        <f t="shared" si="30"/>
        <v>468000</v>
      </c>
      <c r="I555" s="76">
        <f t="shared" si="31"/>
        <v>46800</v>
      </c>
      <c r="J555" s="76">
        <f t="shared" si="32"/>
        <v>37400</v>
      </c>
    </row>
    <row r="556" spans="1:10">
      <c r="A556" s="2">
        <v>44258</v>
      </c>
      <c r="B556" s="3" t="s">
        <v>13</v>
      </c>
      <c r="C556" s="4" t="s">
        <v>130</v>
      </c>
      <c r="D556" s="3" t="s">
        <v>18</v>
      </c>
      <c r="E556" s="3" t="s">
        <v>176</v>
      </c>
      <c r="F556" s="3">
        <v>2</v>
      </c>
      <c r="G556" s="3">
        <v>9000</v>
      </c>
      <c r="H556" s="5">
        <f t="shared" si="30"/>
        <v>18000</v>
      </c>
      <c r="I556" s="76">
        <f t="shared" si="31"/>
        <v>1800</v>
      </c>
      <c r="J556" s="76">
        <f t="shared" si="32"/>
        <v>1400</v>
      </c>
    </row>
    <row r="557" spans="1:10">
      <c r="A557" s="2">
        <v>44258</v>
      </c>
      <c r="B557" s="3" t="s">
        <v>170</v>
      </c>
      <c r="C557" s="4" t="s">
        <v>120</v>
      </c>
      <c r="D557" s="3" t="s">
        <v>118</v>
      </c>
      <c r="E557" s="3" t="s">
        <v>176</v>
      </c>
      <c r="F557" s="3">
        <v>85</v>
      </c>
      <c r="G557" s="3">
        <v>9000</v>
      </c>
      <c r="H557" s="5">
        <f t="shared" si="30"/>
        <v>765000</v>
      </c>
      <c r="I557" s="76">
        <f t="shared" si="31"/>
        <v>76500</v>
      </c>
      <c r="J557" s="76">
        <f t="shared" si="32"/>
        <v>61200</v>
      </c>
    </row>
    <row r="558" spans="1:10">
      <c r="A558" s="2">
        <v>44258</v>
      </c>
      <c r="B558" s="3" t="s">
        <v>173</v>
      </c>
      <c r="C558" s="4" t="s">
        <v>73</v>
      </c>
      <c r="D558" s="3" t="s">
        <v>7</v>
      </c>
      <c r="E558" s="3" t="s">
        <v>174</v>
      </c>
      <c r="F558" s="3">
        <v>92</v>
      </c>
      <c r="G558" s="3">
        <v>18000</v>
      </c>
      <c r="H558" s="5">
        <f t="shared" si="30"/>
        <v>1656000</v>
      </c>
      <c r="I558" s="76">
        <f t="shared" si="31"/>
        <v>331200</v>
      </c>
      <c r="J558" s="76">
        <f t="shared" si="32"/>
        <v>347700</v>
      </c>
    </row>
    <row r="559" spans="1:10">
      <c r="A559" s="2">
        <v>44258</v>
      </c>
      <c r="B559" s="3" t="s">
        <v>173</v>
      </c>
      <c r="C559" s="4" t="s">
        <v>38</v>
      </c>
      <c r="D559" s="3" t="s">
        <v>23</v>
      </c>
      <c r="E559" s="3" t="s">
        <v>175</v>
      </c>
      <c r="F559" s="3">
        <v>22</v>
      </c>
      <c r="G559" s="3">
        <v>23500</v>
      </c>
      <c r="H559" s="5">
        <f t="shared" si="30"/>
        <v>517000</v>
      </c>
      <c r="I559" s="76">
        <f t="shared" si="31"/>
        <v>258500</v>
      </c>
      <c r="J559" s="76">
        <f t="shared" si="32"/>
        <v>258500</v>
      </c>
    </row>
    <row r="560" spans="1:10">
      <c r="A560" s="2">
        <v>44259</v>
      </c>
      <c r="B560" s="3" t="s">
        <v>171</v>
      </c>
      <c r="C560" s="4" t="s">
        <v>91</v>
      </c>
      <c r="D560" s="3" t="s">
        <v>10</v>
      </c>
      <c r="E560" s="3" t="s">
        <v>175</v>
      </c>
      <c r="F560" s="3">
        <v>90</v>
      </c>
      <c r="G560" s="3">
        <v>23500</v>
      </c>
      <c r="H560" s="5">
        <f t="shared" si="30"/>
        <v>2115000</v>
      </c>
      <c r="I560" s="76">
        <f t="shared" si="31"/>
        <v>1057500</v>
      </c>
      <c r="J560" s="76">
        <f t="shared" si="32"/>
        <v>1057500</v>
      </c>
    </row>
    <row r="561" spans="1:10">
      <c r="A561" s="2">
        <v>44259</v>
      </c>
      <c r="B561" s="3" t="s">
        <v>172</v>
      </c>
      <c r="C561" s="4" t="s">
        <v>157</v>
      </c>
      <c r="D561" s="3" t="s">
        <v>21</v>
      </c>
      <c r="E561" s="3" t="s">
        <v>175</v>
      </c>
      <c r="F561" s="3">
        <v>22</v>
      </c>
      <c r="G561" s="3">
        <v>23500</v>
      </c>
      <c r="H561" s="5">
        <f t="shared" si="30"/>
        <v>517000</v>
      </c>
      <c r="I561" s="76">
        <f t="shared" si="31"/>
        <v>258500</v>
      </c>
      <c r="J561" s="76">
        <f t="shared" si="32"/>
        <v>258500</v>
      </c>
    </row>
    <row r="562" spans="1:10">
      <c r="A562" s="2">
        <v>44259</v>
      </c>
      <c r="B562" s="3" t="s">
        <v>170</v>
      </c>
      <c r="C562" s="4" t="s">
        <v>165</v>
      </c>
      <c r="D562" s="3" t="s">
        <v>18</v>
      </c>
      <c r="E562" s="3" t="s">
        <v>175</v>
      </c>
      <c r="F562" s="3">
        <v>85</v>
      </c>
      <c r="G562" s="3">
        <v>23500</v>
      </c>
      <c r="H562" s="5">
        <f t="shared" si="30"/>
        <v>1997500</v>
      </c>
      <c r="I562" s="76">
        <f t="shared" si="31"/>
        <v>998750</v>
      </c>
      <c r="J562" s="76">
        <f t="shared" si="32"/>
        <v>998700</v>
      </c>
    </row>
    <row r="563" spans="1:10">
      <c r="A563" s="2">
        <v>44259</v>
      </c>
      <c r="B563" s="3" t="s">
        <v>172</v>
      </c>
      <c r="C563" s="4" t="s">
        <v>12</v>
      </c>
      <c r="D563" s="3" t="s">
        <v>23</v>
      </c>
      <c r="E563" s="3" t="s">
        <v>174</v>
      </c>
      <c r="F563" s="3">
        <v>80</v>
      </c>
      <c r="G563" s="3">
        <v>18000</v>
      </c>
      <c r="H563" s="5">
        <f t="shared" si="30"/>
        <v>1440000</v>
      </c>
      <c r="I563" s="76">
        <f t="shared" si="31"/>
        <v>288000</v>
      </c>
      <c r="J563" s="76">
        <f t="shared" si="32"/>
        <v>288000</v>
      </c>
    </row>
    <row r="564" spans="1:10">
      <c r="A564" s="2">
        <v>44259</v>
      </c>
      <c r="B564" s="3" t="s">
        <v>13</v>
      </c>
      <c r="C564" s="4" t="s">
        <v>105</v>
      </c>
      <c r="D564" s="3" t="s">
        <v>18</v>
      </c>
      <c r="E564" s="3" t="s">
        <v>176</v>
      </c>
      <c r="F564" s="3">
        <v>51</v>
      </c>
      <c r="G564" s="3">
        <v>9000</v>
      </c>
      <c r="H564" s="5">
        <f t="shared" si="30"/>
        <v>459000</v>
      </c>
      <c r="I564" s="76">
        <f t="shared" si="31"/>
        <v>45900</v>
      </c>
      <c r="J564" s="76">
        <f t="shared" si="32"/>
        <v>36700</v>
      </c>
    </row>
    <row r="565" spans="1:10">
      <c r="A565" s="2">
        <v>44259</v>
      </c>
      <c r="B565" s="3" t="s">
        <v>171</v>
      </c>
      <c r="C565" s="4" t="s">
        <v>63</v>
      </c>
      <c r="D565" s="3" t="s">
        <v>7</v>
      </c>
      <c r="E565" s="3" t="s">
        <v>176</v>
      </c>
      <c r="F565" s="3">
        <v>17</v>
      </c>
      <c r="G565" s="3">
        <v>9000</v>
      </c>
      <c r="H565" s="5">
        <f t="shared" si="30"/>
        <v>153000</v>
      </c>
      <c r="I565" s="76">
        <f t="shared" si="31"/>
        <v>15300</v>
      </c>
      <c r="J565" s="76">
        <f t="shared" si="32"/>
        <v>12200</v>
      </c>
    </row>
    <row r="566" spans="1:10">
      <c r="A566" s="2">
        <v>44259</v>
      </c>
      <c r="B566" s="3" t="s">
        <v>170</v>
      </c>
      <c r="C566" s="4" t="s">
        <v>9</v>
      </c>
      <c r="D566" s="3" t="s">
        <v>18</v>
      </c>
      <c r="E566" s="3" t="s">
        <v>175</v>
      </c>
      <c r="F566" s="3">
        <v>40</v>
      </c>
      <c r="G566" s="3">
        <v>23500</v>
      </c>
      <c r="H566" s="5">
        <f t="shared" si="30"/>
        <v>940000</v>
      </c>
      <c r="I566" s="76">
        <f t="shared" si="31"/>
        <v>470000</v>
      </c>
      <c r="J566" s="76">
        <f t="shared" si="32"/>
        <v>470000</v>
      </c>
    </row>
    <row r="567" spans="1:10">
      <c r="A567" s="2">
        <v>44260</v>
      </c>
      <c r="B567" s="3" t="s">
        <v>172</v>
      </c>
      <c r="C567" s="4" t="s">
        <v>26</v>
      </c>
      <c r="D567" s="3" t="s">
        <v>21</v>
      </c>
      <c r="E567" s="3" t="s">
        <v>175</v>
      </c>
      <c r="F567" s="3">
        <v>37</v>
      </c>
      <c r="G567" s="3">
        <v>23500</v>
      </c>
      <c r="H567" s="5">
        <f t="shared" si="30"/>
        <v>869500</v>
      </c>
      <c r="I567" s="76">
        <f t="shared" si="31"/>
        <v>434750</v>
      </c>
      <c r="J567" s="76">
        <f t="shared" si="32"/>
        <v>434700</v>
      </c>
    </row>
    <row r="568" spans="1:10">
      <c r="A568" s="2">
        <v>44260</v>
      </c>
      <c r="B568" s="3" t="s">
        <v>13</v>
      </c>
      <c r="C568" s="4" t="s">
        <v>115</v>
      </c>
      <c r="D568" s="3" t="s">
        <v>21</v>
      </c>
      <c r="E568" s="3" t="s">
        <v>174</v>
      </c>
      <c r="F568" s="3">
        <v>74</v>
      </c>
      <c r="G568" s="3">
        <v>18000</v>
      </c>
      <c r="H568" s="5">
        <f t="shared" si="30"/>
        <v>1332000</v>
      </c>
      <c r="I568" s="76">
        <f t="shared" si="31"/>
        <v>266400</v>
      </c>
      <c r="J568" s="76">
        <f t="shared" si="32"/>
        <v>266400</v>
      </c>
    </row>
    <row r="569" spans="1:10">
      <c r="A569" s="2">
        <v>44260</v>
      </c>
      <c r="B569" s="3" t="s">
        <v>170</v>
      </c>
      <c r="C569" s="4" t="s">
        <v>75</v>
      </c>
      <c r="D569" s="3" t="s">
        <v>7</v>
      </c>
      <c r="E569" s="3" t="s">
        <v>175</v>
      </c>
      <c r="F569" s="3">
        <v>33</v>
      </c>
      <c r="G569" s="3">
        <v>23500</v>
      </c>
      <c r="H569" s="5">
        <f t="shared" si="30"/>
        <v>775500</v>
      </c>
      <c r="I569" s="76">
        <f t="shared" si="31"/>
        <v>387750</v>
      </c>
      <c r="J569" s="76">
        <f t="shared" si="32"/>
        <v>387700</v>
      </c>
    </row>
    <row r="570" spans="1:10">
      <c r="A570" s="2">
        <v>44260</v>
      </c>
      <c r="B570" s="3" t="s">
        <v>13</v>
      </c>
      <c r="C570" s="4" t="s">
        <v>156</v>
      </c>
      <c r="D570" s="3" t="s">
        <v>23</v>
      </c>
      <c r="E570" s="3" t="s">
        <v>175</v>
      </c>
      <c r="F570" s="3">
        <v>9</v>
      </c>
      <c r="G570" s="3">
        <v>23500</v>
      </c>
      <c r="H570" s="5">
        <f t="shared" si="30"/>
        <v>211500</v>
      </c>
      <c r="I570" s="76">
        <f t="shared" si="31"/>
        <v>105750</v>
      </c>
      <c r="J570" s="76">
        <f t="shared" si="32"/>
        <v>105700</v>
      </c>
    </row>
    <row r="571" spans="1:10">
      <c r="A571" s="2">
        <v>44260</v>
      </c>
      <c r="B571" s="3" t="s">
        <v>13</v>
      </c>
      <c r="C571" s="4" t="s">
        <v>115</v>
      </c>
      <c r="D571" s="3" t="s">
        <v>21</v>
      </c>
      <c r="E571" s="3" t="s">
        <v>174</v>
      </c>
      <c r="F571" s="3">
        <v>39</v>
      </c>
      <c r="G571" s="3">
        <v>18000</v>
      </c>
      <c r="H571" s="5">
        <f t="shared" si="30"/>
        <v>702000</v>
      </c>
      <c r="I571" s="76">
        <f t="shared" si="31"/>
        <v>140400</v>
      </c>
      <c r="J571" s="76">
        <f t="shared" si="32"/>
        <v>140400</v>
      </c>
    </row>
    <row r="572" spans="1:10">
      <c r="A572" s="2">
        <v>44260</v>
      </c>
      <c r="B572" s="3" t="s">
        <v>173</v>
      </c>
      <c r="C572" s="4" t="s">
        <v>120</v>
      </c>
      <c r="D572" s="3" t="s">
        <v>118</v>
      </c>
      <c r="E572" s="3" t="s">
        <v>174</v>
      </c>
      <c r="F572" s="3">
        <v>32</v>
      </c>
      <c r="G572" s="3">
        <v>18000</v>
      </c>
      <c r="H572" s="5">
        <f t="shared" si="30"/>
        <v>576000</v>
      </c>
      <c r="I572" s="76">
        <f t="shared" si="31"/>
        <v>115200</v>
      </c>
      <c r="J572" s="76">
        <f t="shared" si="32"/>
        <v>115200</v>
      </c>
    </row>
    <row r="573" spans="1:10">
      <c r="A573" s="2">
        <v>44260</v>
      </c>
      <c r="B573" s="3" t="s">
        <v>170</v>
      </c>
      <c r="C573" s="4" t="s">
        <v>86</v>
      </c>
      <c r="D573" s="3" t="s">
        <v>10</v>
      </c>
      <c r="E573" s="3" t="s">
        <v>175</v>
      </c>
      <c r="F573" s="3">
        <v>100</v>
      </c>
      <c r="G573" s="3">
        <v>23500</v>
      </c>
      <c r="H573" s="5">
        <f t="shared" si="30"/>
        <v>2350000</v>
      </c>
      <c r="I573" s="76">
        <f t="shared" si="31"/>
        <v>1175000</v>
      </c>
      <c r="J573" s="76">
        <f t="shared" si="32"/>
        <v>1198500</v>
      </c>
    </row>
    <row r="574" spans="1:10">
      <c r="A574" s="2">
        <v>44260</v>
      </c>
      <c r="B574" s="3" t="s">
        <v>173</v>
      </c>
      <c r="C574" s="4" t="s">
        <v>56</v>
      </c>
      <c r="D574" s="3" t="s">
        <v>23</v>
      </c>
      <c r="E574" s="3" t="s">
        <v>176</v>
      </c>
      <c r="F574" s="3">
        <v>63</v>
      </c>
      <c r="G574" s="3">
        <v>9000</v>
      </c>
      <c r="H574" s="5">
        <f t="shared" si="30"/>
        <v>567000</v>
      </c>
      <c r="I574" s="76">
        <f t="shared" si="31"/>
        <v>56700</v>
      </c>
      <c r="J574" s="76">
        <f t="shared" si="32"/>
        <v>45300</v>
      </c>
    </row>
    <row r="575" spans="1:10">
      <c r="A575" s="2">
        <v>44260</v>
      </c>
      <c r="B575" s="3" t="s">
        <v>13</v>
      </c>
      <c r="C575" s="4" t="s">
        <v>112</v>
      </c>
      <c r="D575" s="3" t="s">
        <v>23</v>
      </c>
      <c r="E575" s="3" t="s">
        <v>176</v>
      </c>
      <c r="F575" s="3">
        <v>71</v>
      </c>
      <c r="G575" s="3">
        <v>9000</v>
      </c>
      <c r="H575" s="5">
        <f t="shared" si="30"/>
        <v>639000</v>
      </c>
      <c r="I575" s="76">
        <f t="shared" si="31"/>
        <v>63900</v>
      </c>
      <c r="J575" s="76">
        <f t="shared" si="32"/>
        <v>51100</v>
      </c>
    </row>
    <row r="576" spans="1:10">
      <c r="A576" s="2">
        <v>44260</v>
      </c>
      <c r="B576" s="3" t="s">
        <v>13</v>
      </c>
      <c r="C576" s="4" t="s">
        <v>124</v>
      </c>
      <c r="D576" s="3" t="s">
        <v>118</v>
      </c>
      <c r="E576" s="3" t="s">
        <v>176</v>
      </c>
      <c r="F576" s="3">
        <v>28</v>
      </c>
      <c r="G576" s="3">
        <v>9000</v>
      </c>
      <c r="H576" s="5">
        <f t="shared" si="30"/>
        <v>252000</v>
      </c>
      <c r="I576" s="76">
        <f t="shared" si="31"/>
        <v>25200</v>
      </c>
      <c r="J576" s="76">
        <f t="shared" si="32"/>
        <v>20100</v>
      </c>
    </row>
    <row r="577" spans="1:10">
      <c r="A577" s="2">
        <v>44260</v>
      </c>
      <c r="B577" s="3" t="s">
        <v>173</v>
      </c>
      <c r="C577" s="4" t="s">
        <v>15</v>
      </c>
      <c r="D577" s="3" t="s">
        <v>10</v>
      </c>
      <c r="E577" s="3" t="s">
        <v>176</v>
      </c>
      <c r="F577" s="3">
        <v>7</v>
      </c>
      <c r="G577" s="3">
        <v>9000</v>
      </c>
      <c r="H577" s="5">
        <f t="shared" si="30"/>
        <v>63000</v>
      </c>
      <c r="I577" s="76">
        <f t="shared" si="31"/>
        <v>6300</v>
      </c>
      <c r="J577" s="76">
        <f t="shared" si="32"/>
        <v>5000</v>
      </c>
    </row>
    <row r="578" spans="1:10">
      <c r="A578" s="2">
        <v>44261</v>
      </c>
      <c r="B578" s="3" t="s">
        <v>172</v>
      </c>
      <c r="C578" s="4" t="s">
        <v>120</v>
      </c>
      <c r="D578" s="3" t="s">
        <v>118</v>
      </c>
      <c r="E578" s="3" t="s">
        <v>174</v>
      </c>
      <c r="F578" s="3">
        <v>89</v>
      </c>
      <c r="G578" s="3">
        <v>18000</v>
      </c>
      <c r="H578" s="5">
        <f t="shared" ref="H578:H641" si="33">G578*F578</f>
        <v>1602000</v>
      </c>
      <c r="I578" s="76">
        <f t="shared" si="31"/>
        <v>320400</v>
      </c>
      <c r="J578" s="76">
        <f t="shared" si="32"/>
        <v>320400</v>
      </c>
    </row>
    <row r="579" spans="1:10">
      <c r="A579" s="2">
        <v>44261</v>
      </c>
      <c r="B579" s="3" t="s">
        <v>169</v>
      </c>
      <c r="C579" s="4" t="s">
        <v>160</v>
      </c>
      <c r="D579" s="3" t="s">
        <v>10</v>
      </c>
      <c r="E579" s="3" t="s">
        <v>175</v>
      </c>
      <c r="F579" s="3">
        <v>89</v>
      </c>
      <c r="G579" s="3">
        <v>23500</v>
      </c>
      <c r="H579" s="5">
        <f t="shared" si="33"/>
        <v>2091500</v>
      </c>
      <c r="I579" s="76">
        <f t="shared" ref="I579:I642" si="34">IF($G579&gt;20000, ROUNDDOWN($H579*0.5, -1), IF($G579&gt;10000, ROUNDDOWN($H579*0.2, -1), ROUNDDOWN($H579*0.1, -1)))</f>
        <v>1045750</v>
      </c>
      <c r="J579" s="76">
        <f t="shared" ref="J579:J642" si="35">IF($F579&gt;90, ROUNDDOWN($H579*0.01, -2), 0) + IF($G579&gt;20000, ROUNDDOWN($H579*0.5, -2), IF($G579&gt;10000, ROUNDDOWN($H579*0.2, -2), ROUNDDOWN($H579*0.08, -2)))</f>
        <v>1045700</v>
      </c>
    </row>
    <row r="580" spans="1:10">
      <c r="A580" s="2">
        <v>44261</v>
      </c>
      <c r="B580" s="3" t="s">
        <v>13</v>
      </c>
      <c r="C580" s="4" t="s">
        <v>46</v>
      </c>
      <c r="D580" s="3" t="s">
        <v>7</v>
      </c>
      <c r="E580" s="3" t="s">
        <v>174</v>
      </c>
      <c r="F580" s="3">
        <v>81</v>
      </c>
      <c r="G580" s="3">
        <v>18000</v>
      </c>
      <c r="H580" s="5">
        <f t="shared" si="33"/>
        <v>1458000</v>
      </c>
      <c r="I580" s="76">
        <f t="shared" si="34"/>
        <v>291600</v>
      </c>
      <c r="J580" s="76">
        <f t="shared" si="35"/>
        <v>291600</v>
      </c>
    </row>
    <row r="581" spans="1:10">
      <c r="A581" s="2">
        <v>44261</v>
      </c>
      <c r="B581" s="3" t="s">
        <v>171</v>
      </c>
      <c r="C581" s="4" t="s">
        <v>136</v>
      </c>
      <c r="D581" s="3" t="s">
        <v>10</v>
      </c>
      <c r="E581" s="3" t="s">
        <v>176</v>
      </c>
      <c r="F581" s="3">
        <v>43</v>
      </c>
      <c r="G581" s="3">
        <v>9000</v>
      </c>
      <c r="H581" s="5">
        <f t="shared" si="33"/>
        <v>387000</v>
      </c>
      <c r="I581" s="76">
        <f t="shared" si="34"/>
        <v>38700</v>
      </c>
      <c r="J581" s="76">
        <f t="shared" si="35"/>
        <v>30900</v>
      </c>
    </row>
    <row r="582" spans="1:10">
      <c r="A582" s="2">
        <v>44261</v>
      </c>
      <c r="B582" s="3" t="s">
        <v>173</v>
      </c>
      <c r="C582" s="4" t="s">
        <v>15</v>
      </c>
      <c r="D582" s="3" t="s">
        <v>10</v>
      </c>
      <c r="E582" s="3" t="s">
        <v>176</v>
      </c>
      <c r="F582" s="3">
        <v>62</v>
      </c>
      <c r="G582" s="3">
        <v>9000</v>
      </c>
      <c r="H582" s="5">
        <f t="shared" si="33"/>
        <v>558000</v>
      </c>
      <c r="I582" s="76">
        <f t="shared" si="34"/>
        <v>55800</v>
      </c>
      <c r="J582" s="76">
        <f t="shared" si="35"/>
        <v>44600</v>
      </c>
    </row>
    <row r="583" spans="1:10">
      <c r="A583" s="2">
        <v>44261</v>
      </c>
      <c r="B583" s="3" t="s">
        <v>169</v>
      </c>
      <c r="C583" s="4" t="s">
        <v>76</v>
      </c>
      <c r="D583" s="3" t="s">
        <v>7</v>
      </c>
      <c r="E583" s="3" t="s">
        <v>176</v>
      </c>
      <c r="F583" s="3">
        <v>41</v>
      </c>
      <c r="G583" s="3">
        <v>9000</v>
      </c>
      <c r="H583" s="5">
        <f t="shared" si="33"/>
        <v>369000</v>
      </c>
      <c r="I583" s="76">
        <f t="shared" si="34"/>
        <v>36900</v>
      </c>
      <c r="J583" s="76">
        <f t="shared" si="35"/>
        <v>29500</v>
      </c>
    </row>
    <row r="584" spans="1:10">
      <c r="A584" s="2">
        <v>44261</v>
      </c>
      <c r="B584" s="3" t="s">
        <v>169</v>
      </c>
      <c r="C584" s="4" t="s">
        <v>76</v>
      </c>
      <c r="D584" s="3" t="s">
        <v>7</v>
      </c>
      <c r="E584" s="3" t="s">
        <v>176</v>
      </c>
      <c r="F584" s="3">
        <v>5</v>
      </c>
      <c r="G584" s="3">
        <v>9000</v>
      </c>
      <c r="H584" s="5">
        <f t="shared" si="33"/>
        <v>45000</v>
      </c>
      <c r="I584" s="76">
        <f t="shared" si="34"/>
        <v>4500</v>
      </c>
      <c r="J584" s="76">
        <f t="shared" si="35"/>
        <v>3600</v>
      </c>
    </row>
    <row r="585" spans="1:10">
      <c r="A585" s="2">
        <v>44262</v>
      </c>
      <c r="B585" s="3" t="s">
        <v>171</v>
      </c>
      <c r="C585" s="4" t="s">
        <v>54</v>
      </c>
      <c r="D585" s="3" t="s">
        <v>7</v>
      </c>
      <c r="E585" s="3" t="s">
        <v>177</v>
      </c>
      <c r="F585" s="3">
        <v>99</v>
      </c>
      <c r="G585" s="3">
        <v>5000</v>
      </c>
      <c r="H585" s="5">
        <f t="shared" si="33"/>
        <v>495000</v>
      </c>
      <c r="I585" s="76">
        <f t="shared" si="34"/>
        <v>49500</v>
      </c>
      <c r="J585" s="76">
        <f t="shared" si="35"/>
        <v>44500</v>
      </c>
    </row>
    <row r="586" spans="1:10">
      <c r="A586" s="2">
        <v>44262</v>
      </c>
      <c r="B586" s="3" t="s">
        <v>13</v>
      </c>
      <c r="C586" s="4" t="s">
        <v>105</v>
      </c>
      <c r="D586" s="3" t="s">
        <v>18</v>
      </c>
      <c r="E586" s="3" t="s">
        <v>176</v>
      </c>
      <c r="F586" s="3">
        <v>71</v>
      </c>
      <c r="G586" s="3">
        <v>9000</v>
      </c>
      <c r="H586" s="5">
        <f t="shared" si="33"/>
        <v>639000</v>
      </c>
      <c r="I586" s="76">
        <f t="shared" si="34"/>
        <v>63900</v>
      </c>
      <c r="J586" s="76">
        <f t="shared" si="35"/>
        <v>51100</v>
      </c>
    </row>
    <row r="587" spans="1:10">
      <c r="A587" s="2">
        <v>44262</v>
      </c>
      <c r="B587" s="3" t="s">
        <v>172</v>
      </c>
      <c r="C587" s="4" t="s">
        <v>25</v>
      </c>
      <c r="D587" s="3" t="s">
        <v>21</v>
      </c>
      <c r="E587" s="3" t="s">
        <v>174</v>
      </c>
      <c r="F587" s="3">
        <v>1</v>
      </c>
      <c r="G587" s="3">
        <v>18000</v>
      </c>
      <c r="H587" s="5">
        <f t="shared" si="33"/>
        <v>18000</v>
      </c>
      <c r="I587" s="76">
        <f t="shared" si="34"/>
        <v>3600</v>
      </c>
      <c r="J587" s="76">
        <f t="shared" si="35"/>
        <v>3600</v>
      </c>
    </row>
    <row r="588" spans="1:10">
      <c r="A588" s="2">
        <v>44262</v>
      </c>
      <c r="B588" s="3" t="s">
        <v>173</v>
      </c>
      <c r="C588" s="4" t="s">
        <v>22</v>
      </c>
      <c r="D588" s="3" t="s">
        <v>23</v>
      </c>
      <c r="E588" s="3" t="s">
        <v>178</v>
      </c>
      <c r="F588" s="3">
        <v>20</v>
      </c>
      <c r="G588" s="3">
        <v>4000</v>
      </c>
      <c r="H588" s="5">
        <f t="shared" si="33"/>
        <v>80000</v>
      </c>
      <c r="I588" s="76">
        <f t="shared" si="34"/>
        <v>8000</v>
      </c>
      <c r="J588" s="76">
        <f t="shared" si="35"/>
        <v>6400</v>
      </c>
    </row>
    <row r="589" spans="1:10">
      <c r="A589" s="2">
        <v>44262</v>
      </c>
      <c r="B589" s="3" t="s">
        <v>171</v>
      </c>
      <c r="C589" s="4" t="s">
        <v>66</v>
      </c>
      <c r="D589" s="3" t="s">
        <v>7</v>
      </c>
      <c r="E589" s="3" t="s">
        <v>176</v>
      </c>
      <c r="F589" s="3">
        <v>98</v>
      </c>
      <c r="G589" s="3">
        <v>9000</v>
      </c>
      <c r="H589" s="5">
        <f t="shared" si="33"/>
        <v>882000</v>
      </c>
      <c r="I589" s="76">
        <f t="shared" si="34"/>
        <v>88200</v>
      </c>
      <c r="J589" s="76">
        <f t="shared" si="35"/>
        <v>79300</v>
      </c>
    </row>
    <row r="590" spans="1:10">
      <c r="A590" s="2">
        <v>44262</v>
      </c>
      <c r="B590" s="3" t="s">
        <v>172</v>
      </c>
      <c r="C590" s="4" t="s">
        <v>61</v>
      </c>
      <c r="D590" s="3" t="s">
        <v>7</v>
      </c>
      <c r="E590" s="3" t="s">
        <v>175</v>
      </c>
      <c r="F590" s="3">
        <v>92</v>
      </c>
      <c r="G590" s="3">
        <v>23500</v>
      </c>
      <c r="H590" s="5">
        <f t="shared" si="33"/>
        <v>2162000</v>
      </c>
      <c r="I590" s="76">
        <f t="shared" si="34"/>
        <v>1081000</v>
      </c>
      <c r="J590" s="76">
        <f t="shared" si="35"/>
        <v>1102600</v>
      </c>
    </row>
    <row r="591" spans="1:10">
      <c r="A591" s="2">
        <v>44262</v>
      </c>
      <c r="B591" s="3" t="s">
        <v>173</v>
      </c>
      <c r="C591" s="4" t="s">
        <v>42</v>
      </c>
      <c r="D591" s="3" t="s">
        <v>23</v>
      </c>
      <c r="E591" s="3" t="s">
        <v>178</v>
      </c>
      <c r="F591" s="3">
        <v>56</v>
      </c>
      <c r="G591" s="3">
        <v>4000</v>
      </c>
      <c r="H591" s="5">
        <f t="shared" si="33"/>
        <v>224000</v>
      </c>
      <c r="I591" s="76">
        <f t="shared" si="34"/>
        <v>22400</v>
      </c>
      <c r="J591" s="76">
        <f t="shared" si="35"/>
        <v>17900</v>
      </c>
    </row>
    <row r="592" spans="1:10">
      <c r="A592" s="2">
        <v>44262</v>
      </c>
      <c r="B592" s="3" t="s">
        <v>170</v>
      </c>
      <c r="C592" s="4" t="s">
        <v>43</v>
      </c>
      <c r="D592" s="3" t="s">
        <v>21</v>
      </c>
      <c r="E592" s="3" t="s">
        <v>178</v>
      </c>
      <c r="F592" s="3">
        <v>87</v>
      </c>
      <c r="G592" s="3">
        <v>4000</v>
      </c>
      <c r="H592" s="5">
        <f t="shared" si="33"/>
        <v>348000</v>
      </c>
      <c r="I592" s="76">
        <f t="shared" si="34"/>
        <v>34800</v>
      </c>
      <c r="J592" s="76">
        <f t="shared" si="35"/>
        <v>27800</v>
      </c>
    </row>
    <row r="593" spans="1:10">
      <c r="A593" s="2">
        <v>44262</v>
      </c>
      <c r="B593" s="3" t="s">
        <v>172</v>
      </c>
      <c r="C593" s="4" t="s">
        <v>101</v>
      </c>
      <c r="D593" s="3" t="s">
        <v>10</v>
      </c>
      <c r="E593" s="3" t="s">
        <v>175</v>
      </c>
      <c r="F593" s="3">
        <v>54</v>
      </c>
      <c r="G593" s="3">
        <v>23500</v>
      </c>
      <c r="H593" s="5">
        <f t="shared" si="33"/>
        <v>1269000</v>
      </c>
      <c r="I593" s="76">
        <f t="shared" si="34"/>
        <v>634500</v>
      </c>
      <c r="J593" s="76">
        <f t="shared" si="35"/>
        <v>634500</v>
      </c>
    </row>
    <row r="594" spans="1:10">
      <c r="A594" s="2">
        <v>44262</v>
      </c>
      <c r="B594" s="3" t="s">
        <v>172</v>
      </c>
      <c r="C594" s="4" t="s">
        <v>61</v>
      </c>
      <c r="D594" s="3" t="s">
        <v>7</v>
      </c>
      <c r="E594" s="3" t="s">
        <v>175</v>
      </c>
      <c r="F594" s="3">
        <v>46</v>
      </c>
      <c r="G594" s="3">
        <v>23500</v>
      </c>
      <c r="H594" s="5">
        <f t="shared" si="33"/>
        <v>1081000</v>
      </c>
      <c r="I594" s="76">
        <f t="shared" si="34"/>
        <v>540500</v>
      </c>
      <c r="J594" s="76">
        <f t="shared" si="35"/>
        <v>540500</v>
      </c>
    </row>
    <row r="595" spans="1:10">
      <c r="A595" s="2">
        <v>44263</v>
      </c>
      <c r="B595" s="3" t="s">
        <v>169</v>
      </c>
      <c r="C595" s="4" t="s">
        <v>66</v>
      </c>
      <c r="D595" s="3" t="s">
        <v>7</v>
      </c>
      <c r="E595" s="3" t="s">
        <v>176</v>
      </c>
      <c r="F595" s="3">
        <v>60</v>
      </c>
      <c r="G595" s="3">
        <v>9000</v>
      </c>
      <c r="H595" s="5">
        <f t="shared" si="33"/>
        <v>540000</v>
      </c>
      <c r="I595" s="76">
        <f t="shared" si="34"/>
        <v>54000</v>
      </c>
      <c r="J595" s="76">
        <f t="shared" si="35"/>
        <v>43200</v>
      </c>
    </row>
    <row r="596" spans="1:10">
      <c r="A596" s="2">
        <v>44263</v>
      </c>
      <c r="B596" s="3" t="s">
        <v>173</v>
      </c>
      <c r="C596" s="4" t="s">
        <v>69</v>
      </c>
      <c r="D596" s="3" t="s">
        <v>7</v>
      </c>
      <c r="E596" s="3" t="s">
        <v>174</v>
      </c>
      <c r="F596" s="3">
        <v>20</v>
      </c>
      <c r="G596" s="3">
        <v>18000</v>
      </c>
      <c r="H596" s="5">
        <f t="shared" si="33"/>
        <v>360000</v>
      </c>
      <c r="I596" s="76">
        <f t="shared" si="34"/>
        <v>72000</v>
      </c>
      <c r="J596" s="76">
        <f t="shared" si="35"/>
        <v>72000</v>
      </c>
    </row>
    <row r="597" spans="1:10">
      <c r="A597" s="2">
        <v>44263</v>
      </c>
      <c r="B597" s="3" t="s">
        <v>173</v>
      </c>
      <c r="C597" s="4" t="s">
        <v>120</v>
      </c>
      <c r="D597" s="3" t="s">
        <v>118</v>
      </c>
      <c r="E597" s="3" t="s">
        <v>174</v>
      </c>
      <c r="F597" s="3">
        <v>64</v>
      </c>
      <c r="G597" s="3">
        <v>18000</v>
      </c>
      <c r="H597" s="5">
        <f t="shared" si="33"/>
        <v>1152000</v>
      </c>
      <c r="I597" s="76">
        <f t="shared" si="34"/>
        <v>230400</v>
      </c>
      <c r="J597" s="76">
        <f t="shared" si="35"/>
        <v>230400</v>
      </c>
    </row>
    <row r="598" spans="1:10">
      <c r="A598" s="2">
        <v>44263</v>
      </c>
      <c r="B598" s="3" t="s">
        <v>172</v>
      </c>
      <c r="C598" s="4" t="s">
        <v>57</v>
      </c>
      <c r="D598" s="3" t="s">
        <v>7</v>
      </c>
      <c r="E598" s="3" t="s">
        <v>175</v>
      </c>
      <c r="F598" s="3">
        <v>8</v>
      </c>
      <c r="G598" s="3">
        <v>23500</v>
      </c>
      <c r="H598" s="5">
        <f t="shared" si="33"/>
        <v>188000</v>
      </c>
      <c r="I598" s="76">
        <f t="shared" si="34"/>
        <v>94000</v>
      </c>
      <c r="J598" s="76">
        <f t="shared" si="35"/>
        <v>94000</v>
      </c>
    </row>
    <row r="599" spans="1:10">
      <c r="A599" s="2">
        <v>44263</v>
      </c>
      <c r="B599" s="3" t="s">
        <v>170</v>
      </c>
      <c r="C599" s="4" t="s">
        <v>9</v>
      </c>
      <c r="D599" s="3" t="s">
        <v>18</v>
      </c>
      <c r="E599" s="3" t="s">
        <v>175</v>
      </c>
      <c r="F599" s="3">
        <v>26</v>
      </c>
      <c r="G599" s="3">
        <v>23500</v>
      </c>
      <c r="H599" s="5">
        <f t="shared" si="33"/>
        <v>611000</v>
      </c>
      <c r="I599" s="76">
        <f t="shared" si="34"/>
        <v>305500</v>
      </c>
      <c r="J599" s="76">
        <f t="shared" si="35"/>
        <v>305500</v>
      </c>
    </row>
    <row r="600" spans="1:10">
      <c r="A600" s="2">
        <v>44263</v>
      </c>
      <c r="B600" s="3" t="s">
        <v>173</v>
      </c>
      <c r="C600" s="4" t="s">
        <v>28</v>
      </c>
      <c r="D600" s="3" t="s">
        <v>18</v>
      </c>
      <c r="E600" s="3" t="s">
        <v>174</v>
      </c>
      <c r="F600" s="3">
        <v>64</v>
      </c>
      <c r="G600" s="3">
        <v>18000</v>
      </c>
      <c r="H600" s="5">
        <f t="shared" si="33"/>
        <v>1152000</v>
      </c>
      <c r="I600" s="76">
        <f t="shared" si="34"/>
        <v>230400</v>
      </c>
      <c r="J600" s="76">
        <f t="shared" si="35"/>
        <v>230400</v>
      </c>
    </row>
    <row r="601" spans="1:10">
      <c r="A601" s="2">
        <v>44263</v>
      </c>
      <c r="B601" s="3" t="s">
        <v>173</v>
      </c>
      <c r="C601" s="4" t="s">
        <v>130</v>
      </c>
      <c r="D601" s="3" t="s">
        <v>18</v>
      </c>
      <c r="E601" s="3" t="s">
        <v>175</v>
      </c>
      <c r="F601" s="3">
        <v>62</v>
      </c>
      <c r="G601" s="3">
        <v>23500</v>
      </c>
      <c r="H601" s="5">
        <f t="shared" si="33"/>
        <v>1457000</v>
      </c>
      <c r="I601" s="76">
        <f t="shared" si="34"/>
        <v>728500</v>
      </c>
      <c r="J601" s="76">
        <f t="shared" si="35"/>
        <v>728500</v>
      </c>
    </row>
    <row r="602" spans="1:10">
      <c r="A602" s="2">
        <v>44263</v>
      </c>
      <c r="B602" s="3" t="s">
        <v>169</v>
      </c>
      <c r="C602" s="4" t="s">
        <v>153</v>
      </c>
      <c r="D602" s="3" t="s">
        <v>7</v>
      </c>
      <c r="E602" s="3" t="s">
        <v>175</v>
      </c>
      <c r="F602" s="3">
        <v>99</v>
      </c>
      <c r="G602" s="3">
        <v>23500</v>
      </c>
      <c r="H602" s="5">
        <f t="shared" si="33"/>
        <v>2326500</v>
      </c>
      <c r="I602" s="76">
        <f t="shared" si="34"/>
        <v>1163250</v>
      </c>
      <c r="J602" s="76">
        <f t="shared" si="35"/>
        <v>1186400</v>
      </c>
    </row>
    <row r="603" spans="1:10">
      <c r="A603" s="2">
        <v>44263</v>
      </c>
      <c r="B603" s="3" t="s">
        <v>172</v>
      </c>
      <c r="C603" s="4" t="s">
        <v>20</v>
      </c>
      <c r="D603" s="3" t="s">
        <v>21</v>
      </c>
      <c r="E603" s="3" t="s">
        <v>178</v>
      </c>
      <c r="F603" s="3">
        <v>69</v>
      </c>
      <c r="G603" s="3">
        <v>4000</v>
      </c>
      <c r="H603" s="5">
        <f t="shared" si="33"/>
        <v>276000</v>
      </c>
      <c r="I603" s="76">
        <f t="shared" si="34"/>
        <v>27600</v>
      </c>
      <c r="J603" s="76">
        <f t="shared" si="35"/>
        <v>22000</v>
      </c>
    </row>
    <row r="604" spans="1:10">
      <c r="A604" s="2">
        <v>44263</v>
      </c>
      <c r="B604" s="3" t="s">
        <v>173</v>
      </c>
      <c r="C604" s="4" t="s">
        <v>58</v>
      </c>
      <c r="D604" s="3" t="s">
        <v>7</v>
      </c>
      <c r="E604" s="3" t="s">
        <v>174</v>
      </c>
      <c r="F604" s="3">
        <v>2</v>
      </c>
      <c r="G604" s="3">
        <v>18000</v>
      </c>
      <c r="H604" s="5">
        <f t="shared" si="33"/>
        <v>36000</v>
      </c>
      <c r="I604" s="76">
        <f t="shared" si="34"/>
        <v>7200</v>
      </c>
      <c r="J604" s="76">
        <f t="shared" si="35"/>
        <v>7200</v>
      </c>
    </row>
    <row r="605" spans="1:10">
      <c r="A605" s="2">
        <v>44263</v>
      </c>
      <c r="B605" s="3" t="s">
        <v>173</v>
      </c>
      <c r="C605" s="4" t="s">
        <v>137</v>
      </c>
      <c r="D605" s="3" t="s">
        <v>21</v>
      </c>
      <c r="E605" s="3" t="s">
        <v>174</v>
      </c>
      <c r="F605" s="3">
        <v>95</v>
      </c>
      <c r="G605" s="3">
        <v>18000</v>
      </c>
      <c r="H605" s="5">
        <f t="shared" si="33"/>
        <v>1710000</v>
      </c>
      <c r="I605" s="76">
        <f t="shared" si="34"/>
        <v>342000</v>
      </c>
      <c r="J605" s="76">
        <f t="shared" si="35"/>
        <v>359100</v>
      </c>
    </row>
    <row r="606" spans="1:10">
      <c r="A606" s="2">
        <v>44263</v>
      </c>
      <c r="B606" s="3" t="s">
        <v>173</v>
      </c>
      <c r="C606" s="4" t="s">
        <v>22</v>
      </c>
      <c r="D606" s="3" t="s">
        <v>23</v>
      </c>
      <c r="E606" s="3" t="s">
        <v>178</v>
      </c>
      <c r="F606" s="3">
        <v>50</v>
      </c>
      <c r="G606" s="3">
        <v>4000</v>
      </c>
      <c r="H606" s="5">
        <f t="shared" si="33"/>
        <v>200000</v>
      </c>
      <c r="I606" s="76">
        <f t="shared" si="34"/>
        <v>20000</v>
      </c>
      <c r="J606" s="76">
        <f t="shared" si="35"/>
        <v>16000</v>
      </c>
    </row>
    <row r="607" spans="1:10">
      <c r="A607" s="2">
        <v>44263</v>
      </c>
      <c r="B607" s="3" t="s">
        <v>173</v>
      </c>
      <c r="C607" s="4" t="s">
        <v>46</v>
      </c>
      <c r="D607" s="3" t="s">
        <v>7</v>
      </c>
      <c r="E607" s="3" t="s">
        <v>175</v>
      </c>
      <c r="F607" s="3">
        <v>25</v>
      </c>
      <c r="G607" s="3">
        <v>23500</v>
      </c>
      <c r="H607" s="5">
        <f t="shared" si="33"/>
        <v>587500</v>
      </c>
      <c r="I607" s="76">
        <f t="shared" si="34"/>
        <v>293750</v>
      </c>
      <c r="J607" s="76">
        <f t="shared" si="35"/>
        <v>293700</v>
      </c>
    </row>
    <row r="608" spans="1:10">
      <c r="A608" s="2">
        <v>44263</v>
      </c>
      <c r="B608" s="3" t="s">
        <v>170</v>
      </c>
      <c r="C608" s="4" t="s">
        <v>128</v>
      </c>
      <c r="D608" s="3" t="s">
        <v>118</v>
      </c>
      <c r="E608" s="3" t="s">
        <v>175</v>
      </c>
      <c r="F608" s="3">
        <v>47</v>
      </c>
      <c r="G608" s="3">
        <v>23500</v>
      </c>
      <c r="H608" s="5">
        <f t="shared" si="33"/>
        <v>1104500</v>
      </c>
      <c r="I608" s="76">
        <f t="shared" si="34"/>
        <v>552250</v>
      </c>
      <c r="J608" s="76">
        <f t="shared" si="35"/>
        <v>552200</v>
      </c>
    </row>
    <row r="609" spans="1:10">
      <c r="A609" s="2">
        <v>44263</v>
      </c>
      <c r="B609" s="3" t="s">
        <v>13</v>
      </c>
      <c r="C609" s="4" t="s">
        <v>145</v>
      </c>
      <c r="D609" s="3" t="s">
        <v>118</v>
      </c>
      <c r="E609" s="3" t="s">
        <v>175</v>
      </c>
      <c r="F609" s="3">
        <v>17</v>
      </c>
      <c r="G609" s="3">
        <v>23500</v>
      </c>
      <c r="H609" s="5">
        <f t="shared" si="33"/>
        <v>399500</v>
      </c>
      <c r="I609" s="76">
        <f t="shared" si="34"/>
        <v>199750</v>
      </c>
      <c r="J609" s="76">
        <f t="shared" si="35"/>
        <v>199700</v>
      </c>
    </row>
    <row r="610" spans="1:10">
      <c r="A610" s="2">
        <v>44263</v>
      </c>
      <c r="B610" s="3" t="s">
        <v>13</v>
      </c>
      <c r="C610" s="4" t="s">
        <v>34</v>
      </c>
      <c r="D610" s="3" t="s">
        <v>23</v>
      </c>
      <c r="E610" s="3" t="s">
        <v>176</v>
      </c>
      <c r="F610" s="3">
        <v>45</v>
      </c>
      <c r="G610" s="3">
        <v>9000</v>
      </c>
      <c r="H610" s="5">
        <f t="shared" si="33"/>
        <v>405000</v>
      </c>
      <c r="I610" s="76">
        <f t="shared" si="34"/>
        <v>40500</v>
      </c>
      <c r="J610" s="76">
        <f t="shared" si="35"/>
        <v>32400</v>
      </c>
    </row>
    <row r="611" spans="1:10">
      <c r="A611" s="2">
        <v>44263</v>
      </c>
      <c r="B611" s="3" t="s">
        <v>169</v>
      </c>
      <c r="C611" s="4" t="s">
        <v>70</v>
      </c>
      <c r="D611" s="3" t="s">
        <v>7</v>
      </c>
      <c r="E611" s="3" t="s">
        <v>174</v>
      </c>
      <c r="F611" s="3">
        <v>100</v>
      </c>
      <c r="G611" s="3">
        <v>18000</v>
      </c>
      <c r="H611" s="5">
        <f t="shared" si="33"/>
        <v>1800000</v>
      </c>
      <c r="I611" s="76">
        <f t="shared" si="34"/>
        <v>360000</v>
      </c>
      <c r="J611" s="76">
        <f t="shared" si="35"/>
        <v>378000</v>
      </c>
    </row>
    <row r="612" spans="1:10">
      <c r="A612" s="2">
        <v>44264</v>
      </c>
      <c r="B612" s="3" t="s">
        <v>171</v>
      </c>
      <c r="C612" s="4" t="s">
        <v>55</v>
      </c>
      <c r="D612" s="3" t="s">
        <v>10</v>
      </c>
      <c r="E612" s="3" t="s">
        <v>176</v>
      </c>
      <c r="F612" s="3">
        <v>33</v>
      </c>
      <c r="G612" s="3">
        <v>9000</v>
      </c>
      <c r="H612" s="5">
        <f t="shared" si="33"/>
        <v>297000</v>
      </c>
      <c r="I612" s="76">
        <f t="shared" si="34"/>
        <v>29700</v>
      </c>
      <c r="J612" s="76">
        <f t="shared" si="35"/>
        <v>23700</v>
      </c>
    </row>
    <row r="613" spans="1:10">
      <c r="A613" s="2">
        <v>44264</v>
      </c>
      <c r="B613" s="3" t="s">
        <v>173</v>
      </c>
      <c r="C613" s="4" t="s">
        <v>159</v>
      </c>
      <c r="D613" s="3" t="s">
        <v>21</v>
      </c>
      <c r="E613" s="3" t="s">
        <v>176</v>
      </c>
      <c r="F613" s="3">
        <v>81</v>
      </c>
      <c r="G613" s="3">
        <v>9000</v>
      </c>
      <c r="H613" s="5">
        <f t="shared" si="33"/>
        <v>729000</v>
      </c>
      <c r="I613" s="76">
        <f t="shared" si="34"/>
        <v>72900</v>
      </c>
      <c r="J613" s="76">
        <f t="shared" si="35"/>
        <v>58300</v>
      </c>
    </row>
    <row r="614" spans="1:10">
      <c r="A614" s="2">
        <v>44264</v>
      </c>
      <c r="B614" s="3" t="s">
        <v>172</v>
      </c>
      <c r="C614" s="4" t="s">
        <v>97</v>
      </c>
      <c r="D614" s="3" t="s">
        <v>10</v>
      </c>
      <c r="E614" s="3" t="s">
        <v>176</v>
      </c>
      <c r="F614" s="3">
        <v>67</v>
      </c>
      <c r="G614" s="3">
        <v>9000</v>
      </c>
      <c r="H614" s="5">
        <f t="shared" si="33"/>
        <v>603000</v>
      </c>
      <c r="I614" s="76">
        <f t="shared" si="34"/>
        <v>60300</v>
      </c>
      <c r="J614" s="76">
        <f t="shared" si="35"/>
        <v>48200</v>
      </c>
    </row>
    <row r="615" spans="1:10">
      <c r="A615" s="2">
        <v>44264</v>
      </c>
      <c r="B615" s="3" t="s">
        <v>170</v>
      </c>
      <c r="C615" s="4" t="s">
        <v>24</v>
      </c>
      <c r="D615" s="3" t="s">
        <v>21</v>
      </c>
      <c r="E615" s="3" t="s">
        <v>174</v>
      </c>
      <c r="F615" s="3">
        <v>69</v>
      </c>
      <c r="G615" s="3">
        <v>18000</v>
      </c>
      <c r="H615" s="5">
        <f t="shared" si="33"/>
        <v>1242000</v>
      </c>
      <c r="I615" s="76">
        <f t="shared" si="34"/>
        <v>248400</v>
      </c>
      <c r="J615" s="76">
        <f t="shared" si="35"/>
        <v>248400</v>
      </c>
    </row>
    <row r="616" spans="1:10">
      <c r="A616" s="2">
        <v>44265</v>
      </c>
      <c r="B616" s="3" t="s">
        <v>172</v>
      </c>
      <c r="C616" s="4" t="s">
        <v>37</v>
      </c>
      <c r="D616" s="3" t="s">
        <v>23</v>
      </c>
      <c r="E616" s="3" t="s">
        <v>174</v>
      </c>
      <c r="F616" s="3">
        <v>39</v>
      </c>
      <c r="G616" s="3">
        <v>18000</v>
      </c>
      <c r="H616" s="5">
        <f t="shared" si="33"/>
        <v>702000</v>
      </c>
      <c r="I616" s="76">
        <f t="shared" si="34"/>
        <v>140400</v>
      </c>
      <c r="J616" s="76">
        <f t="shared" si="35"/>
        <v>140400</v>
      </c>
    </row>
    <row r="617" spans="1:10">
      <c r="A617" s="2">
        <v>44265</v>
      </c>
      <c r="B617" s="3" t="s">
        <v>169</v>
      </c>
      <c r="C617" s="4" t="s">
        <v>153</v>
      </c>
      <c r="D617" s="3" t="s">
        <v>7</v>
      </c>
      <c r="E617" s="3" t="s">
        <v>175</v>
      </c>
      <c r="F617" s="3">
        <v>4</v>
      </c>
      <c r="G617" s="3">
        <v>23500</v>
      </c>
      <c r="H617" s="5">
        <f t="shared" si="33"/>
        <v>94000</v>
      </c>
      <c r="I617" s="76">
        <f t="shared" si="34"/>
        <v>47000</v>
      </c>
      <c r="J617" s="76">
        <f t="shared" si="35"/>
        <v>47000</v>
      </c>
    </row>
    <row r="618" spans="1:10">
      <c r="A618" s="2">
        <v>44265</v>
      </c>
      <c r="B618" s="3" t="s">
        <v>171</v>
      </c>
      <c r="C618" s="4" t="s">
        <v>62</v>
      </c>
      <c r="D618" s="3" t="s">
        <v>7</v>
      </c>
      <c r="E618" s="3" t="s">
        <v>175</v>
      </c>
      <c r="F618" s="3">
        <v>59</v>
      </c>
      <c r="G618" s="3">
        <v>23500</v>
      </c>
      <c r="H618" s="5">
        <f t="shared" si="33"/>
        <v>1386500</v>
      </c>
      <c r="I618" s="76">
        <f t="shared" si="34"/>
        <v>693250</v>
      </c>
      <c r="J618" s="76">
        <f t="shared" si="35"/>
        <v>693200</v>
      </c>
    </row>
    <row r="619" spans="1:10">
      <c r="A619" s="2">
        <v>44265</v>
      </c>
      <c r="B619" s="3" t="s">
        <v>171</v>
      </c>
      <c r="C619" s="4" t="s">
        <v>46</v>
      </c>
      <c r="D619" s="3" t="s">
        <v>10</v>
      </c>
      <c r="E619" s="3" t="s">
        <v>175</v>
      </c>
      <c r="F619" s="3">
        <v>40</v>
      </c>
      <c r="G619" s="3">
        <v>23500</v>
      </c>
      <c r="H619" s="5">
        <f t="shared" si="33"/>
        <v>940000</v>
      </c>
      <c r="I619" s="76">
        <f t="shared" si="34"/>
        <v>470000</v>
      </c>
      <c r="J619" s="76">
        <f t="shared" si="35"/>
        <v>470000</v>
      </c>
    </row>
    <row r="620" spans="1:10">
      <c r="A620" s="2">
        <v>44265</v>
      </c>
      <c r="B620" s="3" t="s">
        <v>169</v>
      </c>
      <c r="C620" s="4" t="s">
        <v>151</v>
      </c>
      <c r="D620" s="3" t="s">
        <v>7</v>
      </c>
      <c r="E620" s="3" t="s">
        <v>175</v>
      </c>
      <c r="F620" s="3">
        <v>67</v>
      </c>
      <c r="G620" s="3">
        <v>23500</v>
      </c>
      <c r="H620" s="5">
        <f t="shared" si="33"/>
        <v>1574500</v>
      </c>
      <c r="I620" s="76">
        <f t="shared" si="34"/>
        <v>787250</v>
      </c>
      <c r="J620" s="76">
        <f t="shared" si="35"/>
        <v>787200</v>
      </c>
    </row>
    <row r="621" spans="1:10">
      <c r="A621" s="2">
        <v>44265</v>
      </c>
      <c r="B621" s="3" t="s">
        <v>171</v>
      </c>
      <c r="C621" s="4" t="s">
        <v>63</v>
      </c>
      <c r="D621" s="3" t="s">
        <v>7</v>
      </c>
      <c r="E621" s="3" t="s">
        <v>176</v>
      </c>
      <c r="F621" s="3">
        <v>29</v>
      </c>
      <c r="G621" s="3">
        <v>9000</v>
      </c>
      <c r="H621" s="5">
        <f t="shared" si="33"/>
        <v>261000</v>
      </c>
      <c r="I621" s="76">
        <f t="shared" si="34"/>
        <v>26100</v>
      </c>
      <c r="J621" s="76">
        <f t="shared" si="35"/>
        <v>20800</v>
      </c>
    </row>
    <row r="622" spans="1:10">
      <c r="A622" s="2">
        <v>44265</v>
      </c>
      <c r="B622" s="3" t="s">
        <v>173</v>
      </c>
      <c r="C622" s="4" t="s">
        <v>83</v>
      </c>
      <c r="D622" s="3" t="s">
        <v>7</v>
      </c>
      <c r="E622" s="3" t="s">
        <v>175</v>
      </c>
      <c r="F622" s="3">
        <v>39</v>
      </c>
      <c r="G622" s="3">
        <v>23500</v>
      </c>
      <c r="H622" s="5">
        <f t="shared" si="33"/>
        <v>916500</v>
      </c>
      <c r="I622" s="76">
        <f t="shared" si="34"/>
        <v>458250</v>
      </c>
      <c r="J622" s="76">
        <f t="shared" si="35"/>
        <v>458200</v>
      </c>
    </row>
    <row r="623" spans="1:10">
      <c r="A623" s="2">
        <v>44265</v>
      </c>
      <c r="B623" s="3" t="s">
        <v>172</v>
      </c>
      <c r="C623" s="4" t="s">
        <v>48</v>
      </c>
      <c r="D623" s="3" t="s">
        <v>23</v>
      </c>
      <c r="E623" s="3" t="s">
        <v>175</v>
      </c>
      <c r="F623" s="3">
        <v>47</v>
      </c>
      <c r="G623" s="3">
        <v>23500</v>
      </c>
      <c r="H623" s="5">
        <f t="shared" si="33"/>
        <v>1104500</v>
      </c>
      <c r="I623" s="76">
        <f t="shared" si="34"/>
        <v>552250</v>
      </c>
      <c r="J623" s="76">
        <f t="shared" si="35"/>
        <v>552200</v>
      </c>
    </row>
    <row r="624" spans="1:10">
      <c r="A624" s="2">
        <v>44265</v>
      </c>
      <c r="B624" s="3" t="s">
        <v>171</v>
      </c>
      <c r="C624" s="4" t="s">
        <v>46</v>
      </c>
      <c r="D624" s="3" t="s">
        <v>10</v>
      </c>
      <c r="E624" s="3" t="s">
        <v>175</v>
      </c>
      <c r="F624" s="3">
        <v>65</v>
      </c>
      <c r="G624" s="3">
        <v>23500</v>
      </c>
      <c r="H624" s="5">
        <f t="shared" si="33"/>
        <v>1527500</v>
      </c>
      <c r="I624" s="76">
        <f t="shared" si="34"/>
        <v>763750</v>
      </c>
      <c r="J624" s="76">
        <f t="shared" si="35"/>
        <v>763700</v>
      </c>
    </row>
    <row r="625" spans="1:10">
      <c r="A625" s="2">
        <v>44266</v>
      </c>
      <c r="B625" s="3" t="s">
        <v>173</v>
      </c>
      <c r="C625" s="4" t="s">
        <v>29</v>
      </c>
      <c r="D625" s="3" t="s">
        <v>10</v>
      </c>
      <c r="E625" s="3" t="s">
        <v>174</v>
      </c>
      <c r="F625" s="3">
        <v>22</v>
      </c>
      <c r="G625" s="3">
        <v>18000</v>
      </c>
      <c r="H625" s="5">
        <f t="shared" si="33"/>
        <v>396000</v>
      </c>
      <c r="I625" s="76">
        <f t="shared" si="34"/>
        <v>79200</v>
      </c>
      <c r="J625" s="76">
        <f t="shared" si="35"/>
        <v>79200</v>
      </c>
    </row>
    <row r="626" spans="1:10">
      <c r="A626" s="2">
        <v>44266</v>
      </c>
      <c r="B626" s="3" t="s">
        <v>171</v>
      </c>
      <c r="C626" s="4" t="s">
        <v>84</v>
      </c>
      <c r="D626" s="3" t="s">
        <v>18</v>
      </c>
      <c r="E626" s="3" t="s">
        <v>176</v>
      </c>
      <c r="F626" s="3">
        <v>70</v>
      </c>
      <c r="G626" s="3">
        <v>9000</v>
      </c>
      <c r="H626" s="5">
        <f t="shared" si="33"/>
        <v>630000</v>
      </c>
      <c r="I626" s="76">
        <f t="shared" si="34"/>
        <v>63000</v>
      </c>
      <c r="J626" s="76">
        <f t="shared" si="35"/>
        <v>50400</v>
      </c>
    </row>
    <row r="627" spans="1:10">
      <c r="A627" s="2">
        <v>44266</v>
      </c>
      <c r="B627" s="3" t="s">
        <v>169</v>
      </c>
      <c r="C627" s="4" t="s">
        <v>94</v>
      </c>
      <c r="D627" s="3" t="s">
        <v>10</v>
      </c>
      <c r="E627" s="3" t="s">
        <v>175</v>
      </c>
      <c r="F627" s="3">
        <v>79</v>
      </c>
      <c r="G627" s="3">
        <v>23500</v>
      </c>
      <c r="H627" s="5">
        <f t="shared" si="33"/>
        <v>1856500</v>
      </c>
      <c r="I627" s="76">
        <f t="shared" si="34"/>
        <v>928250</v>
      </c>
      <c r="J627" s="76">
        <f t="shared" si="35"/>
        <v>928200</v>
      </c>
    </row>
    <row r="628" spans="1:10">
      <c r="A628" s="2">
        <v>44266</v>
      </c>
      <c r="B628" s="3" t="s">
        <v>13</v>
      </c>
      <c r="C628" s="4" t="s">
        <v>35</v>
      </c>
      <c r="D628" s="3" t="s">
        <v>18</v>
      </c>
      <c r="E628" s="3" t="s">
        <v>175</v>
      </c>
      <c r="F628" s="3">
        <v>4</v>
      </c>
      <c r="G628" s="3">
        <v>23500</v>
      </c>
      <c r="H628" s="5">
        <f t="shared" si="33"/>
        <v>94000</v>
      </c>
      <c r="I628" s="76">
        <f t="shared" si="34"/>
        <v>47000</v>
      </c>
      <c r="J628" s="76">
        <f t="shared" si="35"/>
        <v>47000</v>
      </c>
    </row>
    <row r="629" spans="1:10">
      <c r="A629" s="2">
        <v>44267</v>
      </c>
      <c r="B629" s="3" t="s">
        <v>172</v>
      </c>
      <c r="C629" s="4" t="s">
        <v>11</v>
      </c>
      <c r="D629" s="3" t="s">
        <v>7</v>
      </c>
      <c r="E629" s="3" t="s">
        <v>175</v>
      </c>
      <c r="F629" s="3">
        <v>41</v>
      </c>
      <c r="G629" s="3">
        <v>23500</v>
      </c>
      <c r="H629" s="5">
        <f t="shared" si="33"/>
        <v>963500</v>
      </c>
      <c r="I629" s="76">
        <f t="shared" si="34"/>
        <v>481750</v>
      </c>
      <c r="J629" s="76">
        <f t="shared" si="35"/>
        <v>481700</v>
      </c>
    </row>
    <row r="630" spans="1:10">
      <c r="A630" s="2">
        <v>44267</v>
      </c>
      <c r="B630" s="3" t="s">
        <v>170</v>
      </c>
      <c r="C630" s="4" t="s">
        <v>50</v>
      </c>
      <c r="D630" s="3" t="s">
        <v>10</v>
      </c>
      <c r="E630" s="3" t="s">
        <v>178</v>
      </c>
      <c r="F630" s="3">
        <v>22</v>
      </c>
      <c r="G630" s="3">
        <v>4000</v>
      </c>
      <c r="H630" s="5">
        <f t="shared" si="33"/>
        <v>88000</v>
      </c>
      <c r="I630" s="76">
        <f t="shared" si="34"/>
        <v>8800</v>
      </c>
      <c r="J630" s="76">
        <f t="shared" si="35"/>
        <v>7000</v>
      </c>
    </row>
    <row r="631" spans="1:10">
      <c r="A631" s="2">
        <v>44267</v>
      </c>
      <c r="B631" s="3" t="s">
        <v>172</v>
      </c>
      <c r="C631" s="4" t="s">
        <v>97</v>
      </c>
      <c r="D631" s="3" t="s">
        <v>10</v>
      </c>
      <c r="E631" s="3" t="s">
        <v>176</v>
      </c>
      <c r="F631" s="3">
        <v>43</v>
      </c>
      <c r="G631" s="3">
        <v>9000</v>
      </c>
      <c r="H631" s="5">
        <f t="shared" si="33"/>
        <v>387000</v>
      </c>
      <c r="I631" s="76">
        <f t="shared" si="34"/>
        <v>38700</v>
      </c>
      <c r="J631" s="76">
        <f t="shared" si="35"/>
        <v>30900</v>
      </c>
    </row>
    <row r="632" spans="1:10">
      <c r="A632" s="2">
        <v>44267</v>
      </c>
      <c r="B632" s="3" t="s">
        <v>173</v>
      </c>
      <c r="C632" s="4" t="s">
        <v>69</v>
      </c>
      <c r="D632" s="3" t="s">
        <v>7</v>
      </c>
      <c r="E632" s="3" t="s">
        <v>174</v>
      </c>
      <c r="F632" s="3">
        <v>40</v>
      </c>
      <c r="G632" s="3">
        <v>18000</v>
      </c>
      <c r="H632" s="5">
        <f t="shared" si="33"/>
        <v>720000</v>
      </c>
      <c r="I632" s="76">
        <f t="shared" si="34"/>
        <v>144000</v>
      </c>
      <c r="J632" s="76">
        <f t="shared" si="35"/>
        <v>144000</v>
      </c>
    </row>
    <row r="633" spans="1:10">
      <c r="A633" s="2">
        <v>44267</v>
      </c>
      <c r="B633" s="3" t="s">
        <v>169</v>
      </c>
      <c r="C633" s="4" t="s">
        <v>163</v>
      </c>
      <c r="D633" s="3" t="s">
        <v>7</v>
      </c>
      <c r="E633" s="3" t="s">
        <v>174</v>
      </c>
      <c r="F633" s="3">
        <v>89</v>
      </c>
      <c r="G633" s="3">
        <v>18000</v>
      </c>
      <c r="H633" s="5">
        <f t="shared" si="33"/>
        <v>1602000</v>
      </c>
      <c r="I633" s="76">
        <f t="shared" si="34"/>
        <v>320400</v>
      </c>
      <c r="J633" s="76">
        <f t="shared" si="35"/>
        <v>320400</v>
      </c>
    </row>
    <row r="634" spans="1:10">
      <c r="A634" s="2">
        <v>44267</v>
      </c>
      <c r="B634" s="3" t="s">
        <v>172</v>
      </c>
      <c r="C634" s="4" t="s">
        <v>26</v>
      </c>
      <c r="D634" s="3" t="s">
        <v>21</v>
      </c>
      <c r="E634" s="3" t="s">
        <v>175</v>
      </c>
      <c r="F634" s="3">
        <v>67</v>
      </c>
      <c r="G634" s="3">
        <v>23500</v>
      </c>
      <c r="H634" s="5">
        <f t="shared" si="33"/>
        <v>1574500</v>
      </c>
      <c r="I634" s="76">
        <f t="shared" si="34"/>
        <v>787250</v>
      </c>
      <c r="J634" s="76">
        <f t="shared" si="35"/>
        <v>787200</v>
      </c>
    </row>
    <row r="635" spans="1:10">
      <c r="A635" s="2">
        <v>44267</v>
      </c>
      <c r="B635" s="3" t="s">
        <v>173</v>
      </c>
      <c r="C635" s="4" t="s">
        <v>152</v>
      </c>
      <c r="D635" s="3" t="s">
        <v>10</v>
      </c>
      <c r="E635" s="3" t="s">
        <v>174</v>
      </c>
      <c r="F635" s="3">
        <v>92</v>
      </c>
      <c r="G635" s="3">
        <v>18000</v>
      </c>
      <c r="H635" s="5">
        <f t="shared" si="33"/>
        <v>1656000</v>
      </c>
      <c r="I635" s="76">
        <f t="shared" si="34"/>
        <v>331200</v>
      </c>
      <c r="J635" s="76">
        <f t="shared" si="35"/>
        <v>347700</v>
      </c>
    </row>
    <row r="636" spans="1:10">
      <c r="A636" s="2">
        <v>44268</v>
      </c>
      <c r="B636" s="3" t="s">
        <v>13</v>
      </c>
      <c r="C636" s="4" t="s">
        <v>167</v>
      </c>
      <c r="D636" s="3" t="s">
        <v>18</v>
      </c>
      <c r="E636" s="3" t="s">
        <v>176</v>
      </c>
      <c r="F636" s="3">
        <v>14</v>
      </c>
      <c r="G636" s="3">
        <v>9000</v>
      </c>
      <c r="H636" s="5">
        <f t="shared" si="33"/>
        <v>126000</v>
      </c>
      <c r="I636" s="76">
        <f t="shared" si="34"/>
        <v>12600</v>
      </c>
      <c r="J636" s="76">
        <f t="shared" si="35"/>
        <v>10000</v>
      </c>
    </row>
    <row r="637" spans="1:10">
      <c r="A637" s="2">
        <v>44268</v>
      </c>
      <c r="B637" s="3" t="s">
        <v>171</v>
      </c>
      <c r="C637" s="4" t="s">
        <v>81</v>
      </c>
      <c r="D637" s="3" t="s">
        <v>18</v>
      </c>
      <c r="E637" s="3" t="s">
        <v>175</v>
      </c>
      <c r="F637" s="3">
        <v>97</v>
      </c>
      <c r="G637" s="3">
        <v>23500</v>
      </c>
      <c r="H637" s="5">
        <f t="shared" si="33"/>
        <v>2279500</v>
      </c>
      <c r="I637" s="76">
        <f t="shared" si="34"/>
        <v>1139750</v>
      </c>
      <c r="J637" s="76">
        <f t="shared" si="35"/>
        <v>1162400</v>
      </c>
    </row>
    <row r="638" spans="1:10">
      <c r="A638" s="2">
        <v>44268</v>
      </c>
      <c r="B638" s="3" t="s">
        <v>170</v>
      </c>
      <c r="C638" s="4" t="s">
        <v>67</v>
      </c>
      <c r="D638" s="3" t="s">
        <v>7</v>
      </c>
      <c r="E638" s="3" t="s">
        <v>175</v>
      </c>
      <c r="F638" s="3">
        <v>77</v>
      </c>
      <c r="G638" s="3">
        <v>23500</v>
      </c>
      <c r="H638" s="5">
        <f t="shared" si="33"/>
        <v>1809500</v>
      </c>
      <c r="I638" s="76">
        <f t="shared" si="34"/>
        <v>904750</v>
      </c>
      <c r="J638" s="76">
        <f t="shared" si="35"/>
        <v>904700</v>
      </c>
    </row>
    <row r="639" spans="1:10">
      <c r="A639" s="2">
        <v>44268</v>
      </c>
      <c r="B639" s="3" t="s">
        <v>171</v>
      </c>
      <c r="C639" s="4" t="s">
        <v>84</v>
      </c>
      <c r="D639" s="3" t="s">
        <v>18</v>
      </c>
      <c r="E639" s="3" t="s">
        <v>176</v>
      </c>
      <c r="F639" s="3">
        <v>46</v>
      </c>
      <c r="G639" s="3">
        <v>9000</v>
      </c>
      <c r="H639" s="5">
        <f t="shared" si="33"/>
        <v>414000</v>
      </c>
      <c r="I639" s="76">
        <f t="shared" si="34"/>
        <v>41400</v>
      </c>
      <c r="J639" s="76">
        <f t="shared" si="35"/>
        <v>33100</v>
      </c>
    </row>
    <row r="640" spans="1:10">
      <c r="A640" s="2">
        <v>44268</v>
      </c>
      <c r="B640" s="3" t="s">
        <v>171</v>
      </c>
      <c r="C640" s="4" t="s">
        <v>126</v>
      </c>
      <c r="D640" s="3" t="s">
        <v>18</v>
      </c>
      <c r="E640" s="3" t="s">
        <v>174</v>
      </c>
      <c r="F640" s="3">
        <v>46</v>
      </c>
      <c r="G640" s="3">
        <v>18000</v>
      </c>
      <c r="H640" s="5">
        <f t="shared" si="33"/>
        <v>828000</v>
      </c>
      <c r="I640" s="76">
        <f t="shared" si="34"/>
        <v>165600</v>
      </c>
      <c r="J640" s="76">
        <f t="shared" si="35"/>
        <v>165600</v>
      </c>
    </row>
    <row r="641" spans="1:10">
      <c r="A641" s="2">
        <v>44268</v>
      </c>
      <c r="B641" s="3" t="s">
        <v>13</v>
      </c>
      <c r="C641" s="4" t="s">
        <v>105</v>
      </c>
      <c r="D641" s="3" t="s">
        <v>18</v>
      </c>
      <c r="E641" s="3" t="s">
        <v>176</v>
      </c>
      <c r="F641" s="3">
        <v>91</v>
      </c>
      <c r="G641" s="3">
        <v>9000</v>
      </c>
      <c r="H641" s="5">
        <f t="shared" si="33"/>
        <v>819000</v>
      </c>
      <c r="I641" s="76">
        <f t="shared" si="34"/>
        <v>81900</v>
      </c>
      <c r="J641" s="76">
        <f t="shared" si="35"/>
        <v>73600</v>
      </c>
    </row>
    <row r="642" spans="1:10">
      <c r="A642" s="2">
        <v>44268</v>
      </c>
      <c r="B642" s="3" t="s">
        <v>169</v>
      </c>
      <c r="C642" s="4" t="s">
        <v>113</v>
      </c>
      <c r="D642" s="3" t="s">
        <v>23</v>
      </c>
      <c r="E642" s="3" t="s">
        <v>175</v>
      </c>
      <c r="F642" s="3">
        <v>6</v>
      </c>
      <c r="G642" s="3">
        <v>23500</v>
      </c>
      <c r="H642" s="5">
        <f t="shared" ref="H642:H705" si="36">G642*F642</f>
        <v>141000</v>
      </c>
      <c r="I642" s="76">
        <f t="shared" si="34"/>
        <v>70500</v>
      </c>
      <c r="J642" s="76">
        <f t="shared" si="35"/>
        <v>70500</v>
      </c>
    </row>
    <row r="643" spans="1:10">
      <c r="A643" s="2">
        <v>44268</v>
      </c>
      <c r="B643" s="3" t="s">
        <v>13</v>
      </c>
      <c r="C643" s="4" t="s">
        <v>156</v>
      </c>
      <c r="D643" s="3" t="s">
        <v>23</v>
      </c>
      <c r="E643" s="3" t="s">
        <v>175</v>
      </c>
      <c r="F643" s="3">
        <v>5</v>
      </c>
      <c r="G643" s="3">
        <v>23500</v>
      </c>
      <c r="H643" s="5">
        <f t="shared" si="36"/>
        <v>117500</v>
      </c>
      <c r="I643" s="76">
        <f t="shared" ref="I643:I706" si="37">IF($G643&gt;20000, ROUNDDOWN($H643*0.5, -1), IF($G643&gt;10000, ROUNDDOWN($H643*0.2, -1), ROUNDDOWN($H643*0.1, -1)))</f>
        <v>58750</v>
      </c>
      <c r="J643" s="76">
        <f t="shared" ref="J643:J706" si="38">IF($F643&gt;90, ROUNDDOWN($H643*0.01, -2), 0) + IF($G643&gt;20000, ROUNDDOWN($H643*0.5, -2), IF($G643&gt;10000, ROUNDDOWN($H643*0.2, -2), ROUNDDOWN($H643*0.08, -2)))</f>
        <v>58700</v>
      </c>
    </row>
    <row r="644" spans="1:10">
      <c r="A644" s="2">
        <v>44269</v>
      </c>
      <c r="B644" s="3" t="s">
        <v>13</v>
      </c>
      <c r="C644" s="4" t="s">
        <v>82</v>
      </c>
      <c r="D644" s="3" t="s">
        <v>18</v>
      </c>
      <c r="E644" s="3" t="s">
        <v>174</v>
      </c>
      <c r="F644" s="3">
        <v>2</v>
      </c>
      <c r="G644" s="3">
        <v>18000</v>
      </c>
      <c r="H644" s="5">
        <f t="shared" si="36"/>
        <v>36000</v>
      </c>
      <c r="I644" s="76">
        <f t="shared" si="37"/>
        <v>7200</v>
      </c>
      <c r="J644" s="76">
        <f t="shared" si="38"/>
        <v>7200</v>
      </c>
    </row>
    <row r="645" spans="1:10">
      <c r="A645" s="2">
        <v>44269</v>
      </c>
      <c r="B645" s="3" t="s">
        <v>171</v>
      </c>
      <c r="C645" s="4" t="s">
        <v>75</v>
      </c>
      <c r="D645" s="3" t="s">
        <v>7</v>
      </c>
      <c r="E645" s="3" t="s">
        <v>175</v>
      </c>
      <c r="F645" s="3">
        <v>69</v>
      </c>
      <c r="G645" s="3">
        <v>23500</v>
      </c>
      <c r="H645" s="5">
        <f t="shared" si="36"/>
        <v>1621500</v>
      </c>
      <c r="I645" s="76">
        <f t="shared" si="37"/>
        <v>810750</v>
      </c>
      <c r="J645" s="76">
        <f t="shared" si="38"/>
        <v>810700</v>
      </c>
    </row>
    <row r="646" spans="1:10">
      <c r="A646" s="2">
        <v>44269</v>
      </c>
      <c r="B646" s="3" t="s">
        <v>172</v>
      </c>
      <c r="C646" s="4" t="s">
        <v>101</v>
      </c>
      <c r="D646" s="3" t="s">
        <v>10</v>
      </c>
      <c r="E646" s="3" t="s">
        <v>175</v>
      </c>
      <c r="F646" s="3">
        <v>53</v>
      </c>
      <c r="G646" s="3">
        <v>23500</v>
      </c>
      <c r="H646" s="5">
        <f t="shared" si="36"/>
        <v>1245500</v>
      </c>
      <c r="I646" s="76">
        <f t="shared" si="37"/>
        <v>622750</v>
      </c>
      <c r="J646" s="76">
        <f t="shared" si="38"/>
        <v>622700</v>
      </c>
    </row>
    <row r="647" spans="1:10">
      <c r="A647" s="2">
        <v>44269</v>
      </c>
      <c r="B647" s="3" t="s">
        <v>173</v>
      </c>
      <c r="C647" s="4" t="s">
        <v>72</v>
      </c>
      <c r="D647" s="3" t="s">
        <v>7</v>
      </c>
      <c r="E647" s="3" t="s">
        <v>176</v>
      </c>
      <c r="F647" s="3">
        <v>21</v>
      </c>
      <c r="G647" s="3">
        <v>9000</v>
      </c>
      <c r="H647" s="5">
        <f t="shared" si="36"/>
        <v>189000</v>
      </c>
      <c r="I647" s="76">
        <f t="shared" si="37"/>
        <v>18900</v>
      </c>
      <c r="J647" s="76">
        <f t="shared" si="38"/>
        <v>15100</v>
      </c>
    </row>
    <row r="648" spans="1:10">
      <c r="A648" s="2">
        <v>44269</v>
      </c>
      <c r="B648" s="3" t="s">
        <v>173</v>
      </c>
      <c r="C648" s="4" t="s">
        <v>152</v>
      </c>
      <c r="D648" s="3" t="s">
        <v>10</v>
      </c>
      <c r="E648" s="3" t="s">
        <v>174</v>
      </c>
      <c r="F648" s="3">
        <v>44</v>
      </c>
      <c r="G648" s="3">
        <v>18000</v>
      </c>
      <c r="H648" s="5">
        <f t="shared" si="36"/>
        <v>792000</v>
      </c>
      <c r="I648" s="76">
        <f t="shared" si="37"/>
        <v>158400</v>
      </c>
      <c r="J648" s="76">
        <f t="shared" si="38"/>
        <v>158400</v>
      </c>
    </row>
    <row r="649" spans="1:10">
      <c r="A649" s="2">
        <v>44269</v>
      </c>
      <c r="B649" s="3" t="s">
        <v>172</v>
      </c>
      <c r="C649" s="4" t="s">
        <v>19</v>
      </c>
      <c r="D649" s="3" t="s">
        <v>7</v>
      </c>
      <c r="E649" s="3" t="s">
        <v>176</v>
      </c>
      <c r="F649" s="3">
        <v>65</v>
      </c>
      <c r="G649" s="3">
        <v>9000</v>
      </c>
      <c r="H649" s="5">
        <f t="shared" si="36"/>
        <v>585000</v>
      </c>
      <c r="I649" s="76">
        <f t="shared" si="37"/>
        <v>58500</v>
      </c>
      <c r="J649" s="76">
        <f t="shared" si="38"/>
        <v>46800</v>
      </c>
    </row>
    <row r="650" spans="1:10">
      <c r="A650" s="2">
        <v>44269</v>
      </c>
      <c r="B650" s="3" t="s">
        <v>13</v>
      </c>
      <c r="C650" s="4" t="s">
        <v>89</v>
      </c>
      <c r="D650" s="3" t="s">
        <v>10</v>
      </c>
      <c r="E650" s="3" t="s">
        <v>174</v>
      </c>
      <c r="F650" s="3">
        <v>42</v>
      </c>
      <c r="G650" s="3">
        <v>18000</v>
      </c>
      <c r="H650" s="5">
        <f t="shared" si="36"/>
        <v>756000</v>
      </c>
      <c r="I650" s="76">
        <f t="shared" si="37"/>
        <v>151200</v>
      </c>
      <c r="J650" s="76">
        <f t="shared" si="38"/>
        <v>151200</v>
      </c>
    </row>
    <row r="651" spans="1:10">
      <c r="A651" s="2">
        <v>44269</v>
      </c>
      <c r="B651" s="3" t="s">
        <v>170</v>
      </c>
      <c r="C651" s="4" t="s">
        <v>128</v>
      </c>
      <c r="D651" s="3" t="s">
        <v>118</v>
      </c>
      <c r="E651" s="3" t="s">
        <v>175</v>
      </c>
      <c r="F651" s="3">
        <v>87</v>
      </c>
      <c r="G651" s="3">
        <v>23500</v>
      </c>
      <c r="H651" s="5">
        <f t="shared" si="36"/>
        <v>2044500</v>
      </c>
      <c r="I651" s="76">
        <f t="shared" si="37"/>
        <v>1022250</v>
      </c>
      <c r="J651" s="76">
        <f t="shared" si="38"/>
        <v>1022200</v>
      </c>
    </row>
    <row r="652" spans="1:10">
      <c r="A652" s="2">
        <v>44269</v>
      </c>
      <c r="B652" s="3" t="s">
        <v>169</v>
      </c>
      <c r="C652" s="4" t="s">
        <v>84</v>
      </c>
      <c r="D652" s="3" t="s">
        <v>18</v>
      </c>
      <c r="E652" s="3" t="s">
        <v>176</v>
      </c>
      <c r="F652" s="3">
        <v>65</v>
      </c>
      <c r="G652" s="3">
        <v>9000</v>
      </c>
      <c r="H652" s="5">
        <f t="shared" si="36"/>
        <v>585000</v>
      </c>
      <c r="I652" s="76">
        <f t="shared" si="37"/>
        <v>58500</v>
      </c>
      <c r="J652" s="76">
        <f t="shared" si="38"/>
        <v>46800</v>
      </c>
    </row>
    <row r="653" spans="1:10">
      <c r="A653" s="2">
        <v>44269</v>
      </c>
      <c r="B653" s="3" t="s">
        <v>173</v>
      </c>
      <c r="C653" s="4" t="s">
        <v>124</v>
      </c>
      <c r="D653" s="3" t="s">
        <v>118</v>
      </c>
      <c r="E653" s="3" t="s">
        <v>176</v>
      </c>
      <c r="F653" s="3">
        <v>13</v>
      </c>
      <c r="G653" s="3">
        <v>9000</v>
      </c>
      <c r="H653" s="5">
        <f t="shared" si="36"/>
        <v>117000</v>
      </c>
      <c r="I653" s="76">
        <f t="shared" si="37"/>
        <v>11700</v>
      </c>
      <c r="J653" s="76">
        <f t="shared" si="38"/>
        <v>9300</v>
      </c>
    </row>
    <row r="654" spans="1:10">
      <c r="A654" s="2">
        <v>44269</v>
      </c>
      <c r="B654" s="3" t="s">
        <v>170</v>
      </c>
      <c r="C654" s="4" t="s">
        <v>46</v>
      </c>
      <c r="D654" s="3" t="s">
        <v>7</v>
      </c>
      <c r="E654" s="3" t="s">
        <v>178</v>
      </c>
      <c r="F654" s="3">
        <v>27</v>
      </c>
      <c r="G654" s="3">
        <v>4000</v>
      </c>
      <c r="H654" s="5">
        <f t="shared" si="36"/>
        <v>108000</v>
      </c>
      <c r="I654" s="76">
        <f t="shared" si="37"/>
        <v>10800</v>
      </c>
      <c r="J654" s="76">
        <f t="shared" si="38"/>
        <v>8600</v>
      </c>
    </row>
    <row r="655" spans="1:10">
      <c r="A655" s="2">
        <v>44269</v>
      </c>
      <c r="B655" s="3" t="s">
        <v>172</v>
      </c>
      <c r="C655" s="4" t="s">
        <v>71</v>
      </c>
      <c r="D655" s="3" t="s">
        <v>7</v>
      </c>
      <c r="E655" s="3" t="s">
        <v>175</v>
      </c>
      <c r="F655" s="3">
        <v>59</v>
      </c>
      <c r="G655" s="3">
        <v>23500</v>
      </c>
      <c r="H655" s="5">
        <f t="shared" si="36"/>
        <v>1386500</v>
      </c>
      <c r="I655" s="76">
        <f t="shared" si="37"/>
        <v>693250</v>
      </c>
      <c r="J655" s="76">
        <f t="shared" si="38"/>
        <v>693200</v>
      </c>
    </row>
    <row r="656" spans="1:10">
      <c r="A656" s="2">
        <v>44270</v>
      </c>
      <c r="B656" s="3" t="s">
        <v>172</v>
      </c>
      <c r="C656" s="4" t="s">
        <v>11</v>
      </c>
      <c r="D656" s="3" t="s">
        <v>7</v>
      </c>
      <c r="E656" s="3" t="s">
        <v>175</v>
      </c>
      <c r="F656" s="3">
        <v>30</v>
      </c>
      <c r="G656" s="3">
        <v>23500</v>
      </c>
      <c r="H656" s="5">
        <f t="shared" si="36"/>
        <v>705000</v>
      </c>
      <c r="I656" s="76">
        <f t="shared" si="37"/>
        <v>352500</v>
      </c>
      <c r="J656" s="76">
        <f t="shared" si="38"/>
        <v>352500</v>
      </c>
    </row>
    <row r="657" spans="1:10">
      <c r="A657" s="2">
        <v>44270</v>
      </c>
      <c r="B657" s="3" t="s">
        <v>173</v>
      </c>
      <c r="C657" s="4" t="s">
        <v>120</v>
      </c>
      <c r="D657" s="3" t="s">
        <v>118</v>
      </c>
      <c r="E657" s="3" t="s">
        <v>174</v>
      </c>
      <c r="F657" s="3">
        <v>79</v>
      </c>
      <c r="G657" s="3">
        <v>18000</v>
      </c>
      <c r="H657" s="5">
        <f t="shared" si="36"/>
        <v>1422000</v>
      </c>
      <c r="I657" s="76">
        <f t="shared" si="37"/>
        <v>284400</v>
      </c>
      <c r="J657" s="76">
        <f t="shared" si="38"/>
        <v>284400</v>
      </c>
    </row>
    <row r="658" spans="1:10">
      <c r="A658" s="2">
        <v>44271</v>
      </c>
      <c r="B658" s="3" t="s">
        <v>169</v>
      </c>
      <c r="C658" s="4" t="s">
        <v>163</v>
      </c>
      <c r="D658" s="3" t="s">
        <v>7</v>
      </c>
      <c r="E658" s="3" t="s">
        <v>174</v>
      </c>
      <c r="F658" s="3">
        <v>68</v>
      </c>
      <c r="G658" s="3">
        <v>18000</v>
      </c>
      <c r="H658" s="5">
        <f t="shared" si="36"/>
        <v>1224000</v>
      </c>
      <c r="I658" s="76">
        <f t="shared" si="37"/>
        <v>244800</v>
      </c>
      <c r="J658" s="76">
        <f t="shared" si="38"/>
        <v>244800</v>
      </c>
    </row>
    <row r="659" spans="1:10">
      <c r="A659" s="2">
        <v>44271</v>
      </c>
      <c r="B659" s="3" t="s">
        <v>171</v>
      </c>
      <c r="C659" s="4" t="s">
        <v>75</v>
      </c>
      <c r="D659" s="3" t="s">
        <v>7</v>
      </c>
      <c r="E659" s="3" t="s">
        <v>175</v>
      </c>
      <c r="F659" s="3">
        <v>54</v>
      </c>
      <c r="G659" s="3">
        <v>23500</v>
      </c>
      <c r="H659" s="5">
        <f t="shared" si="36"/>
        <v>1269000</v>
      </c>
      <c r="I659" s="76">
        <f t="shared" si="37"/>
        <v>634500</v>
      </c>
      <c r="J659" s="76">
        <f t="shared" si="38"/>
        <v>634500</v>
      </c>
    </row>
    <row r="660" spans="1:10">
      <c r="A660" s="2">
        <v>44271</v>
      </c>
      <c r="B660" s="3" t="s">
        <v>170</v>
      </c>
      <c r="C660" s="4" t="s">
        <v>64</v>
      </c>
      <c r="D660" s="3" t="s">
        <v>7</v>
      </c>
      <c r="E660" s="3" t="s">
        <v>176</v>
      </c>
      <c r="F660" s="3">
        <v>70</v>
      </c>
      <c r="G660" s="3">
        <v>9000</v>
      </c>
      <c r="H660" s="5">
        <f t="shared" si="36"/>
        <v>630000</v>
      </c>
      <c r="I660" s="76">
        <f t="shared" si="37"/>
        <v>63000</v>
      </c>
      <c r="J660" s="76">
        <f t="shared" si="38"/>
        <v>50400</v>
      </c>
    </row>
    <row r="661" spans="1:10">
      <c r="A661" s="2">
        <v>44271</v>
      </c>
      <c r="B661" s="3" t="s">
        <v>13</v>
      </c>
      <c r="C661" s="4" t="s">
        <v>34</v>
      </c>
      <c r="D661" s="3" t="s">
        <v>23</v>
      </c>
      <c r="E661" s="3" t="s">
        <v>176</v>
      </c>
      <c r="F661" s="3">
        <v>21</v>
      </c>
      <c r="G661" s="3">
        <v>9000</v>
      </c>
      <c r="H661" s="5">
        <f t="shared" si="36"/>
        <v>189000</v>
      </c>
      <c r="I661" s="76">
        <f t="shared" si="37"/>
        <v>18900</v>
      </c>
      <c r="J661" s="76">
        <f t="shared" si="38"/>
        <v>15100</v>
      </c>
    </row>
    <row r="662" spans="1:10">
      <c r="A662" s="2">
        <v>44271</v>
      </c>
      <c r="B662" s="3" t="s">
        <v>173</v>
      </c>
      <c r="C662" s="4" t="s">
        <v>100</v>
      </c>
      <c r="D662" s="3" t="s">
        <v>18</v>
      </c>
      <c r="E662" s="3" t="s">
        <v>176</v>
      </c>
      <c r="F662" s="3">
        <v>90</v>
      </c>
      <c r="G662" s="3">
        <v>9000</v>
      </c>
      <c r="H662" s="5">
        <f t="shared" si="36"/>
        <v>810000</v>
      </c>
      <c r="I662" s="76">
        <f t="shared" si="37"/>
        <v>81000</v>
      </c>
      <c r="J662" s="76">
        <f t="shared" si="38"/>
        <v>64800</v>
      </c>
    </row>
    <row r="663" spans="1:10">
      <c r="A663" s="2">
        <v>44271</v>
      </c>
      <c r="B663" s="3" t="s">
        <v>169</v>
      </c>
      <c r="C663" s="4" t="s">
        <v>70</v>
      </c>
      <c r="D663" s="3" t="s">
        <v>7</v>
      </c>
      <c r="E663" s="3" t="s">
        <v>174</v>
      </c>
      <c r="F663" s="3">
        <v>92</v>
      </c>
      <c r="G663" s="3">
        <v>18000</v>
      </c>
      <c r="H663" s="5">
        <f t="shared" si="36"/>
        <v>1656000</v>
      </c>
      <c r="I663" s="76">
        <f t="shared" si="37"/>
        <v>331200</v>
      </c>
      <c r="J663" s="76">
        <f t="shared" si="38"/>
        <v>347700</v>
      </c>
    </row>
    <row r="664" spans="1:10">
      <c r="A664" s="2">
        <v>44271</v>
      </c>
      <c r="B664" s="3" t="s">
        <v>170</v>
      </c>
      <c r="C664" s="4" t="s">
        <v>46</v>
      </c>
      <c r="D664" s="3" t="s">
        <v>7</v>
      </c>
      <c r="E664" s="3" t="s">
        <v>175</v>
      </c>
      <c r="F664" s="3">
        <v>66</v>
      </c>
      <c r="G664" s="3">
        <v>23500</v>
      </c>
      <c r="H664" s="5">
        <f t="shared" si="36"/>
        <v>1551000</v>
      </c>
      <c r="I664" s="76">
        <f t="shared" si="37"/>
        <v>775500</v>
      </c>
      <c r="J664" s="76">
        <f t="shared" si="38"/>
        <v>775500</v>
      </c>
    </row>
    <row r="665" spans="1:10">
      <c r="A665" s="2">
        <v>44271</v>
      </c>
      <c r="B665" s="3" t="s">
        <v>169</v>
      </c>
      <c r="C665" s="4" t="s">
        <v>163</v>
      </c>
      <c r="D665" s="3" t="s">
        <v>7</v>
      </c>
      <c r="E665" s="3" t="s">
        <v>174</v>
      </c>
      <c r="F665" s="3">
        <v>78</v>
      </c>
      <c r="G665" s="3">
        <v>18000</v>
      </c>
      <c r="H665" s="5">
        <f t="shared" si="36"/>
        <v>1404000</v>
      </c>
      <c r="I665" s="76">
        <f t="shared" si="37"/>
        <v>280800</v>
      </c>
      <c r="J665" s="76">
        <f t="shared" si="38"/>
        <v>280800</v>
      </c>
    </row>
    <row r="666" spans="1:10">
      <c r="A666" s="2">
        <v>44271</v>
      </c>
      <c r="B666" s="3" t="s">
        <v>169</v>
      </c>
      <c r="C666" s="4" t="s">
        <v>135</v>
      </c>
      <c r="D666" s="3" t="s">
        <v>23</v>
      </c>
      <c r="E666" s="3" t="s">
        <v>176</v>
      </c>
      <c r="F666" s="3">
        <v>17</v>
      </c>
      <c r="G666" s="3">
        <v>9000</v>
      </c>
      <c r="H666" s="5">
        <f t="shared" si="36"/>
        <v>153000</v>
      </c>
      <c r="I666" s="76">
        <f t="shared" si="37"/>
        <v>15300</v>
      </c>
      <c r="J666" s="76">
        <f t="shared" si="38"/>
        <v>12200</v>
      </c>
    </row>
    <row r="667" spans="1:10">
      <c r="A667" s="2">
        <v>44271</v>
      </c>
      <c r="B667" s="3" t="s">
        <v>13</v>
      </c>
      <c r="C667" s="4" t="s">
        <v>35</v>
      </c>
      <c r="D667" s="3" t="s">
        <v>18</v>
      </c>
      <c r="E667" s="3" t="s">
        <v>175</v>
      </c>
      <c r="F667" s="3">
        <v>27</v>
      </c>
      <c r="G667" s="3">
        <v>23500</v>
      </c>
      <c r="H667" s="5">
        <f t="shared" si="36"/>
        <v>634500</v>
      </c>
      <c r="I667" s="76">
        <f t="shared" si="37"/>
        <v>317250</v>
      </c>
      <c r="J667" s="76">
        <f t="shared" si="38"/>
        <v>317200</v>
      </c>
    </row>
    <row r="668" spans="1:10">
      <c r="A668" s="2">
        <v>44272</v>
      </c>
      <c r="B668" s="3" t="s">
        <v>13</v>
      </c>
      <c r="C668" s="4" t="s">
        <v>34</v>
      </c>
      <c r="D668" s="3" t="s">
        <v>23</v>
      </c>
      <c r="E668" s="3" t="s">
        <v>176</v>
      </c>
      <c r="F668" s="3">
        <v>51</v>
      </c>
      <c r="G668" s="3">
        <v>9000</v>
      </c>
      <c r="H668" s="5">
        <f t="shared" si="36"/>
        <v>459000</v>
      </c>
      <c r="I668" s="76">
        <f t="shared" si="37"/>
        <v>45900</v>
      </c>
      <c r="J668" s="76">
        <f t="shared" si="38"/>
        <v>36700</v>
      </c>
    </row>
    <row r="669" spans="1:10">
      <c r="A669" s="2">
        <v>44272</v>
      </c>
      <c r="B669" s="3" t="s">
        <v>171</v>
      </c>
      <c r="C669" s="4" t="s">
        <v>84</v>
      </c>
      <c r="D669" s="3" t="s">
        <v>18</v>
      </c>
      <c r="E669" s="3" t="s">
        <v>176</v>
      </c>
      <c r="F669" s="3">
        <v>66</v>
      </c>
      <c r="G669" s="3">
        <v>9000</v>
      </c>
      <c r="H669" s="5">
        <f t="shared" si="36"/>
        <v>594000</v>
      </c>
      <c r="I669" s="76">
        <f t="shared" si="37"/>
        <v>59400</v>
      </c>
      <c r="J669" s="76">
        <f t="shared" si="38"/>
        <v>47500</v>
      </c>
    </row>
    <row r="670" spans="1:10">
      <c r="A670" s="2">
        <v>44272</v>
      </c>
      <c r="B670" s="3" t="s">
        <v>170</v>
      </c>
      <c r="C670" s="4" t="s">
        <v>24</v>
      </c>
      <c r="D670" s="3" t="s">
        <v>21</v>
      </c>
      <c r="E670" s="3" t="s">
        <v>174</v>
      </c>
      <c r="F670" s="3">
        <v>51</v>
      </c>
      <c r="G670" s="3">
        <v>18000</v>
      </c>
      <c r="H670" s="5">
        <f t="shared" si="36"/>
        <v>918000</v>
      </c>
      <c r="I670" s="76">
        <f t="shared" si="37"/>
        <v>183600</v>
      </c>
      <c r="J670" s="76">
        <f t="shared" si="38"/>
        <v>183600</v>
      </c>
    </row>
    <row r="671" spans="1:10">
      <c r="A671" s="2">
        <v>44272</v>
      </c>
      <c r="B671" s="3" t="s">
        <v>172</v>
      </c>
      <c r="C671" s="4" t="s">
        <v>125</v>
      </c>
      <c r="D671" s="3" t="s">
        <v>118</v>
      </c>
      <c r="E671" s="3" t="s">
        <v>176</v>
      </c>
      <c r="F671" s="3">
        <v>75</v>
      </c>
      <c r="G671" s="3">
        <v>9000</v>
      </c>
      <c r="H671" s="5">
        <f t="shared" si="36"/>
        <v>675000</v>
      </c>
      <c r="I671" s="76">
        <f t="shared" si="37"/>
        <v>67500</v>
      </c>
      <c r="J671" s="76">
        <f t="shared" si="38"/>
        <v>54000</v>
      </c>
    </row>
    <row r="672" spans="1:10">
      <c r="A672" s="2">
        <v>44272</v>
      </c>
      <c r="B672" s="3" t="s">
        <v>172</v>
      </c>
      <c r="C672" s="4" t="s">
        <v>25</v>
      </c>
      <c r="D672" s="3" t="s">
        <v>21</v>
      </c>
      <c r="E672" s="3" t="s">
        <v>174</v>
      </c>
      <c r="F672" s="3">
        <v>6</v>
      </c>
      <c r="G672" s="3">
        <v>18000</v>
      </c>
      <c r="H672" s="5">
        <f t="shared" si="36"/>
        <v>108000</v>
      </c>
      <c r="I672" s="76">
        <f t="shared" si="37"/>
        <v>21600</v>
      </c>
      <c r="J672" s="76">
        <f t="shared" si="38"/>
        <v>21600</v>
      </c>
    </row>
    <row r="673" spans="1:10">
      <c r="A673" s="2">
        <v>44272</v>
      </c>
      <c r="B673" s="3" t="s">
        <v>172</v>
      </c>
      <c r="C673" s="4" t="s">
        <v>150</v>
      </c>
      <c r="D673" s="3" t="s">
        <v>21</v>
      </c>
      <c r="E673" s="3" t="s">
        <v>176</v>
      </c>
      <c r="F673" s="3">
        <v>91</v>
      </c>
      <c r="G673" s="3">
        <v>9000</v>
      </c>
      <c r="H673" s="5">
        <f t="shared" si="36"/>
        <v>819000</v>
      </c>
      <c r="I673" s="76">
        <f t="shared" si="37"/>
        <v>81900</v>
      </c>
      <c r="J673" s="76">
        <f t="shared" si="38"/>
        <v>73600</v>
      </c>
    </row>
    <row r="674" spans="1:10">
      <c r="A674" s="2">
        <v>44273</v>
      </c>
      <c r="B674" s="3" t="s">
        <v>172</v>
      </c>
      <c r="C674" s="4" t="s">
        <v>48</v>
      </c>
      <c r="D674" s="3" t="s">
        <v>23</v>
      </c>
      <c r="E674" s="3" t="s">
        <v>175</v>
      </c>
      <c r="F674" s="3">
        <v>88</v>
      </c>
      <c r="G674" s="3">
        <v>23500</v>
      </c>
      <c r="H674" s="5">
        <f t="shared" si="36"/>
        <v>2068000</v>
      </c>
      <c r="I674" s="76">
        <f t="shared" si="37"/>
        <v>1034000</v>
      </c>
      <c r="J674" s="76">
        <f t="shared" si="38"/>
        <v>1034000</v>
      </c>
    </row>
    <row r="675" spans="1:10">
      <c r="A675" s="2">
        <v>44273</v>
      </c>
      <c r="B675" s="3" t="s">
        <v>171</v>
      </c>
      <c r="C675" s="4" t="s">
        <v>62</v>
      </c>
      <c r="D675" s="3" t="s">
        <v>7</v>
      </c>
      <c r="E675" s="3" t="s">
        <v>175</v>
      </c>
      <c r="F675" s="3">
        <v>29</v>
      </c>
      <c r="G675" s="3">
        <v>23500</v>
      </c>
      <c r="H675" s="5">
        <f t="shared" si="36"/>
        <v>681500</v>
      </c>
      <c r="I675" s="76">
        <f t="shared" si="37"/>
        <v>340750</v>
      </c>
      <c r="J675" s="76">
        <f t="shared" si="38"/>
        <v>340700</v>
      </c>
    </row>
    <row r="676" spans="1:10">
      <c r="A676" s="2">
        <v>44273</v>
      </c>
      <c r="B676" s="3" t="s">
        <v>169</v>
      </c>
      <c r="C676" s="4" t="s">
        <v>84</v>
      </c>
      <c r="D676" s="3" t="s">
        <v>18</v>
      </c>
      <c r="E676" s="3" t="s">
        <v>176</v>
      </c>
      <c r="F676" s="3">
        <v>58</v>
      </c>
      <c r="G676" s="3">
        <v>9000</v>
      </c>
      <c r="H676" s="5">
        <f t="shared" si="36"/>
        <v>522000</v>
      </c>
      <c r="I676" s="76">
        <f t="shared" si="37"/>
        <v>52200</v>
      </c>
      <c r="J676" s="76">
        <f t="shared" si="38"/>
        <v>41700</v>
      </c>
    </row>
    <row r="677" spans="1:10">
      <c r="A677" s="2">
        <v>44273</v>
      </c>
      <c r="B677" s="3" t="s">
        <v>169</v>
      </c>
      <c r="C677" s="4" t="s">
        <v>153</v>
      </c>
      <c r="D677" s="3" t="s">
        <v>7</v>
      </c>
      <c r="E677" s="3" t="s">
        <v>175</v>
      </c>
      <c r="F677" s="3">
        <v>84</v>
      </c>
      <c r="G677" s="3">
        <v>23500</v>
      </c>
      <c r="H677" s="5">
        <f t="shared" si="36"/>
        <v>1974000</v>
      </c>
      <c r="I677" s="76">
        <f t="shared" si="37"/>
        <v>987000</v>
      </c>
      <c r="J677" s="76">
        <f t="shared" si="38"/>
        <v>987000</v>
      </c>
    </row>
    <row r="678" spans="1:10">
      <c r="A678" s="2">
        <v>44273</v>
      </c>
      <c r="B678" s="3" t="s">
        <v>170</v>
      </c>
      <c r="C678" s="4" t="s">
        <v>6</v>
      </c>
      <c r="D678" s="3" t="s">
        <v>7</v>
      </c>
      <c r="E678" s="3" t="s">
        <v>174</v>
      </c>
      <c r="F678" s="3">
        <v>67</v>
      </c>
      <c r="G678" s="3">
        <v>18000</v>
      </c>
      <c r="H678" s="5">
        <f t="shared" si="36"/>
        <v>1206000</v>
      </c>
      <c r="I678" s="76">
        <f t="shared" si="37"/>
        <v>241200</v>
      </c>
      <c r="J678" s="76">
        <f t="shared" si="38"/>
        <v>241200</v>
      </c>
    </row>
    <row r="679" spans="1:10">
      <c r="A679" s="2">
        <v>44273</v>
      </c>
      <c r="B679" s="3" t="s">
        <v>13</v>
      </c>
      <c r="C679" s="4" t="s">
        <v>68</v>
      </c>
      <c r="D679" s="3" t="s">
        <v>7</v>
      </c>
      <c r="E679" s="3" t="s">
        <v>176</v>
      </c>
      <c r="F679" s="3">
        <v>76</v>
      </c>
      <c r="G679" s="3">
        <v>9000</v>
      </c>
      <c r="H679" s="5">
        <f t="shared" si="36"/>
        <v>684000</v>
      </c>
      <c r="I679" s="76">
        <f t="shared" si="37"/>
        <v>68400</v>
      </c>
      <c r="J679" s="76">
        <f t="shared" si="38"/>
        <v>54700</v>
      </c>
    </row>
    <row r="680" spans="1:10">
      <c r="A680" s="2">
        <v>44273</v>
      </c>
      <c r="B680" s="3" t="s">
        <v>171</v>
      </c>
      <c r="C680" s="4" t="s">
        <v>136</v>
      </c>
      <c r="D680" s="3" t="s">
        <v>10</v>
      </c>
      <c r="E680" s="3" t="s">
        <v>176</v>
      </c>
      <c r="F680" s="3">
        <v>68</v>
      </c>
      <c r="G680" s="3">
        <v>9000</v>
      </c>
      <c r="H680" s="5">
        <f t="shared" si="36"/>
        <v>612000</v>
      </c>
      <c r="I680" s="76">
        <f t="shared" si="37"/>
        <v>61200</v>
      </c>
      <c r="J680" s="76">
        <f t="shared" si="38"/>
        <v>48900</v>
      </c>
    </row>
    <row r="681" spans="1:10">
      <c r="A681" s="2">
        <v>44273</v>
      </c>
      <c r="B681" s="3" t="s">
        <v>13</v>
      </c>
      <c r="C681" s="4" t="s">
        <v>130</v>
      </c>
      <c r="D681" s="3" t="s">
        <v>18</v>
      </c>
      <c r="E681" s="3" t="s">
        <v>176</v>
      </c>
      <c r="F681" s="3">
        <v>45</v>
      </c>
      <c r="G681" s="3">
        <v>9000</v>
      </c>
      <c r="H681" s="5">
        <f t="shared" si="36"/>
        <v>405000</v>
      </c>
      <c r="I681" s="76">
        <f t="shared" si="37"/>
        <v>40500</v>
      </c>
      <c r="J681" s="76">
        <f t="shared" si="38"/>
        <v>32400</v>
      </c>
    </row>
    <row r="682" spans="1:10">
      <c r="A682" s="2">
        <v>44274</v>
      </c>
      <c r="B682" s="3" t="s">
        <v>171</v>
      </c>
      <c r="C682" s="4" t="s">
        <v>40</v>
      </c>
      <c r="D682" s="3" t="s">
        <v>23</v>
      </c>
      <c r="E682" s="3" t="s">
        <v>174</v>
      </c>
      <c r="F682" s="3">
        <v>44</v>
      </c>
      <c r="G682" s="3">
        <v>18000</v>
      </c>
      <c r="H682" s="5">
        <f t="shared" si="36"/>
        <v>792000</v>
      </c>
      <c r="I682" s="76">
        <f t="shared" si="37"/>
        <v>158400</v>
      </c>
      <c r="J682" s="76">
        <f t="shared" si="38"/>
        <v>158400</v>
      </c>
    </row>
    <row r="683" spans="1:10">
      <c r="A683" s="2">
        <v>44274</v>
      </c>
      <c r="B683" s="3" t="s">
        <v>172</v>
      </c>
      <c r="C683" s="4" t="s">
        <v>47</v>
      </c>
      <c r="D683" s="3" t="s">
        <v>7</v>
      </c>
      <c r="E683" s="3" t="s">
        <v>176</v>
      </c>
      <c r="F683" s="3">
        <v>5</v>
      </c>
      <c r="G683" s="3">
        <v>9000</v>
      </c>
      <c r="H683" s="5">
        <f t="shared" si="36"/>
        <v>45000</v>
      </c>
      <c r="I683" s="76">
        <f t="shared" si="37"/>
        <v>4500</v>
      </c>
      <c r="J683" s="76">
        <f t="shared" si="38"/>
        <v>3600</v>
      </c>
    </row>
    <row r="684" spans="1:10">
      <c r="A684" s="2">
        <v>44274</v>
      </c>
      <c r="B684" s="3" t="s">
        <v>170</v>
      </c>
      <c r="C684" s="4" t="s">
        <v>144</v>
      </c>
      <c r="D684" s="3" t="s">
        <v>118</v>
      </c>
      <c r="E684" s="3" t="s">
        <v>176</v>
      </c>
      <c r="F684" s="3">
        <v>51</v>
      </c>
      <c r="G684" s="3">
        <v>9000</v>
      </c>
      <c r="H684" s="5">
        <f t="shared" si="36"/>
        <v>459000</v>
      </c>
      <c r="I684" s="76">
        <f t="shared" si="37"/>
        <v>45900</v>
      </c>
      <c r="J684" s="76">
        <f t="shared" si="38"/>
        <v>36700</v>
      </c>
    </row>
    <row r="685" spans="1:10">
      <c r="A685" s="2">
        <v>44274</v>
      </c>
      <c r="B685" s="3" t="s">
        <v>13</v>
      </c>
      <c r="C685" s="4" t="s">
        <v>82</v>
      </c>
      <c r="D685" s="3" t="s">
        <v>18</v>
      </c>
      <c r="E685" s="3" t="s">
        <v>174</v>
      </c>
      <c r="F685" s="3">
        <v>12</v>
      </c>
      <c r="G685" s="3">
        <v>18000</v>
      </c>
      <c r="H685" s="5">
        <f t="shared" si="36"/>
        <v>216000</v>
      </c>
      <c r="I685" s="76">
        <f t="shared" si="37"/>
        <v>43200</v>
      </c>
      <c r="J685" s="76">
        <f t="shared" si="38"/>
        <v>43200</v>
      </c>
    </row>
    <row r="686" spans="1:10">
      <c r="A686" s="2">
        <v>44274</v>
      </c>
      <c r="B686" s="3" t="s">
        <v>170</v>
      </c>
      <c r="C686" s="4" t="s">
        <v>155</v>
      </c>
      <c r="D686" s="3" t="s">
        <v>18</v>
      </c>
      <c r="E686" s="3" t="s">
        <v>174</v>
      </c>
      <c r="F686" s="3">
        <v>16</v>
      </c>
      <c r="G686" s="3">
        <v>18000</v>
      </c>
      <c r="H686" s="5">
        <f t="shared" si="36"/>
        <v>288000</v>
      </c>
      <c r="I686" s="76">
        <f t="shared" si="37"/>
        <v>57600</v>
      </c>
      <c r="J686" s="76">
        <f t="shared" si="38"/>
        <v>57600</v>
      </c>
    </row>
    <row r="687" spans="1:10">
      <c r="A687" s="2">
        <v>44274</v>
      </c>
      <c r="B687" s="3" t="s">
        <v>172</v>
      </c>
      <c r="C687" s="4" t="s">
        <v>57</v>
      </c>
      <c r="D687" s="3" t="s">
        <v>7</v>
      </c>
      <c r="E687" s="3" t="s">
        <v>175</v>
      </c>
      <c r="F687" s="3">
        <v>6</v>
      </c>
      <c r="G687" s="3">
        <v>23500</v>
      </c>
      <c r="H687" s="5">
        <f t="shared" si="36"/>
        <v>141000</v>
      </c>
      <c r="I687" s="76">
        <f t="shared" si="37"/>
        <v>70500</v>
      </c>
      <c r="J687" s="76">
        <f t="shared" si="38"/>
        <v>70500</v>
      </c>
    </row>
    <row r="688" spans="1:10">
      <c r="A688" s="2">
        <v>44274</v>
      </c>
      <c r="B688" s="3" t="s">
        <v>172</v>
      </c>
      <c r="C688" s="4" t="s">
        <v>26</v>
      </c>
      <c r="D688" s="3" t="s">
        <v>21</v>
      </c>
      <c r="E688" s="3" t="s">
        <v>175</v>
      </c>
      <c r="F688" s="3">
        <v>62</v>
      </c>
      <c r="G688" s="3">
        <v>23500</v>
      </c>
      <c r="H688" s="5">
        <f t="shared" si="36"/>
        <v>1457000</v>
      </c>
      <c r="I688" s="76">
        <f t="shared" si="37"/>
        <v>728500</v>
      </c>
      <c r="J688" s="76">
        <f t="shared" si="38"/>
        <v>728500</v>
      </c>
    </row>
    <row r="689" spans="1:10">
      <c r="A689" s="2">
        <v>44275</v>
      </c>
      <c r="B689" s="3" t="s">
        <v>13</v>
      </c>
      <c r="C689" s="4" t="s">
        <v>130</v>
      </c>
      <c r="D689" s="3" t="s">
        <v>18</v>
      </c>
      <c r="E689" s="3" t="s">
        <v>176</v>
      </c>
      <c r="F689" s="3">
        <v>15</v>
      </c>
      <c r="G689" s="3">
        <v>9000</v>
      </c>
      <c r="H689" s="5">
        <f t="shared" si="36"/>
        <v>135000</v>
      </c>
      <c r="I689" s="76">
        <f t="shared" si="37"/>
        <v>13500</v>
      </c>
      <c r="J689" s="76">
        <f t="shared" si="38"/>
        <v>10800</v>
      </c>
    </row>
    <row r="690" spans="1:10">
      <c r="A690" s="2">
        <v>44275</v>
      </c>
      <c r="B690" s="3" t="s">
        <v>172</v>
      </c>
      <c r="C690" s="4" t="s">
        <v>6</v>
      </c>
      <c r="D690" s="3" t="s">
        <v>7</v>
      </c>
      <c r="E690" s="3" t="s">
        <v>175</v>
      </c>
      <c r="F690" s="3">
        <v>98</v>
      </c>
      <c r="G690" s="3">
        <v>23500</v>
      </c>
      <c r="H690" s="5">
        <f t="shared" si="36"/>
        <v>2303000</v>
      </c>
      <c r="I690" s="76">
        <f t="shared" si="37"/>
        <v>1151500</v>
      </c>
      <c r="J690" s="76">
        <f t="shared" si="38"/>
        <v>1174500</v>
      </c>
    </row>
    <row r="691" spans="1:10">
      <c r="A691" s="2">
        <v>44275</v>
      </c>
      <c r="B691" s="3" t="s">
        <v>171</v>
      </c>
      <c r="C691" s="4" t="s">
        <v>40</v>
      </c>
      <c r="D691" s="3" t="s">
        <v>23</v>
      </c>
      <c r="E691" s="3" t="s">
        <v>174</v>
      </c>
      <c r="F691" s="3">
        <v>35</v>
      </c>
      <c r="G691" s="3">
        <v>18000</v>
      </c>
      <c r="H691" s="5">
        <f t="shared" si="36"/>
        <v>630000</v>
      </c>
      <c r="I691" s="76">
        <f t="shared" si="37"/>
        <v>126000</v>
      </c>
      <c r="J691" s="76">
        <f t="shared" si="38"/>
        <v>126000</v>
      </c>
    </row>
    <row r="692" spans="1:10">
      <c r="A692" s="2">
        <v>44275</v>
      </c>
      <c r="B692" s="3" t="s">
        <v>171</v>
      </c>
      <c r="C692" s="4" t="s">
        <v>54</v>
      </c>
      <c r="D692" s="3" t="s">
        <v>7</v>
      </c>
      <c r="E692" s="3" t="s">
        <v>174</v>
      </c>
      <c r="F692" s="3">
        <v>17</v>
      </c>
      <c r="G692" s="3">
        <v>18000</v>
      </c>
      <c r="H692" s="5">
        <f t="shared" si="36"/>
        <v>306000</v>
      </c>
      <c r="I692" s="76">
        <f t="shared" si="37"/>
        <v>61200</v>
      </c>
      <c r="J692" s="76">
        <f t="shared" si="38"/>
        <v>61200</v>
      </c>
    </row>
    <row r="693" spans="1:10">
      <c r="A693" s="2">
        <v>44275</v>
      </c>
      <c r="B693" s="3" t="s">
        <v>13</v>
      </c>
      <c r="C693" s="4" t="s">
        <v>93</v>
      </c>
      <c r="D693" s="3" t="s">
        <v>21</v>
      </c>
      <c r="E693" s="3" t="s">
        <v>174</v>
      </c>
      <c r="F693" s="3">
        <v>43</v>
      </c>
      <c r="G693" s="3">
        <v>18000</v>
      </c>
      <c r="H693" s="5">
        <f t="shared" si="36"/>
        <v>774000</v>
      </c>
      <c r="I693" s="76">
        <f t="shared" si="37"/>
        <v>154800</v>
      </c>
      <c r="J693" s="76">
        <f t="shared" si="38"/>
        <v>154800</v>
      </c>
    </row>
    <row r="694" spans="1:10">
      <c r="A694" s="2">
        <v>44275</v>
      </c>
      <c r="B694" s="3" t="s">
        <v>13</v>
      </c>
      <c r="C694" s="4" t="s">
        <v>164</v>
      </c>
      <c r="D694" s="3" t="s">
        <v>18</v>
      </c>
      <c r="E694" s="3" t="s">
        <v>176</v>
      </c>
      <c r="F694" s="3">
        <v>38</v>
      </c>
      <c r="G694" s="3">
        <v>9000</v>
      </c>
      <c r="H694" s="5">
        <f t="shared" si="36"/>
        <v>342000</v>
      </c>
      <c r="I694" s="76">
        <f t="shared" si="37"/>
        <v>34200</v>
      </c>
      <c r="J694" s="76">
        <f t="shared" si="38"/>
        <v>27300</v>
      </c>
    </row>
    <row r="695" spans="1:10">
      <c r="A695" s="2">
        <v>44275</v>
      </c>
      <c r="B695" s="3" t="s">
        <v>171</v>
      </c>
      <c r="C695" s="4" t="s">
        <v>84</v>
      </c>
      <c r="D695" s="3" t="s">
        <v>18</v>
      </c>
      <c r="E695" s="3" t="s">
        <v>176</v>
      </c>
      <c r="F695" s="3">
        <v>91</v>
      </c>
      <c r="G695" s="3">
        <v>9000</v>
      </c>
      <c r="H695" s="5">
        <f t="shared" si="36"/>
        <v>819000</v>
      </c>
      <c r="I695" s="76">
        <f t="shared" si="37"/>
        <v>81900</v>
      </c>
      <c r="J695" s="76">
        <f t="shared" si="38"/>
        <v>73600</v>
      </c>
    </row>
    <row r="696" spans="1:10">
      <c r="A696" s="2">
        <v>44275</v>
      </c>
      <c r="B696" s="3" t="s">
        <v>170</v>
      </c>
      <c r="C696" s="4" t="s">
        <v>158</v>
      </c>
      <c r="D696" s="3" t="s">
        <v>10</v>
      </c>
      <c r="E696" s="3" t="s">
        <v>176</v>
      </c>
      <c r="F696" s="3">
        <v>1</v>
      </c>
      <c r="G696" s="3">
        <v>9000</v>
      </c>
      <c r="H696" s="5">
        <f t="shared" si="36"/>
        <v>9000</v>
      </c>
      <c r="I696" s="76">
        <f t="shared" si="37"/>
        <v>900</v>
      </c>
      <c r="J696" s="76">
        <f t="shared" si="38"/>
        <v>700</v>
      </c>
    </row>
    <row r="697" spans="1:10">
      <c r="A697" s="2">
        <v>44275</v>
      </c>
      <c r="B697" s="3" t="s">
        <v>173</v>
      </c>
      <c r="C697" s="4" t="s">
        <v>120</v>
      </c>
      <c r="D697" s="3" t="s">
        <v>118</v>
      </c>
      <c r="E697" s="3" t="s">
        <v>174</v>
      </c>
      <c r="F697" s="3">
        <v>43</v>
      </c>
      <c r="G697" s="3">
        <v>18000</v>
      </c>
      <c r="H697" s="5">
        <f t="shared" si="36"/>
        <v>774000</v>
      </c>
      <c r="I697" s="76">
        <f t="shared" si="37"/>
        <v>154800</v>
      </c>
      <c r="J697" s="76">
        <f t="shared" si="38"/>
        <v>154800</v>
      </c>
    </row>
    <row r="698" spans="1:10">
      <c r="A698" s="2">
        <v>44275</v>
      </c>
      <c r="B698" s="3" t="s">
        <v>13</v>
      </c>
      <c r="C698" s="4" t="s">
        <v>115</v>
      </c>
      <c r="D698" s="3" t="s">
        <v>21</v>
      </c>
      <c r="E698" s="3" t="s">
        <v>174</v>
      </c>
      <c r="F698" s="3">
        <v>98</v>
      </c>
      <c r="G698" s="3">
        <v>18000</v>
      </c>
      <c r="H698" s="5">
        <f t="shared" si="36"/>
        <v>1764000</v>
      </c>
      <c r="I698" s="76">
        <f t="shared" si="37"/>
        <v>352800</v>
      </c>
      <c r="J698" s="76">
        <f t="shared" si="38"/>
        <v>370400</v>
      </c>
    </row>
    <row r="699" spans="1:10">
      <c r="A699" s="2">
        <v>44275</v>
      </c>
      <c r="B699" s="3" t="s">
        <v>173</v>
      </c>
      <c r="C699" s="4" t="s">
        <v>77</v>
      </c>
      <c r="D699" s="3" t="s">
        <v>7</v>
      </c>
      <c r="E699" s="3" t="s">
        <v>176</v>
      </c>
      <c r="F699" s="3">
        <v>19</v>
      </c>
      <c r="G699" s="3">
        <v>9000</v>
      </c>
      <c r="H699" s="5">
        <f t="shared" si="36"/>
        <v>171000</v>
      </c>
      <c r="I699" s="76">
        <f t="shared" si="37"/>
        <v>17100</v>
      </c>
      <c r="J699" s="76">
        <f t="shared" si="38"/>
        <v>13600</v>
      </c>
    </row>
    <row r="700" spans="1:10">
      <c r="A700" s="2">
        <v>44275</v>
      </c>
      <c r="B700" s="3" t="s">
        <v>13</v>
      </c>
      <c r="C700" s="4" t="s">
        <v>82</v>
      </c>
      <c r="D700" s="3" t="s">
        <v>18</v>
      </c>
      <c r="E700" s="3" t="s">
        <v>174</v>
      </c>
      <c r="F700" s="3">
        <v>82</v>
      </c>
      <c r="G700" s="3">
        <v>18000</v>
      </c>
      <c r="H700" s="5">
        <f t="shared" si="36"/>
        <v>1476000</v>
      </c>
      <c r="I700" s="76">
        <f t="shared" si="37"/>
        <v>295200</v>
      </c>
      <c r="J700" s="76">
        <f t="shared" si="38"/>
        <v>295200</v>
      </c>
    </row>
    <row r="701" spans="1:10">
      <c r="A701" s="2">
        <v>44275</v>
      </c>
      <c r="B701" s="3" t="s">
        <v>171</v>
      </c>
      <c r="C701" s="4" t="s">
        <v>127</v>
      </c>
      <c r="D701" s="3" t="s">
        <v>23</v>
      </c>
      <c r="E701" s="3" t="s">
        <v>176</v>
      </c>
      <c r="F701" s="3">
        <v>55</v>
      </c>
      <c r="G701" s="3">
        <v>9000</v>
      </c>
      <c r="H701" s="5">
        <f t="shared" si="36"/>
        <v>495000</v>
      </c>
      <c r="I701" s="76">
        <f t="shared" si="37"/>
        <v>49500</v>
      </c>
      <c r="J701" s="76">
        <f t="shared" si="38"/>
        <v>39600</v>
      </c>
    </row>
    <row r="702" spans="1:10">
      <c r="A702" s="2">
        <v>44275</v>
      </c>
      <c r="B702" s="3" t="s">
        <v>170</v>
      </c>
      <c r="C702" s="4" t="s">
        <v>60</v>
      </c>
      <c r="D702" s="3" t="s">
        <v>7</v>
      </c>
      <c r="E702" s="3" t="s">
        <v>176</v>
      </c>
      <c r="F702" s="3">
        <v>48</v>
      </c>
      <c r="G702" s="3">
        <v>9000</v>
      </c>
      <c r="H702" s="5">
        <f t="shared" si="36"/>
        <v>432000</v>
      </c>
      <c r="I702" s="76">
        <f t="shared" si="37"/>
        <v>43200</v>
      </c>
      <c r="J702" s="76">
        <f t="shared" si="38"/>
        <v>34500</v>
      </c>
    </row>
    <row r="703" spans="1:10">
      <c r="A703" s="2">
        <v>44275</v>
      </c>
      <c r="B703" s="3" t="s">
        <v>13</v>
      </c>
      <c r="C703" s="4" t="s">
        <v>166</v>
      </c>
      <c r="D703" s="3" t="s">
        <v>118</v>
      </c>
      <c r="E703" s="3" t="s">
        <v>175</v>
      </c>
      <c r="F703" s="3">
        <v>92</v>
      </c>
      <c r="G703" s="3">
        <v>23500</v>
      </c>
      <c r="H703" s="5">
        <f t="shared" si="36"/>
        <v>2162000</v>
      </c>
      <c r="I703" s="76">
        <f t="shared" si="37"/>
        <v>1081000</v>
      </c>
      <c r="J703" s="76">
        <f t="shared" si="38"/>
        <v>1102600</v>
      </c>
    </row>
    <row r="704" spans="1:10">
      <c r="A704" s="2">
        <v>44276</v>
      </c>
      <c r="B704" s="3" t="s">
        <v>169</v>
      </c>
      <c r="C704" s="4" t="s">
        <v>104</v>
      </c>
      <c r="D704" s="3" t="s">
        <v>18</v>
      </c>
      <c r="E704" s="3" t="s">
        <v>175</v>
      </c>
      <c r="F704" s="3">
        <v>39</v>
      </c>
      <c r="G704" s="3">
        <v>23500</v>
      </c>
      <c r="H704" s="5">
        <f t="shared" si="36"/>
        <v>916500</v>
      </c>
      <c r="I704" s="76">
        <f t="shared" si="37"/>
        <v>458250</v>
      </c>
      <c r="J704" s="76">
        <f t="shared" si="38"/>
        <v>458200</v>
      </c>
    </row>
    <row r="705" spans="1:10">
      <c r="A705" s="2">
        <v>44276</v>
      </c>
      <c r="B705" s="3" t="s">
        <v>172</v>
      </c>
      <c r="C705" s="4" t="s">
        <v>26</v>
      </c>
      <c r="D705" s="3" t="s">
        <v>21</v>
      </c>
      <c r="E705" s="3" t="s">
        <v>175</v>
      </c>
      <c r="F705" s="3">
        <v>60</v>
      </c>
      <c r="G705" s="3">
        <v>23500</v>
      </c>
      <c r="H705" s="5">
        <f t="shared" si="36"/>
        <v>1410000</v>
      </c>
      <c r="I705" s="76">
        <f t="shared" si="37"/>
        <v>705000</v>
      </c>
      <c r="J705" s="76">
        <f t="shared" si="38"/>
        <v>705000</v>
      </c>
    </row>
    <row r="706" spans="1:10">
      <c r="A706" s="2">
        <v>44276</v>
      </c>
      <c r="B706" s="3" t="s">
        <v>171</v>
      </c>
      <c r="C706" s="4" t="s">
        <v>40</v>
      </c>
      <c r="D706" s="3" t="s">
        <v>23</v>
      </c>
      <c r="E706" s="3" t="s">
        <v>174</v>
      </c>
      <c r="F706" s="3">
        <v>77</v>
      </c>
      <c r="G706" s="3">
        <v>18000</v>
      </c>
      <c r="H706" s="5">
        <f t="shared" ref="H706:H769" si="39">G706*F706</f>
        <v>1386000</v>
      </c>
      <c r="I706" s="76">
        <f t="shared" si="37"/>
        <v>277200</v>
      </c>
      <c r="J706" s="76">
        <f t="shared" si="38"/>
        <v>277200</v>
      </c>
    </row>
    <row r="707" spans="1:10">
      <c r="A707" s="2">
        <v>44276</v>
      </c>
      <c r="B707" s="3" t="s">
        <v>171</v>
      </c>
      <c r="C707" s="4" t="s">
        <v>46</v>
      </c>
      <c r="D707" s="3" t="s">
        <v>10</v>
      </c>
      <c r="E707" s="3" t="s">
        <v>175</v>
      </c>
      <c r="F707" s="3">
        <v>11</v>
      </c>
      <c r="G707" s="3">
        <v>23500</v>
      </c>
      <c r="H707" s="5">
        <f t="shared" si="39"/>
        <v>258500</v>
      </c>
      <c r="I707" s="76">
        <f t="shared" ref="I707:I770" si="40">IF($G707&gt;20000, ROUNDDOWN($H707*0.5, -1), IF($G707&gt;10000, ROUNDDOWN($H707*0.2, -1), ROUNDDOWN($H707*0.1, -1)))</f>
        <v>129250</v>
      </c>
      <c r="J707" s="76">
        <f t="shared" ref="J707:J770" si="41">IF($F707&gt;90, ROUNDDOWN($H707*0.01, -2), 0) + IF($G707&gt;20000, ROUNDDOWN($H707*0.5, -2), IF($G707&gt;10000, ROUNDDOWN($H707*0.2, -2), ROUNDDOWN($H707*0.08, -2)))</f>
        <v>129200</v>
      </c>
    </row>
    <row r="708" spans="1:10">
      <c r="A708" s="2">
        <v>44276</v>
      </c>
      <c r="B708" s="3" t="s">
        <v>172</v>
      </c>
      <c r="C708" s="4" t="s">
        <v>109</v>
      </c>
      <c r="D708" s="3" t="s">
        <v>18</v>
      </c>
      <c r="E708" s="3" t="s">
        <v>176</v>
      </c>
      <c r="F708" s="3">
        <v>35</v>
      </c>
      <c r="G708" s="3">
        <v>9000</v>
      </c>
      <c r="H708" s="5">
        <f t="shared" si="39"/>
        <v>315000</v>
      </c>
      <c r="I708" s="76">
        <f t="shared" si="40"/>
        <v>31500</v>
      </c>
      <c r="J708" s="76">
        <f t="shared" si="41"/>
        <v>25200</v>
      </c>
    </row>
    <row r="709" spans="1:10">
      <c r="A709" s="2">
        <v>44276</v>
      </c>
      <c r="B709" s="3" t="s">
        <v>13</v>
      </c>
      <c r="C709" s="4" t="s">
        <v>44</v>
      </c>
      <c r="D709" s="3" t="s">
        <v>23</v>
      </c>
      <c r="E709" s="3" t="s">
        <v>176</v>
      </c>
      <c r="F709" s="3">
        <v>44</v>
      </c>
      <c r="G709" s="3">
        <v>9000</v>
      </c>
      <c r="H709" s="5">
        <f t="shared" si="39"/>
        <v>396000</v>
      </c>
      <c r="I709" s="76">
        <f t="shared" si="40"/>
        <v>39600</v>
      </c>
      <c r="J709" s="76">
        <f t="shared" si="41"/>
        <v>31600</v>
      </c>
    </row>
    <row r="710" spans="1:10">
      <c r="A710" s="2">
        <v>44276</v>
      </c>
      <c r="B710" s="3" t="s">
        <v>13</v>
      </c>
      <c r="C710" s="4" t="s">
        <v>65</v>
      </c>
      <c r="D710" s="3" t="s">
        <v>7</v>
      </c>
      <c r="E710" s="3" t="s">
        <v>174</v>
      </c>
      <c r="F710" s="3">
        <v>26</v>
      </c>
      <c r="G710" s="3">
        <v>18000</v>
      </c>
      <c r="H710" s="5">
        <f t="shared" si="39"/>
        <v>468000</v>
      </c>
      <c r="I710" s="76">
        <f t="shared" si="40"/>
        <v>93600</v>
      </c>
      <c r="J710" s="76">
        <f t="shared" si="41"/>
        <v>93600</v>
      </c>
    </row>
    <row r="711" spans="1:10">
      <c r="A711" s="2">
        <v>44276</v>
      </c>
      <c r="B711" s="3" t="s">
        <v>171</v>
      </c>
      <c r="C711" s="4" t="s">
        <v>119</v>
      </c>
      <c r="D711" s="3" t="s">
        <v>23</v>
      </c>
      <c r="E711" s="3" t="s">
        <v>176</v>
      </c>
      <c r="F711" s="3">
        <v>14</v>
      </c>
      <c r="G711" s="3">
        <v>9000</v>
      </c>
      <c r="H711" s="5">
        <f t="shared" si="39"/>
        <v>126000</v>
      </c>
      <c r="I711" s="76">
        <f t="shared" si="40"/>
        <v>12600</v>
      </c>
      <c r="J711" s="76">
        <f t="shared" si="41"/>
        <v>10000</v>
      </c>
    </row>
    <row r="712" spans="1:10">
      <c r="A712" s="2">
        <v>44276</v>
      </c>
      <c r="B712" s="3" t="s">
        <v>172</v>
      </c>
      <c r="C712" s="4" t="s">
        <v>125</v>
      </c>
      <c r="D712" s="3" t="s">
        <v>118</v>
      </c>
      <c r="E712" s="3" t="s">
        <v>176</v>
      </c>
      <c r="F712" s="3">
        <v>51</v>
      </c>
      <c r="G712" s="3">
        <v>9000</v>
      </c>
      <c r="H712" s="5">
        <f t="shared" si="39"/>
        <v>459000</v>
      </c>
      <c r="I712" s="76">
        <f t="shared" si="40"/>
        <v>45900</v>
      </c>
      <c r="J712" s="76">
        <f t="shared" si="41"/>
        <v>36700</v>
      </c>
    </row>
    <row r="713" spans="1:10">
      <c r="A713" s="2">
        <v>44276</v>
      </c>
      <c r="B713" s="3" t="s">
        <v>13</v>
      </c>
      <c r="C713" s="4" t="s">
        <v>156</v>
      </c>
      <c r="D713" s="3" t="s">
        <v>23</v>
      </c>
      <c r="E713" s="3" t="s">
        <v>175</v>
      </c>
      <c r="F713" s="3">
        <v>84</v>
      </c>
      <c r="G713" s="3">
        <v>23500</v>
      </c>
      <c r="H713" s="5">
        <f t="shared" si="39"/>
        <v>1974000</v>
      </c>
      <c r="I713" s="76">
        <f t="shared" si="40"/>
        <v>987000</v>
      </c>
      <c r="J713" s="76">
        <f t="shared" si="41"/>
        <v>987000</v>
      </c>
    </row>
    <row r="714" spans="1:10">
      <c r="A714" s="2">
        <v>44277</v>
      </c>
      <c r="B714" s="3" t="s">
        <v>172</v>
      </c>
      <c r="C714" s="4" t="s">
        <v>109</v>
      </c>
      <c r="D714" s="3" t="s">
        <v>18</v>
      </c>
      <c r="E714" s="3" t="s">
        <v>176</v>
      </c>
      <c r="F714" s="3">
        <v>82</v>
      </c>
      <c r="G714" s="3">
        <v>9000</v>
      </c>
      <c r="H714" s="5">
        <f t="shared" si="39"/>
        <v>738000</v>
      </c>
      <c r="I714" s="76">
        <f t="shared" si="40"/>
        <v>73800</v>
      </c>
      <c r="J714" s="76">
        <f t="shared" si="41"/>
        <v>59000</v>
      </c>
    </row>
    <row r="715" spans="1:10">
      <c r="A715" s="2">
        <v>44277</v>
      </c>
      <c r="B715" s="3" t="s">
        <v>173</v>
      </c>
      <c r="C715" s="4" t="s">
        <v>110</v>
      </c>
      <c r="D715" s="3" t="s">
        <v>10</v>
      </c>
      <c r="E715" s="3" t="s">
        <v>176</v>
      </c>
      <c r="F715" s="3">
        <v>54</v>
      </c>
      <c r="G715" s="3">
        <v>9000</v>
      </c>
      <c r="H715" s="5">
        <f t="shared" si="39"/>
        <v>486000</v>
      </c>
      <c r="I715" s="76">
        <f t="shared" si="40"/>
        <v>48600</v>
      </c>
      <c r="J715" s="76">
        <f t="shared" si="41"/>
        <v>38800</v>
      </c>
    </row>
    <row r="716" spans="1:10">
      <c r="A716" s="2">
        <v>44277</v>
      </c>
      <c r="B716" s="3" t="s">
        <v>171</v>
      </c>
      <c r="C716" s="4" t="s">
        <v>81</v>
      </c>
      <c r="D716" s="3" t="s">
        <v>18</v>
      </c>
      <c r="E716" s="3" t="s">
        <v>175</v>
      </c>
      <c r="F716" s="3">
        <v>86</v>
      </c>
      <c r="G716" s="3">
        <v>23500</v>
      </c>
      <c r="H716" s="5">
        <f t="shared" si="39"/>
        <v>2021000</v>
      </c>
      <c r="I716" s="76">
        <f t="shared" si="40"/>
        <v>1010500</v>
      </c>
      <c r="J716" s="76">
        <f t="shared" si="41"/>
        <v>1010500</v>
      </c>
    </row>
    <row r="717" spans="1:10">
      <c r="A717" s="2">
        <v>44277</v>
      </c>
      <c r="B717" s="3" t="s">
        <v>173</v>
      </c>
      <c r="C717" s="4" t="s">
        <v>107</v>
      </c>
      <c r="D717" s="3" t="s">
        <v>18</v>
      </c>
      <c r="E717" s="3" t="s">
        <v>175</v>
      </c>
      <c r="F717" s="3">
        <v>18</v>
      </c>
      <c r="G717" s="3">
        <v>23500</v>
      </c>
      <c r="H717" s="5">
        <f t="shared" si="39"/>
        <v>423000</v>
      </c>
      <c r="I717" s="76">
        <f t="shared" si="40"/>
        <v>211500</v>
      </c>
      <c r="J717" s="76">
        <f t="shared" si="41"/>
        <v>211500</v>
      </c>
    </row>
    <row r="718" spans="1:10">
      <c r="A718" s="2">
        <v>44277</v>
      </c>
      <c r="B718" s="3" t="s">
        <v>169</v>
      </c>
      <c r="C718" s="4" t="s">
        <v>84</v>
      </c>
      <c r="D718" s="3" t="s">
        <v>18</v>
      </c>
      <c r="E718" s="3" t="s">
        <v>175</v>
      </c>
      <c r="F718" s="3">
        <v>91</v>
      </c>
      <c r="G718" s="3">
        <v>23500</v>
      </c>
      <c r="H718" s="5">
        <f t="shared" si="39"/>
        <v>2138500</v>
      </c>
      <c r="I718" s="76">
        <f t="shared" si="40"/>
        <v>1069250</v>
      </c>
      <c r="J718" s="76">
        <f t="shared" si="41"/>
        <v>1090500</v>
      </c>
    </row>
    <row r="719" spans="1:10">
      <c r="A719" s="2">
        <v>44277</v>
      </c>
      <c r="B719" s="3" t="s">
        <v>171</v>
      </c>
      <c r="C719" s="4" t="s">
        <v>96</v>
      </c>
      <c r="D719" s="3" t="s">
        <v>18</v>
      </c>
      <c r="E719" s="3" t="s">
        <v>179</v>
      </c>
      <c r="F719" s="3">
        <v>27</v>
      </c>
      <c r="G719" s="3">
        <v>6000</v>
      </c>
      <c r="H719" s="5">
        <f t="shared" si="39"/>
        <v>162000</v>
      </c>
      <c r="I719" s="76">
        <f t="shared" si="40"/>
        <v>16200</v>
      </c>
      <c r="J719" s="76">
        <f t="shared" si="41"/>
        <v>12900</v>
      </c>
    </row>
    <row r="720" spans="1:10">
      <c r="A720" s="2">
        <v>44277</v>
      </c>
      <c r="B720" s="3" t="s">
        <v>172</v>
      </c>
      <c r="C720" s="4" t="s">
        <v>109</v>
      </c>
      <c r="D720" s="3" t="s">
        <v>18</v>
      </c>
      <c r="E720" s="3" t="s">
        <v>176</v>
      </c>
      <c r="F720" s="3">
        <v>60</v>
      </c>
      <c r="G720" s="3">
        <v>9000</v>
      </c>
      <c r="H720" s="5">
        <f t="shared" si="39"/>
        <v>540000</v>
      </c>
      <c r="I720" s="76">
        <f t="shared" si="40"/>
        <v>54000</v>
      </c>
      <c r="J720" s="76">
        <f t="shared" si="41"/>
        <v>43200</v>
      </c>
    </row>
    <row r="721" spans="1:10">
      <c r="A721" s="2">
        <v>44277</v>
      </c>
      <c r="B721" s="3" t="s">
        <v>170</v>
      </c>
      <c r="C721" s="4" t="s">
        <v>116</v>
      </c>
      <c r="D721" s="3" t="s">
        <v>18</v>
      </c>
      <c r="E721" s="3" t="s">
        <v>174</v>
      </c>
      <c r="F721" s="3">
        <v>6</v>
      </c>
      <c r="G721" s="3">
        <v>18000</v>
      </c>
      <c r="H721" s="5">
        <f t="shared" si="39"/>
        <v>108000</v>
      </c>
      <c r="I721" s="76">
        <f t="shared" si="40"/>
        <v>21600</v>
      </c>
      <c r="J721" s="76">
        <f t="shared" si="41"/>
        <v>21600</v>
      </c>
    </row>
    <row r="722" spans="1:10">
      <c r="A722" s="2">
        <v>44277</v>
      </c>
      <c r="B722" s="3" t="s">
        <v>171</v>
      </c>
      <c r="C722" s="4" t="s">
        <v>39</v>
      </c>
      <c r="D722" s="3" t="s">
        <v>23</v>
      </c>
      <c r="E722" s="3" t="s">
        <v>176</v>
      </c>
      <c r="F722" s="3">
        <v>87</v>
      </c>
      <c r="G722" s="3">
        <v>9000</v>
      </c>
      <c r="H722" s="5">
        <f t="shared" si="39"/>
        <v>783000</v>
      </c>
      <c r="I722" s="76">
        <f t="shared" si="40"/>
        <v>78300</v>
      </c>
      <c r="J722" s="76">
        <f t="shared" si="41"/>
        <v>62600</v>
      </c>
    </row>
    <row r="723" spans="1:10">
      <c r="A723" s="2">
        <v>44277</v>
      </c>
      <c r="B723" s="3" t="s">
        <v>169</v>
      </c>
      <c r="C723" s="4" t="s">
        <v>105</v>
      </c>
      <c r="D723" s="3" t="s">
        <v>18</v>
      </c>
      <c r="E723" s="3" t="s">
        <v>174</v>
      </c>
      <c r="F723" s="3">
        <v>1</v>
      </c>
      <c r="G723" s="3">
        <v>18000</v>
      </c>
      <c r="H723" s="5">
        <f t="shared" si="39"/>
        <v>18000</v>
      </c>
      <c r="I723" s="76">
        <f t="shared" si="40"/>
        <v>3600</v>
      </c>
      <c r="J723" s="76">
        <f t="shared" si="41"/>
        <v>3600</v>
      </c>
    </row>
    <row r="724" spans="1:10">
      <c r="A724" s="2">
        <v>44277</v>
      </c>
      <c r="B724" s="3" t="s">
        <v>172</v>
      </c>
      <c r="C724" s="4" t="s">
        <v>101</v>
      </c>
      <c r="D724" s="3" t="s">
        <v>10</v>
      </c>
      <c r="E724" s="3" t="s">
        <v>175</v>
      </c>
      <c r="F724" s="3">
        <v>84</v>
      </c>
      <c r="G724" s="3">
        <v>23500</v>
      </c>
      <c r="H724" s="5">
        <f t="shared" si="39"/>
        <v>1974000</v>
      </c>
      <c r="I724" s="76">
        <f t="shared" si="40"/>
        <v>987000</v>
      </c>
      <c r="J724" s="76">
        <f t="shared" si="41"/>
        <v>987000</v>
      </c>
    </row>
    <row r="725" spans="1:10">
      <c r="A725" s="2">
        <v>44278</v>
      </c>
      <c r="B725" s="3" t="s">
        <v>170</v>
      </c>
      <c r="C725" s="4" t="s">
        <v>98</v>
      </c>
      <c r="D725" s="3" t="s">
        <v>10</v>
      </c>
      <c r="E725" s="3" t="s">
        <v>176</v>
      </c>
      <c r="F725" s="3">
        <v>69</v>
      </c>
      <c r="G725" s="3">
        <v>9000</v>
      </c>
      <c r="H725" s="5">
        <f t="shared" si="39"/>
        <v>621000</v>
      </c>
      <c r="I725" s="76">
        <f t="shared" si="40"/>
        <v>62100</v>
      </c>
      <c r="J725" s="76">
        <f t="shared" si="41"/>
        <v>49600</v>
      </c>
    </row>
    <row r="726" spans="1:10">
      <c r="A726" s="2">
        <v>44278</v>
      </c>
      <c r="B726" s="3" t="s">
        <v>170</v>
      </c>
      <c r="C726" s="4" t="s">
        <v>165</v>
      </c>
      <c r="D726" s="3" t="s">
        <v>18</v>
      </c>
      <c r="E726" s="3" t="s">
        <v>175</v>
      </c>
      <c r="F726" s="3">
        <v>92</v>
      </c>
      <c r="G726" s="3">
        <v>23500</v>
      </c>
      <c r="H726" s="5">
        <f t="shared" si="39"/>
        <v>2162000</v>
      </c>
      <c r="I726" s="76">
        <f t="shared" si="40"/>
        <v>1081000</v>
      </c>
      <c r="J726" s="76">
        <f t="shared" si="41"/>
        <v>1102600</v>
      </c>
    </row>
    <row r="727" spans="1:10">
      <c r="A727" s="2">
        <v>44278</v>
      </c>
      <c r="B727" s="3" t="s">
        <v>169</v>
      </c>
      <c r="C727" s="4" t="s">
        <v>153</v>
      </c>
      <c r="D727" s="3" t="s">
        <v>7</v>
      </c>
      <c r="E727" s="3" t="s">
        <v>175</v>
      </c>
      <c r="F727" s="3">
        <v>54</v>
      </c>
      <c r="G727" s="3">
        <v>23500</v>
      </c>
      <c r="H727" s="5">
        <f t="shared" si="39"/>
        <v>1269000</v>
      </c>
      <c r="I727" s="76">
        <f t="shared" si="40"/>
        <v>634500</v>
      </c>
      <c r="J727" s="76">
        <f t="shared" si="41"/>
        <v>634500</v>
      </c>
    </row>
    <row r="728" spans="1:10">
      <c r="A728" s="2">
        <v>44278</v>
      </c>
      <c r="B728" s="3" t="s">
        <v>13</v>
      </c>
      <c r="C728" s="4" t="s">
        <v>134</v>
      </c>
      <c r="D728" s="3" t="s">
        <v>18</v>
      </c>
      <c r="E728" s="3" t="s">
        <v>176</v>
      </c>
      <c r="F728" s="3">
        <v>21</v>
      </c>
      <c r="G728" s="3">
        <v>9000</v>
      </c>
      <c r="H728" s="5">
        <f t="shared" si="39"/>
        <v>189000</v>
      </c>
      <c r="I728" s="76">
        <f t="shared" si="40"/>
        <v>18900</v>
      </c>
      <c r="J728" s="76">
        <f t="shared" si="41"/>
        <v>15100</v>
      </c>
    </row>
    <row r="729" spans="1:10">
      <c r="A729" s="2">
        <v>44278</v>
      </c>
      <c r="B729" s="3" t="s">
        <v>169</v>
      </c>
      <c r="C729" s="4" t="s">
        <v>138</v>
      </c>
      <c r="D729" s="3" t="s">
        <v>7</v>
      </c>
      <c r="E729" s="3" t="s">
        <v>176</v>
      </c>
      <c r="F729" s="3">
        <v>44</v>
      </c>
      <c r="G729" s="3">
        <v>9000</v>
      </c>
      <c r="H729" s="5">
        <f t="shared" si="39"/>
        <v>396000</v>
      </c>
      <c r="I729" s="76">
        <f t="shared" si="40"/>
        <v>39600</v>
      </c>
      <c r="J729" s="76">
        <f t="shared" si="41"/>
        <v>31600</v>
      </c>
    </row>
    <row r="730" spans="1:10">
      <c r="A730" s="2">
        <v>44278</v>
      </c>
      <c r="B730" s="3" t="s">
        <v>172</v>
      </c>
      <c r="C730" s="4" t="s">
        <v>37</v>
      </c>
      <c r="D730" s="3" t="s">
        <v>23</v>
      </c>
      <c r="E730" s="3" t="s">
        <v>174</v>
      </c>
      <c r="F730" s="3">
        <v>66</v>
      </c>
      <c r="G730" s="3">
        <v>18000</v>
      </c>
      <c r="H730" s="5">
        <f t="shared" si="39"/>
        <v>1188000</v>
      </c>
      <c r="I730" s="76">
        <f t="shared" si="40"/>
        <v>237600</v>
      </c>
      <c r="J730" s="76">
        <f t="shared" si="41"/>
        <v>237600</v>
      </c>
    </row>
    <row r="731" spans="1:10">
      <c r="A731" s="2">
        <v>44278</v>
      </c>
      <c r="B731" s="3" t="s">
        <v>172</v>
      </c>
      <c r="C731" s="4" t="s">
        <v>6</v>
      </c>
      <c r="D731" s="3" t="s">
        <v>7</v>
      </c>
      <c r="E731" s="3" t="s">
        <v>175</v>
      </c>
      <c r="F731" s="3">
        <v>9</v>
      </c>
      <c r="G731" s="3">
        <v>23500</v>
      </c>
      <c r="H731" s="5">
        <f t="shared" si="39"/>
        <v>211500</v>
      </c>
      <c r="I731" s="76">
        <f t="shared" si="40"/>
        <v>105750</v>
      </c>
      <c r="J731" s="76">
        <f t="shared" si="41"/>
        <v>105700</v>
      </c>
    </row>
    <row r="732" spans="1:10">
      <c r="A732" s="2">
        <v>44279</v>
      </c>
      <c r="B732" s="3" t="s">
        <v>173</v>
      </c>
      <c r="C732" s="4" t="s">
        <v>38</v>
      </c>
      <c r="D732" s="3" t="s">
        <v>23</v>
      </c>
      <c r="E732" s="3" t="s">
        <v>175</v>
      </c>
      <c r="F732" s="3">
        <v>4</v>
      </c>
      <c r="G732" s="3">
        <v>23500</v>
      </c>
      <c r="H732" s="5">
        <f t="shared" si="39"/>
        <v>94000</v>
      </c>
      <c r="I732" s="76">
        <f t="shared" si="40"/>
        <v>47000</v>
      </c>
      <c r="J732" s="76">
        <f t="shared" si="41"/>
        <v>47000</v>
      </c>
    </row>
    <row r="733" spans="1:10">
      <c r="A733" s="2">
        <v>44279</v>
      </c>
      <c r="B733" s="3" t="s">
        <v>13</v>
      </c>
      <c r="C733" s="4" t="s">
        <v>32</v>
      </c>
      <c r="D733" s="3" t="s">
        <v>23</v>
      </c>
      <c r="E733" s="3" t="s">
        <v>176</v>
      </c>
      <c r="F733" s="3">
        <v>49</v>
      </c>
      <c r="G733" s="3">
        <v>9000</v>
      </c>
      <c r="H733" s="5">
        <f t="shared" si="39"/>
        <v>441000</v>
      </c>
      <c r="I733" s="76">
        <f t="shared" si="40"/>
        <v>44100</v>
      </c>
      <c r="J733" s="76">
        <f t="shared" si="41"/>
        <v>35200</v>
      </c>
    </row>
    <row r="734" spans="1:10">
      <c r="A734" s="2">
        <v>44279</v>
      </c>
      <c r="B734" s="3" t="s">
        <v>173</v>
      </c>
      <c r="C734" s="4" t="s">
        <v>152</v>
      </c>
      <c r="D734" s="3" t="s">
        <v>10</v>
      </c>
      <c r="E734" s="3" t="s">
        <v>174</v>
      </c>
      <c r="F734" s="3">
        <v>78</v>
      </c>
      <c r="G734" s="3">
        <v>18000</v>
      </c>
      <c r="H734" s="5">
        <f t="shared" si="39"/>
        <v>1404000</v>
      </c>
      <c r="I734" s="76">
        <f t="shared" si="40"/>
        <v>280800</v>
      </c>
      <c r="J734" s="76">
        <f t="shared" si="41"/>
        <v>280800</v>
      </c>
    </row>
    <row r="735" spans="1:10">
      <c r="A735" s="2">
        <v>44279</v>
      </c>
      <c r="B735" s="3" t="s">
        <v>171</v>
      </c>
      <c r="C735" s="4" t="s">
        <v>62</v>
      </c>
      <c r="D735" s="3" t="s">
        <v>7</v>
      </c>
      <c r="E735" s="3" t="s">
        <v>175</v>
      </c>
      <c r="F735" s="3">
        <v>16</v>
      </c>
      <c r="G735" s="3">
        <v>23500</v>
      </c>
      <c r="H735" s="5">
        <f t="shared" si="39"/>
        <v>376000</v>
      </c>
      <c r="I735" s="76">
        <f t="shared" si="40"/>
        <v>188000</v>
      </c>
      <c r="J735" s="76">
        <f t="shared" si="41"/>
        <v>188000</v>
      </c>
    </row>
    <row r="736" spans="1:10">
      <c r="A736" s="2">
        <v>44279</v>
      </c>
      <c r="B736" s="3" t="s">
        <v>172</v>
      </c>
      <c r="C736" s="4" t="s">
        <v>99</v>
      </c>
      <c r="D736" s="3" t="s">
        <v>18</v>
      </c>
      <c r="E736" s="3" t="s">
        <v>174</v>
      </c>
      <c r="F736" s="3">
        <v>53</v>
      </c>
      <c r="G736" s="3">
        <v>18000</v>
      </c>
      <c r="H736" s="5">
        <f t="shared" si="39"/>
        <v>954000</v>
      </c>
      <c r="I736" s="76">
        <f t="shared" si="40"/>
        <v>190800</v>
      </c>
      <c r="J736" s="76">
        <f t="shared" si="41"/>
        <v>190800</v>
      </c>
    </row>
    <row r="737" spans="1:10">
      <c r="A737" s="2">
        <v>44279</v>
      </c>
      <c r="B737" s="3" t="s">
        <v>169</v>
      </c>
      <c r="C737" s="4" t="s">
        <v>8</v>
      </c>
      <c r="D737" s="3" t="s">
        <v>7</v>
      </c>
      <c r="E737" s="3" t="s">
        <v>175</v>
      </c>
      <c r="F737" s="3">
        <v>26</v>
      </c>
      <c r="G737" s="3">
        <v>23500</v>
      </c>
      <c r="H737" s="5">
        <f t="shared" si="39"/>
        <v>611000</v>
      </c>
      <c r="I737" s="76">
        <f t="shared" si="40"/>
        <v>305500</v>
      </c>
      <c r="J737" s="76">
        <f t="shared" si="41"/>
        <v>305500</v>
      </c>
    </row>
    <row r="738" spans="1:10">
      <c r="A738" s="2">
        <v>44279</v>
      </c>
      <c r="B738" s="3" t="s">
        <v>13</v>
      </c>
      <c r="C738" s="4" t="s">
        <v>65</v>
      </c>
      <c r="D738" s="3" t="s">
        <v>7</v>
      </c>
      <c r="E738" s="3" t="s">
        <v>174</v>
      </c>
      <c r="F738" s="3">
        <v>53</v>
      </c>
      <c r="G738" s="3">
        <v>18000</v>
      </c>
      <c r="H738" s="5">
        <f t="shared" si="39"/>
        <v>954000</v>
      </c>
      <c r="I738" s="76">
        <f t="shared" si="40"/>
        <v>190800</v>
      </c>
      <c r="J738" s="76">
        <f t="shared" si="41"/>
        <v>190800</v>
      </c>
    </row>
    <row r="739" spans="1:10">
      <c r="A739" s="2">
        <v>44279</v>
      </c>
      <c r="B739" s="3" t="s">
        <v>170</v>
      </c>
      <c r="C739" s="4" t="s">
        <v>92</v>
      </c>
      <c r="D739" s="3" t="s">
        <v>18</v>
      </c>
      <c r="E739" s="3" t="s">
        <v>176</v>
      </c>
      <c r="F739" s="3">
        <v>95</v>
      </c>
      <c r="G739" s="3">
        <v>9000</v>
      </c>
      <c r="H739" s="5">
        <f t="shared" si="39"/>
        <v>855000</v>
      </c>
      <c r="I739" s="76">
        <f t="shared" si="40"/>
        <v>85500</v>
      </c>
      <c r="J739" s="76">
        <f t="shared" si="41"/>
        <v>76900</v>
      </c>
    </row>
    <row r="740" spans="1:10">
      <c r="A740" s="2">
        <v>44279</v>
      </c>
      <c r="B740" s="3" t="s">
        <v>171</v>
      </c>
      <c r="C740" s="4" t="s">
        <v>41</v>
      </c>
      <c r="D740" s="3" t="s">
        <v>23</v>
      </c>
      <c r="E740" s="3" t="s">
        <v>175</v>
      </c>
      <c r="F740" s="3">
        <v>95</v>
      </c>
      <c r="G740" s="3">
        <v>23500</v>
      </c>
      <c r="H740" s="5">
        <f t="shared" si="39"/>
        <v>2232500</v>
      </c>
      <c r="I740" s="76">
        <f t="shared" si="40"/>
        <v>1116250</v>
      </c>
      <c r="J740" s="76">
        <f t="shared" si="41"/>
        <v>1138500</v>
      </c>
    </row>
    <row r="741" spans="1:10">
      <c r="A741" s="2">
        <v>44279</v>
      </c>
      <c r="B741" s="3" t="s">
        <v>173</v>
      </c>
      <c r="C741" s="4" t="s">
        <v>29</v>
      </c>
      <c r="D741" s="3" t="s">
        <v>10</v>
      </c>
      <c r="E741" s="3" t="s">
        <v>174</v>
      </c>
      <c r="F741" s="3">
        <v>64</v>
      </c>
      <c r="G741" s="3">
        <v>18000</v>
      </c>
      <c r="H741" s="5">
        <f t="shared" si="39"/>
        <v>1152000</v>
      </c>
      <c r="I741" s="76">
        <f t="shared" si="40"/>
        <v>230400</v>
      </c>
      <c r="J741" s="76">
        <f t="shared" si="41"/>
        <v>230400</v>
      </c>
    </row>
    <row r="742" spans="1:10">
      <c r="A742" s="2">
        <v>44279</v>
      </c>
      <c r="B742" s="3" t="s">
        <v>169</v>
      </c>
      <c r="C742" s="4" t="s">
        <v>78</v>
      </c>
      <c r="D742" s="3" t="s">
        <v>7</v>
      </c>
      <c r="E742" s="3" t="s">
        <v>174</v>
      </c>
      <c r="F742" s="3">
        <v>40</v>
      </c>
      <c r="G742" s="3">
        <v>18000</v>
      </c>
      <c r="H742" s="5">
        <f t="shared" si="39"/>
        <v>720000</v>
      </c>
      <c r="I742" s="76">
        <f t="shared" si="40"/>
        <v>144000</v>
      </c>
      <c r="J742" s="76">
        <f t="shared" si="41"/>
        <v>144000</v>
      </c>
    </row>
    <row r="743" spans="1:10">
      <c r="A743" s="2">
        <v>44279</v>
      </c>
      <c r="B743" s="3" t="s">
        <v>13</v>
      </c>
      <c r="C743" s="4" t="s">
        <v>68</v>
      </c>
      <c r="D743" s="3" t="s">
        <v>7</v>
      </c>
      <c r="E743" s="3" t="s">
        <v>176</v>
      </c>
      <c r="F743" s="3">
        <v>24</v>
      </c>
      <c r="G743" s="3">
        <v>9000</v>
      </c>
      <c r="H743" s="5">
        <f t="shared" si="39"/>
        <v>216000</v>
      </c>
      <c r="I743" s="76">
        <f t="shared" si="40"/>
        <v>21600</v>
      </c>
      <c r="J743" s="76">
        <f t="shared" si="41"/>
        <v>17200</v>
      </c>
    </row>
    <row r="744" spans="1:10">
      <c r="A744" s="2">
        <v>44279</v>
      </c>
      <c r="B744" s="3" t="s">
        <v>173</v>
      </c>
      <c r="C744" s="4" t="s">
        <v>58</v>
      </c>
      <c r="D744" s="3" t="s">
        <v>7</v>
      </c>
      <c r="E744" s="3" t="s">
        <v>174</v>
      </c>
      <c r="F744" s="3">
        <v>85</v>
      </c>
      <c r="G744" s="3">
        <v>18000</v>
      </c>
      <c r="H744" s="5">
        <f t="shared" si="39"/>
        <v>1530000</v>
      </c>
      <c r="I744" s="76">
        <f t="shared" si="40"/>
        <v>306000</v>
      </c>
      <c r="J744" s="76">
        <f t="shared" si="41"/>
        <v>306000</v>
      </c>
    </row>
    <row r="745" spans="1:10">
      <c r="A745" s="2">
        <v>44280</v>
      </c>
      <c r="B745" s="3" t="s">
        <v>173</v>
      </c>
      <c r="C745" s="4" t="s">
        <v>107</v>
      </c>
      <c r="D745" s="3" t="s">
        <v>18</v>
      </c>
      <c r="E745" s="3" t="s">
        <v>175</v>
      </c>
      <c r="F745" s="3">
        <v>15</v>
      </c>
      <c r="G745" s="3">
        <v>23500</v>
      </c>
      <c r="H745" s="5">
        <f t="shared" si="39"/>
        <v>352500</v>
      </c>
      <c r="I745" s="76">
        <f t="shared" si="40"/>
        <v>176250</v>
      </c>
      <c r="J745" s="76">
        <f t="shared" si="41"/>
        <v>176200</v>
      </c>
    </row>
    <row r="746" spans="1:10">
      <c r="A746" s="2">
        <v>44280</v>
      </c>
      <c r="B746" s="3" t="s">
        <v>171</v>
      </c>
      <c r="C746" s="4" t="s">
        <v>41</v>
      </c>
      <c r="D746" s="3" t="s">
        <v>23</v>
      </c>
      <c r="E746" s="3" t="s">
        <v>175</v>
      </c>
      <c r="F746" s="3">
        <v>92</v>
      </c>
      <c r="G746" s="3">
        <v>23500</v>
      </c>
      <c r="H746" s="5">
        <f t="shared" si="39"/>
        <v>2162000</v>
      </c>
      <c r="I746" s="76">
        <f t="shared" si="40"/>
        <v>1081000</v>
      </c>
      <c r="J746" s="76">
        <f t="shared" si="41"/>
        <v>1102600</v>
      </c>
    </row>
    <row r="747" spans="1:10">
      <c r="A747" s="2">
        <v>44280</v>
      </c>
      <c r="B747" s="3" t="s">
        <v>173</v>
      </c>
      <c r="C747" s="4" t="s">
        <v>130</v>
      </c>
      <c r="D747" s="3" t="s">
        <v>18</v>
      </c>
      <c r="E747" s="3" t="s">
        <v>175</v>
      </c>
      <c r="F747" s="3">
        <v>70</v>
      </c>
      <c r="G747" s="3">
        <v>23500</v>
      </c>
      <c r="H747" s="5">
        <f t="shared" si="39"/>
        <v>1645000</v>
      </c>
      <c r="I747" s="76">
        <f t="shared" si="40"/>
        <v>822500</v>
      </c>
      <c r="J747" s="76">
        <f t="shared" si="41"/>
        <v>822500</v>
      </c>
    </row>
    <row r="748" spans="1:10">
      <c r="A748" s="2">
        <v>44280</v>
      </c>
      <c r="B748" s="3" t="s">
        <v>171</v>
      </c>
      <c r="C748" s="4" t="s">
        <v>119</v>
      </c>
      <c r="D748" s="3" t="s">
        <v>23</v>
      </c>
      <c r="E748" s="3" t="s">
        <v>176</v>
      </c>
      <c r="F748" s="3">
        <v>52</v>
      </c>
      <c r="G748" s="3">
        <v>9000</v>
      </c>
      <c r="H748" s="5">
        <f t="shared" si="39"/>
        <v>468000</v>
      </c>
      <c r="I748" s="76">
        <f t="shared" si="40"/>
        <v>46800</v>
      </c>
      <c r="J748" s="76">
        <f t="shared" si="41"/>
        <v>37400</v>
      </c>
    </row>
    <row r="749" spans="1:10">
      <c r="A749" s="2">
        <v>44280</v>
      </c>
      <c r="B749" s="3" t="s">
        <v>172</v>
      </c>
      <c r="C749" s="4" t="s">
        <v>108</v>
      </c>
      <c r="D749" s="3" t="s">
        <v>10</v>
      </c>
      <c r="E749" s="3" t="s">
        <v>176</v>
      </c>
      <c r="F749" s="3">
        <v>59</v>
      </c>
      <c r="G749" s="3">
        <v>9000</v>
      </c>
      <c r="H749" s="5">
        <f t="shared" si="39"/>
        <v>531000</v>
      </c>
      <c r="I749" s="76">
        <f t="shared" si="40"/>
        <v>53100</v>
      </c>
      <c r="J749" s="76">
        <f t="shared" si="41"/>
        <v>42400</v>
      </c>
    </row>
    <row r="750" spans="1:10">
      <c r="A750" s="2">
        <v>44280</v>
      </c>
      <c r="B750" s="3" t="s">
        <v>169</v>
      </c>
      <c r="C750" s="4" t="s">
        <v>153</v>
      </c>
      <c r="D750" s="3" t="s">
        <v>7</v>
      </c>
      <c r="E750" s="3" t="s">
        <v>175</v>
      </c>
      <c r="F750" s="3">
        <v>29</v>
      </c>
      <c r="G750" s="3">
        <v>23500</v>
      </c>
      <c r="H750" s="5">
        <f t="shared" si="39"/>
        <v>681500</v>
      </c>
      <c r="I750" s="76">
        <f t="shared" si="40"/>
        <v>340750</v>
      </c>
      <c r="J750" s="76">
        <f t="shared" si="41"/>
        <v>340700</v>
      </c>
    </row>
    <row r="751" spans="1:10">
      <c r="A751" s="2">
        <v>44281</v>
      </c>
      <c r="B751" s="3" t="s">
        <v>172</v>
      </c>
      <c r="C751" s="4" t="s">
        <v>37</v>
      </c>
      <c r="D751" s="3" t="s">
        <v>23</v>
      </c>
      <c r="E751" s="3" t="s">
        <v>174</v>
      </c>
      <c r="F751" s="3">
        <v>82</v>
      </c>
      <c r="G751" s="3">
        <v>18000</v>
      </c>
      <c r="H751" s="5">
        <f t="shared" si="39"/>
        <v>1476000</v>
      </c>
      <c r="I751" s="76">
        <f t="shared" si="40"/>
        <v>295200</v>
      </c>
      <c r="J751" s="76">
        <f t="shared" si="41"/>
        <v>295200</v>
      </c>
    </row>
    <row r="752" spans="1:10">
      <c r="A752" s="2">
        <v>44281</v>
      </c>
      <c r="B752" s="3" t="s">
        <v>169</v>
      </c>
      <c r="C752" s="4" t="s">
        <v>70</v>
      </c>
      <c r="D752" s="3" t="s">
        <v>7</v>
      </c>
      <c r="E752" s="3" t="s">
        <v>174</v>
      </c>
      <c r="F752" s="3">
        <v>48</v>
      </c>
      <c r="G752" s="3">
        <v>18000</v>
      </c>
      <c r="H752" s="5">
        <f t="shared" si="39"/>
        <v>864000</v>
      </c>
      <c r="I752" s="76">
        <f t="shared" si="40"/>
        <v>172800</v>
      </c>
      <c r="J752" s="76">
        <f t="shared" si="41"/>
        <v>172800</v>
      </c>
    </row>
    <row r="753" spans="1:10">
      <c r="A753" s="2">
        <v>44281</v>
      </c>
      <c r="B753" s="3" t="s">
        <v>170</v>
      </c>
      <c r="C753" s="4" t="s">
        <v>155</v>
      </c>
      <c r="D753" s="3" t="s">
        <v>18</v>
      </c>
      <c r="E753" s="3" t="s">
        <v>174</v>
      </c>
      <c r="F753" s="3">
        <v>92</v>
      </c>
      <c r="G753" s="3">
        <v>18000</v>
      </c>
      <c r="H753" s="5">
        <f t="shared" si="39"/>
        <v>1656000</v>
      </c>
      <c r="I753" s="76">
        <f t="shared" si="40"/>
        <v>331200</v>
      </c>
      <c r="J753" s="76">
        <f t="shared" si="41"/>
        <v>347700</v>
      </c>
    </row>
    <row r="754" spans="1:10">
      <c r="A754" s="2">
        <v>44281</v>
      </c>
      <c r="B754" s="3" t="s">
        <v>170</v>
      </c>
      <c r="C754" s="4" t="s">
        <v>24</v>
      </c>
      <c r="D754" s="3" t="s">
        <v>21</v>
      </c>
      <c r="E754" s="3" t="s">
        <v>174</v>
      </c>
      <c r="F754" s="3">
        <v>39</v>
      </c>
      <c r="G754" s="3">
        <v>18000</v>
      </c>
      <c r="H754" s="5">
        <f t="shared" si="39"/>
        <v>702000</v>
      </c>
      <c r="I754" s="76">
        <f t="shared" si="40"/>
        <v>140400</v>
      </c>
      <c r="J754" s="76">
        <f t="shared" si="41"/>
        <v>140400</v>
      </c>
    </row>
    <row r="755" spans="1:10">
      <c r="A755" s="2">
        <v>44281</v>
      </c>
      <c r="B755" s="3" t="s">
        <v>171</v>
      </c>
      <c r="C755" s="4" t="s">
        <v>126</v>
      </c>
      <c r="D755" s="3" t="s">
        <v>18</v>
      </c>
      <c r="E755" s="3" t="s">
        <v>174</v>
      </c>
      <c r="F755" s="3">
        <v>3</v>
      </c>
      <c r="G755" s="3">
        <v>18000</v>
      </c>
      <c r="H755" s="5">
        <f t="shared" si="39"/>
        <v>54000</v>
      </c>
      <c r="I755" s="76">
        <f t="shared" si="40"/>
        <v>10800</v>
      </c>
      <c r="J755" s="76">
        <f t="shared" si="41"/>
        <v>10800</v>
      </c>
    </row>
    <row r="756" spans="1:10">
      <c r="A756" s="2">
        <v>44281</v>
      </c>
      <c r="B756" s="3" t="s">
        <v>169</v>
      </c>
      <c r="C756" s="4" t="s">
        <v>11</v>
      </c>
      <c r="D756" s="3" t="s">
        <v>7</v>
      </c>
      <c r="E756" s="3" t="s">
        <v>176</v>
      </c>
      <c r="F756" s="3">
        <v>65</v>
      </c>
      <c r="G756" s="3">
        <v>9000</v>
      </c>
      <c r="H756" s="5">
        <f t="shared" si="39"/>
        <v>585000</v>
      </c>
      <c r="I756" s="76">
        <f t="shared" si="40"/>
        <v>58500</v>
      </c>
      <c r="J756" s="76">
        <f t="shared" si="41"/>
        <v>46800</v>
      </c>
    </row>
    <row r="757" spans="1:10">
      <c r="A757" s="2">
        <v>44281</v>
      </c>
      <c r="B757" s="3" t="s">
        <v>169</v>
      </c>
      <c r="C757" s="4" t="s">
        <v>160</v>
      </c>
      <c r="D757" s="3" t="s">
        <v>10</v>
      </c>
      <c r="E757" s="3" t="s">
        <v>175</v>
      </c>
      <c r="F757" s="3">
        <v>74</v>
      </c>
      <c r="G757" s="3">
        <v>23500</v>
      </c>
      <c r="H757" s="5">
        <f t="shared" si="39"/>
        <v>1739000</v>
      </c>
      <c r="I757" s="76">
        <f t="shared" si="40"/>
        <v>869500</v>
      </c>
      <c r="J757" s="76">
        <f t="shared" si="41"/>
        <v>869500</v>
      </c>
    </row>
    <row r="758" spans="1:10">
      <c r="A758" s="2">
        <v>44281</v>
      </c>
      <c r="B758" s="3" t="s">
        <v>173</v>
      </c>
      <c r="C758" s="4" t="s">
        <v>17</v>
      </c>
      <c r="D758" s="3" t="s">
        <v>18</v>
      </c>
      <c r="E758" s="3" t="s">
        <v>174</v>
      </c>
      <c r="F758" s="3">
        <v>59</v>
      </c>
      <c r="G758" s="3">
        <v>18000</v>
      </c>
      <c r="H758" s="5">
        <f t="shared" si="39"/>
        <v>1062000</v>
      </c>
      <c r="I758" s="76">
        <f t="shared" si="40"/>
        <v>212400</v>
      </c>
      <c r="J758" s="76">
        <f t="shared" si="41"/>
        <v>212400</v>
      </c>
    </row>
    <row r="759" spans="1:10">
      <c r="A759" s="2">
        <v>44281</v>
      </c>
      <c r="B759" s="3" t="s">
        <v>13</v>
      </c>
      <c r="C759" s="4" t="s">
        <v>115</v>
      </c>
      <c r="D759" s="3" t="s">
        <v>21</v>
      </c>
      <c r="E759" s="3" t="s">
        <v>174</v>
      </c>
      <c r="F759" s="3">
        <v>94</v>
      </c>
      <c r="G759" s="3">
        <v>18000</v>
      </c>
      <c r="H759" s="5">
        <f t="shared" si="39"/>
        <v>1692000</v>
      </c>
      <c r="I759" s="76">
        <f t="shared" si="40"/>
        <v>338400</v>
      </c>
      <c r="J759" s="76">
        <f t="shared" si="41"/>
        <v>355300</v>
      </c>
    </row>
    <row r="760" spans="1:10">
      <c r="A760" s="2">
        <v>44281</v>
      </c>
      <c r="B760" s="3" t="s">
        <v>169</v>
      </c>
      <c r="C760" s="4" t="s">
        <v>132</v>
      </c>
      <c r="D760" s="3" t="s">
        <v>23</v>
      </c>
      <c r="E760" s="3" t="s">
        <v>175</v>
      </c>
      <c r="F760" s="3">
        <v>82</v>
      </c>
      <c r="G760" s="3">
        <v>23500</v>
      </c>
      <c r="H760" s="5">
        <f t="shared" si="39"/>
        <v>1927000</v>
      </c>
      <c r="I760" s="76">
        <f t="shared" si="40"/>
        <v>963500</v>
      </c>
      <c r="J760" s="76">
        <f t="shared" si="41"/>
        <v>963500</v>
      </c>
    </row>
    <row r="761" spans="1:10">
      <c r="A761" s="2">
        <v>44282</v>
      </c>
      <c r="B761" s="3" t="s">
        <v>173</v>
      </c>
      <c r="C761" s="4" t="s">
        <v>58</v>
      </c>
      <c r="D761" s="3" t="s">
        <v>7</v>
      </c>
      <c r="E761" s="3" t="s">
        <v>174</v>
      </c>
      <c r="F761" s="3">
        <v>99</v>
      </c>
      <c r="G761" s="3">
        <v>18000</v>
      </c>
      <c r="H761" s="5">
        <f t="shared" si="39"/>
        <v>1782000</v>
      </c>
      <c r="I761" s="76">
        <f t="shared" si="40"/>
        <v>356400</v>
      </c>
      <c r="J761" s="76">
        <f t="shared" si="41"/>
        <v>374200</v>
      </c>
    </row>
    <row r="762" spans="1:10">
      <c r="A762" s="2">
        <v>44282</v>
      </c>
      <c r="B762" s="3" t="s">
        <v>13</v>
      </c>
      <c r="C762" s="4" t="s">
        <v>32</v>
      </c>
      <c r="D762" s="3" t="s">
        <v>23</v>
      </c>
      <c r="E762" s="3" t="s">
        <v>176</v>
      </c>
      <c r="F762" s="3">
        <v>95</v>
      </c>
      <c r="G762" s="3">
        <v>9000</v>
      </c>
      <c r="H762" s="5">
        <f t="shared" si="39"/>
        <v>855000</v>
      </c>
      <c r="I762" s="76">
        <f t="shared" si="40"/>
        <v>85500</v>
      </c>
      <c r="J762" s="76">
        <f t="shared" si="41"/>
        <v>76900</v>
      </c>
    </row>
    <row r="763" spans="1:10">
      <c r="A763" s="2">
        <v>44282</v>
      </c>
      <c r="B763" s="3" t="s">
        <v>13</v>
      </c>
      <c r="C763" s="4" t="s">
        <v>145</v>
      </c>
      <c r="D763" s="3" t="s">
        <v>118</v>
      </c>
      <c r="E763" s="3" t="s">
        <v>175</v>
      </c>
      <c r="F763" s="3">
        <v>2</v>
      </c>
      <c r="G763" s="3">
        <v>23500</v>
      </c>
      <c r="H763" s="5">
        <f t="shared" si="39"/>
        <v>47000</v>
      </c>
      <c r="I763" s="76">
        <f t="shared" si="40"/>
        <v>23500</v>
      </c>
      <c r="J763" s="76">
        <f t="shared" si="41"/>
        <v>23500</v>
      </c>
    </row>
    <row r="764" spans="1:10">
      <c r="A764" s="2">
        <v>44282</v>
      </c>
      <c r="B764" s="3" t="s">
        <v>13</v>
      </c>
      <c r="C764" s="4" t="s">
        <v>134</v>
      </c>
      <c r="D764" s="3" t="s">
        <v>18</v>
      </c>
      <c r="E764" s="3" t="s">
        <v>176</v>
      </c>
      <c r="F764" s="3">
        <v>75</v>
      </c>
      <c r="G764" s="3">
        <v>9000</v>
      </c>
      <c r="H764" s="5">
        <f t="shared" si="39"/>
        <v>675000</v>
      </c>
      <c r="I764" s="76">
        <f t="shared" si="40"/>
        <v>67500</v>
      </c>
      <c r="J764" s="76">
        <f t="shared" si="41"/>
        <v>54000</v>
      </c>
    </row>
    <row r="765" spans="1:10">
      <c r="A765" s="2">
        <v>44282</v>
      </c>
      <c r="B765" s="3" t="s">
        <v>172</v>
      </c>
      <c r="C765" s="4" t="s">
        <v>19</v>
      </c>
      <c r="D765" s="3" t="s">
        <v>7</v>
      </c>
      <c r="E765" s="3" t="s">
        <v>176</v>
      </c>
      <c r="F765" s="3">
        <v>1</v>
      </c>
      <c r="G765" s="3">
        <v>9000</v>
      </c>
      <c r="H765" s="5">
        <f t="shared" si="39"/>
        <v>9000</v>
      </c>
      <c r="I765" s="76">
        <f t="shared" si="40"/>
        <v>900</v>
      </c>
      <c r="J765" s="76">
        <f t="shared" si="41"/>
        <v>700</v>
      </c>
    </row>
    <row r="766" spans="1:10">
      <c r="A766" s="2">
        <v>44282</v>
      </c>
      <c r="B766" s="3" t="s">
        <v>13</v>
      </c>
      <c r="C766" s="4" t="s">
        <v>167</v>
      </c>
      <c r="D766" s="3" t="s">
        <v>18</v>
      </c>
      <c r="E766" s="3" t="s">
        <v>176</v>
      </c>
      <c r="F766" s="3">
        <v>73</v>
      </c>
      <c r="G766" s="3">
        <v>9000</v>
      </c>
      <c r="H766" s="5">
        <f t="shared" si="39"/>
        <v>657000</v>
      </c>
      <c r="I766" s="76">
        <f t="shared" si="40"/>
        <v>65700</v>
      </c>
      <c r="J766" s="76">
        <f t="shared" si="41"/>
        <v>52500</v>
      </c>
    </row>
    <row r="767" spans="1:10">
      <c r="A767" s="2">
        <v>44282</v>
      </c>
      <c r="B767" s="3" t="s">
        <v>169</v>
      </c>
      <c r="C767" s="4" t="s">
        <v>151</v>
      </c>
      <c r="D767" s="3" t="s">
        <v>7</v>
      </c>
      <c r="E767" s="3" t="s">
        <v>175</v>
      </c>
      <c r="F767" s="3">
        <v>3</v>
      </c>
      <c r="G767" s="3">
        <v>23500</v>
      </c>
      <c r="H767" s="5">
        <f t="shared" si="39"/>
        <v>70500</v>
      </c>
      <c r="I767" s="76">
        <f t="shared" si="40"/>
        <v>35250</v>
      </c>
      <c r="J767" s="76">
        <f t="shared" si="41"/>
        <v>35200</v>
      </c>
    </row>
    <row r="768" spans="1:10">
      <c r="A768" s="2">
        <v>44282</v>
      </c>
      <c r="B768" s="3" t="s">
        <v>13</v>
      </c>
      <c r="C768" s="4" t="s">
        <v>156</v>
      </c>
      <c r="D768" s="3" t="s">
        <v>23</v>
      </c>
      <c r="E768" s="3" t="s">
        <v>175</v>
      </c>
      <c r="F768" s="3">
        <v>65</v>
      </c>
      <c r="G768" s="3">
        <v>23500</v>
      </c>
      <c r="H768" s="5">
        <f t="shared" si="39"/>
        <v>1527500</v>
      </c>
      <c r="I768" s="76">
        <f t="shared" si="40"/>
        <v>763750</v>
      </c>
      <c r="J768" s="76">
        <f t="shared" si="41"/>
        <v>763700</v>
      </c>
    </row>
    <row r="769" spans="1:10">
      <c r="A769" s="2">
        <v>44282</v>
      </c>
      <c r="B769" s="3" t="s">
        <v>169</v>
      </c>
      <c r="C769" s="4" t="s">
        <v>33</v>
      </c>
      <c r="D769" s="3" t="s">
        <v>23</v>
      </c>
      <c r="E769" s="3" t="s">
        <v>174</v>
      </c>
      <c r="F769" s="3">
        <v>3</v>
      </c>
      <c r="G769" s="3">
        <v>18000</v>
      </c>
      <c r="H769" s="5">
        <f t="shared" si="39"/>
        <v>54000</v>
      </c>
      <c r="I769" s="76">
        <f t="shared" si="40"/>
        <v>10800</v>
      </c>
      <c r="J769" s="76">
        <f t="shared" si="41"/>
        <v>10800</v>
      </c>
    </row>
    <row r="770" spans="1:10">
      <c r="A770" s="2">
        <v>44283</v>
      </c>
      <c r="B770" s="3" t="s">
        <v>170</v>
      </c>
      <c r="C770" s="4" t="s">
        <v>92</v>
      </c>
      <c r="D770" s="3" t="s">
        <v>18</v>
      </c>
      <c r="E770" s="3" t="s">
        <v>176</v>
      </c>
      <c r="F770" s="3">
        <v>58</v>
      </c>
      <c r="G770" s="3">
        <v>9000</v>
      </c>
      <c r="H770" s="5">
        <f t="shared" ref="H770:H833" si="42">G770*F770</f>
        <v>522000</v>
      </c>
      <c r="I770" s="76">
        <f t="shared" si="40"/>
        <v>52200</v>
      </c>
      <c r="J770" s="76">
        <f t="shared" si="41"/>
        <v>41700</v>
      </c>
    </row>
    <row r="771" spans="1:10">
      <c r="A771" s="2">
        <v>44283</v>
      </c>
      <c r="B771" s="3" t="s">
        <v>170</v>
      </c>
      <c r="C771" s="4" t="s">
        <v>67</v>
      </c>
      <c r="D771" s="3" t="s">
        <v>7</v>
      </c>
      <c r="E771" s="3" t="s">
        <v>175</v>
      </c>
      <c r="F771" s="3">
        <v>3</v>
      </c>
      <c r="G771" s="3">
        <v>23500</v>
      </c>
      <c r="H771" s="5">
        <f t="shared" si="42"/>
        <v>70500</v>
      </c>
      <c r="I771" s="76">
        <f t="shared" ref="I771:I834" si="43">IF($G771&gt;20000, ROUNDDOWN($H771*0.5, -1), IF($G771&gt;10000, ROUNDDOWN($H771*0.2, -1), ROUNDDOWN($H771*0.1, -1)))</f>
        <v>35250</v>
      </c>
      <c r="J771" s="76">
        <f t="shared" ref="J771:J834" si="44">IF($F771&gt;90, ROUNDDOWN($H771*0.01, -2), 0) + IF($G771&gt;20000, ROUNDDOWN($H771*0.5, -2), IF($G771&gt;10000, ROUNDDOWN($H771*0.2, -2), ROUNDDOWN($H771*0.08, -2)))</f>
        <v>35200</v>
      </c>
    </row>
    <row r="772" spans="1:10">
      <c r="A772" s="2">
        <v>44283</v>
      </c>
      <c r="B772" s="3" t="s">
        <v>173</v>
      </c>
      <c r="C772" s="4" t="s">
        <v>17</v>
      </c>
      <c r="D772" s="3" t="s">
        <v>18</v>
      </c>
      <c r="E772" s="3" t="s">
        <v>174</v>
      </c>
      <c r="F772" s="3">
        <v>75</v>
      </c>
      <c r="G772" s="3">
        <v>18000</v>
      </c>
      <c r="H772" s="5">
        <f t="shared" si="42"/>
        <v>1350000</v>
      </c>
      <c r="I772" s="76">
        <f t="shared" si="43"/>
        <v>270000</v>
      </c>
      <c r="J772" s="76">
        <f t="shared" si="44"/>
        <v>270000</v>
      </c>
    </row>
    <row r="773" spans="1:10">
      <c r="A773" s="2">
        <v>44283</v>
      </c>
      <c r="B773" s="3" t="s">
        <v>171</v>
      </c>
      <c r="C773" s="4" t="s">
        <v>75</v>
      </c>
      <c r="D773" s="3" t="s">
        <v>7</v>
      </c>
      <c r="E773" s="3" t="s">
        <v>175</v>
      </c>
      <c r="F773" s="3">
        <v>10</v>
      </c>
      <c r="G773" s="3">
        <v>23500</v>
      </c>
      <c r="H773" s="5">
        <f t="shared" si="42"/>
        <v>235000</v>
      </c>
      <c r="I773" s="76">
        <f t="shared" si="43"/>
        <v>117500</v>
      </c>
      <c r="J773" s="76">
        <f t="shared" si="44"/>
        <v>117500</v>
      </c>
    </row>
    <row r="774" spans="1:10">
      <c r="A774" s="2">
        <v>44283</v>
      </c>
      <c r="B774" s="3" t="s">
        <v>13</v>
      </c>
      <c r="C774" s="4" t="s">
        <v>122</v>
      </c>
      <c r="D774" s="3" t="s">
        <v>18</v>
      </c>
      <c r="E774" s="3" t="s">
        <v>175</v>
      </c>
      <c r="F774" s="3">
        <v>34</v>
      </c>
      <c r="G774" s="3">
        <v>23500</v>
      </c>
      <c r="H774" s="5">
        <f t="shared" si="42"/>
        <v>799000</v>
      </c>
      <c r="I774" s="76">
        <f t="shared" si="43"/>
        <v>399500</v>
      </c>
      <c r="J774" s="76">
        <f t="shared" si="44"/>
        <v>399500</v>
      </c>
    </row>
    <row r="775" spans="1:10">
      <c r="A775" s="2">
        <v>44283</v>
      </c>
      <c r="B775" s="3" t="s">
        <v>171</v>
      </c>
      <c r="C775" s="4" t="s">
        <v>140</v>
      </c>
      <c r="D775" s="3" t="s">
        <v>118</v>
      </c>
      <c r="E775" s="3" t="s">
        <v>175</v>
      </c>
      <c r="F775" s="3">
        <v>96</v>
      </c>
      <c r="G775" s="3">
        <v>23500</v>
      </c>
      <c r="H775" s="5">
        <f t="shared" si="42"/>
        <v>2256000</v>
      </c>
      <c r="I775" s="76">
        <f t="shared" si="43"/>
        <v>1128000</v>
      </c>
      <c r="J775" s="76">
        <f t="shared" si="44"/>
        <v>1150500</v>
      </c>
    </row>
    <row r="776" spans="1:10">
      <c r="A776" s="2">
        <v>44283</v>
      </c>
      <c r="B776" s="3" t="s">
        <v>13</v>
      </c>
      <c r="C776" s="4" t="s">
        <v>145</v>
      </c>
      <c r="D776" s="3" t="s">
        <v>118</v>
      </c>
      <c r="E776" s="3" t="s">
        <v>175</v>
      </c>
      <c r="F776" s="3">
        <v>3</v>
      </c>
      <c r="G776" s="3">
        <v>23500</v>
      </c>
      <c r="H776" s="5">
        <f t="shared" si="42"/>
        <v>70500</v>
      </c>
      <c r="I776" s="76">
        <f t="shared" si="43"/>
        <v>35250</v>
      </c>
      <c r="J776" s="76">
        <f t="shared" si="44"/>
        <v>35200</v>
      </c>
    </row>
    <row r="777" spans="1:10">
      <c r="A777" s="2">
        <v>44284</v>
      </c>
      <c r="B777" s="3" t="s">
        <v>170</v>
      </c>
      <c r="C777" s="4" t="s">
        <v>155</v>
      </c>
      <c r="D777" s="3" t="s">
        <v>18</v>
      </c>
      <c r="E777" s="3" t="s">
        <v>174</v>
      </c>
      <c r="F777" s="3">
        <v>88</v>
      </c>
      <c r="G777" s="3">
        <v>18000</v>
      </c>
      <c r="H777" s="5">
        <f t="shared" si="42"/>
        <v>1584000</v>
      </c>
      <c r="I777" s="76">
        <f t="shared" si="43"/>
        <v>316800</v>
      </c>
      <c r="J777" s="76">
        <f t="shared" si="44"/>
        <v>316800</v>
      </c>
    </row>
    <row r="778" spans="1:10">
      <c r="A778" s="2">
        <v>44284</v>
      </c>
      <c r="B778" s="3" t="s">
        <v>169</v>
      </c>
      <c r="C778" s="4" t="s">
        <v>11</v>
      </c>
      <c r="D778" s="3" t="s">
        <v>7</v>
      </c>
      <c r="E778" s="3" t="s">
        <v>176</v>
      </c>
      <c r="F778" s="3">
        <v>43</v>
      </c>
      <c r="G778" s="3">
        <v>9000</v>
      </c>
      <c r="H778" s="5">
        <f t="shared" si="42"/>
        <v>387000</v>
      </c>
      <c r="I778" s="76">
        <f t="shared" si="43"/>
        <v>38700</v>
      </c>
      <c r="J778" s="76">
        <f t="shared" si="44"/>
        <v>30900</v>
      </c>
    </row>
    <row r="779" spans="1:10">
      <c r="A779" s="2">
        <v>44284</v>
      </c>
      <c r="B779" s="3" t="s">
        <v>13</v>
      </c>
      <c r="C779" s="4" t="s">
        <v>117</v>
      </c>
      <c r="D779" s="3" t="s">
        <v>118</v>
      </c>
      <c r="E779" s="3" t="s">
        <v>175</v>
      </c>
      <c r="F779" s="3">
        <v>16</v>
      </c>
      <c r="G779" s="3">
        <v>23500</v>
      </c>
      <c r="H779" s="5">
        <f t="shared" si="42"/>
        <v>376000</v>
      </c>
      <c r="I779" s="76">
        <f t="shared" si="43"/>
        <v>188000</v>
      </c>
      <c r="J779" s="76">
        <f t="shared" si="44"/>
        <v>188000</v>
      </c>
    </row>
    <row r="780" spans="1:10">
      <c r="A780" s="2">
        <v>44284</v>
      </c>
      <c r="B780" s="3" t="s">
        <v>169</v>
      </c>
      <c r="C780" s="4" t="s">
        <v>11</v>
      </c>
      <c r="D780" s="3" t="s">
        <v>7</v>
      </c>
      <c r="E780" s="3" t="s">
        <v>176</v>
      </c>
      <c r="F780" s="3">
        <v>77</v>
      </c>
      <c r="G780" s="3">
        <v>9000</v>
      </c>
      <c r="H780" s="5">
        <f t="shared" si="42"/>
        <v>693000</v>
      </c>
      <c r="I780" s="76">
        <f t="shared" si="43"/>
        <v>69300</v>
      </c>
      <c r="J780" s="76">
        <f t="shared" si="44"/>
        <v>55400</v>
      </c>
    </row>
    <row r="781" spans="1:10">
      <c r="A781" s="2">
        <v>44284</v>
      </c>
      <c r="B781" s="3" t="s">
        <v>173</v>
      </c>
      <c r="C781" s="4" t="s">
        <v>42</v>
      </c>
      <c r="D781" s="3" t="s">
        <v>23</v>
      </c>
      <c r="E781" s="3" t="s">
        <v>178</v>
      </c>
      <c r="F781" s="3">
        <v>57</v>
      </c>
      <c r="G781" s="3">
        <v>4000</v>
      </c>
      <c r="H781" s="5">
        <f t="shared" si="42"/>
        <v>228000</v>
      </c>
      <c r="I781" s="76">
        <f t="shared" si="43"/>
        <v>22800</v>
      </c>
      <c r="J781" s="76">
        <f t="shared" si="44"/>
        <v>18200</v>
      </c>
    </row>
    <row r="782" spans="1:10">
      <c r="A782" s="2">
        <v>44284</v>
      </c>
      <c r="B782" s="3" t="s">
        <v>170</v>
      </c>
      <c r="C782" s="4" t="s">
        <v>75</v>
      </c>
      <c r="D782" s="3" t="s">
        <v>7</v>
      </c>
      <c r="E782" s="3" t="s">
        <v>175</v>
      </c>
      <c r="F782" s="3">
        <v>73</v>
      </c>
      <c r="G782" s="3">
        <v>23500</v>
      </c>
      <c r="H782" s="5">
        <f t="shared" si="42"/>
        <v>1715500</v>
      </c>
      <c r="I782" s="76">
        <f t="shared" si="43"/>
        <v>857750</v>
      </c>
      <c r="J782" s="76">
        <f t="shared" si="44"/>
        <v>857700</v>
      </c>
    </row>
    <row r="783" spans="1:10">
      <c r="A783" s="2">
        <v>44284</v>
      </c>
      <c r="B783" s="3" t="s">
        <v>171</v>
      </c>
      <c r="C783" s="4" t="s">
        <v>79</v>
      </c>
      <c r="D783" s="3" t="s">
        <v>18</v>
      </c>
      <c r="E783" s="3" t="s">
        <v>176</v>
      </c>
      <c r="F783" s="3">
        <v>54</v>
      </c>
      <c r="G783" s="3">
        <v>9000</v>
      </c>
      <c r="H783" s="5">
        <f t="shared" si="42"/>
        <v>486000</v>
      </c>
      <c r="I783" s="76">
        <f t="shared" si="43"/>
        <v>48600</v>
      </c>
      <c r="J783" s="76">
        <f t="shared" si="44"/>
        <v>38800</v>
      </c>
    </row>
    <row r="784" spans="1:10">
      <c r="A784" s="2">
        <v>44285</v>
      </c>
      <c r="B784" s="3" t="s">
        <v>13</v>
      </c>
      <c r="C784" s="4" t="s">
        <v>68</v>
      </c>
      <c r="D784" s="3" t="s">
        <v>7</v>
      </c>
      <c r="E784" s="3" t="s">
        <v>176</v>
      </c>
      <c r="F784" s="3">
        <v>39</v>
      </c>
      <c r="G784" s="3">
        <v>9000</v>
      </c>
      <c r="H784" s="5">
        <f t="shared" si="42"/>
        <v>351000</v>
      </c>
      <c r="I784" s="76">
        <f t="shared" si="43"/>
        <v>35100</v>
      </c>
      <c r="J784" s="76">
        <f t="shared" si="44"/>
        <v>28000</v>
      </c>
    </row>
    <row r="785" spans="1:10">
      <c r="A785" s="2">
        <v>44285</v>
      </c>
      <c r="B785" s="3" t="s">
        <v>169</v>
      </c>
      <c r="C785" s="4" t="s">
        <v>85</v>
      </c>
      <c r="D785" s="3" t="s">
        <v>7</v>
      </c>
      <c r="E785" s="3" t="s">
        <v>176</v>
      </c>
      <c r="F785" s="3">
        <v>89</v>
      </c>
      <c r="G785" s="3">
        <v>9000</v>
      </c>
      <c r="H785" s="5">
        <f t="shared" si="42"/>
        <v>801000</v>
      </c>
      <c r="I785" s="76">
        <f t="shared" si="43"/>
        <v>80100</v>
      </c>
      <c r="J785" s="76">
        <f t="shared" si="44"/>
        <v>64000</v>
      </c>
    </row>
    <row r="786" spans="1:10">
      <c r="A786" s="2">
        <v>44285</v>
      </c>
      <c r="B786" s="3" t="s">
        <v>169</v>
      </c>
      <c r="C786" s="4" t="s">
        <v>53</v>
      </c>
      <c r="D786" s="3" t="s">
        <v>23</v>
      </c>
      <c r="E786" s="3" t="s">
        <v>174</v>
      </c>
      <c r="F786" s="3">
        <v>34</v>
      </c>
      <c r="G786" s="3">
        <v>18000</v>
      </c>
      <c r="H786" s="5">
        <f t="shared" si="42"/>
        <v>612000</v>
      </c>
      <c r="I786" s="76">
        <f t="shared" si="43"/>
        <v>122400</v>
      </c>
      <c r="J786" s="76">
        <f t="shared" si="44"/>
        <v>122400</v>
      </c>
    </row>
    <row r="787" spans="1:10">
      <c r="A787" s="2">
        <v>44285</v>
      </c>
      <c r="B787" s="3" t="s">
        <v>173</v>
      </c>
      <c r="C787" s="4" t="s">
        <v>53</v>
      </c>
      <c r="D787" s="3" t="s">
        <v>7</v>
      </c>
      <c r="E787" s="3" t="s">
        <v>175</v>
      </c>
      <c r="F787" s="3">
        <v>58</v>
      </c>
      <c r="G787" s="3">
        <v>23500</v>
      </c>
      <c r="H787" s="5">
        <f t="shared" si="42"/>
        <v>1363000</v>
      </c>
      <c r="I787" s="76">
        <f t="shared" si="43"/>
        <v>681500</v>
      </c>
      <c r="J787" s="76">
        <f t="shared" si="44"/>
        <v>681500</v>
      </c>
    </row>
    <row r="788" spans="1:10">
      <c r="A788" s="2">
        <v>44285</v>
      </c>
      <c r="B788" s="3" t="s">
        <v>171</v>
      </c>
      <c r="C788" s="4" t="s">
        <v>111</v>
      </c>
      <c r="D788" s="3" t="s">
        <v>23</v>
      </c>
      <c r="E788" s="3" t="s">
        <v>174</v>
      </c>
      <c r="F788" s="3">
        <v>45</v>
      </c>
      <c r="G788" s="3">
        <v>18000</v>
      </c>
      <c r="H788" s="5">
        <f t="shared" si="42"/>
        <v>810000</v>
      </c>
      <c r="I788" s="76">
        <f t="shared" si="43"/>
        <v>162000</v>
      </c>
      <c r="J788" s="76">
        <f t="shared" si="44"/>
        <v>162000</v>
      </c>
    </row>
    <row r="789" spans="1:10">
      <c r="A789" s="2">
        <v>44285</v>
      </c>
      <c r="B789" s="3" t="s">
        <v>173</v>
      </c>
      <c r="C789" s="4" t="s">
        <v>22</v>
      </c>
      <c r="D789" s="3" t="s">
        <v>23</v>
      </c>
      <c r="E789" s="3" t="s">
        <v>178</v>
      </c>
      <c r="F789" s="3">
        <v>100</v>
      </c>
      <c r="G789" s="3">
        <v>4000</v>
      </c>
      <c r="H789" s="5">
        <f t="shared" si="42"/>
        <v>400000</v>
      </c>
      <c r="I789" s="76">
        <f t="shared" si="43"/>
        <v>40000</v>
      </c>
      <c r="J789" s="76">
        <f t="shared" si="44"/>
        <v>36000</v>
      </c>
    </row>
    <row r="790" spans="1:10">
      <c r="A790" s="2">
        <v>44285</v>
      </c>
      <c r="B790" s="3" t="s">
        <v>170</v>
      </c>
      <c r="C790" s="4" t="s">
        <v>9</v>
      </c>
      <c r="D790" s="3" t="s">
        <v>18</v>
      </c>
      <c r="E790" s="3" t="s">
        <v>175</v>
      </c>
      <c r="F790" s="3">
        <v>64</v>
      </c>
      <c r="G790" s="3">
        <v>23500</v>
      </c>
      <c r="H790" s="5">
        <f t="shared" si="42"/>
        <v>1504000</v>
      </c>
      <c r="I790" s="76">
        <f t="shared" si="43"/>
        <v>752000</v>
      </c>
      <c r="J790" s="76">
        <f t="shared" si="44"/>
        <v>752000</v>
      </c>
    </row>
    <row r="791" spans="1:10">
      <c r="A791" s="2">
        <v>44285</v>
      </c>
      <c r="B791" s="3" t="s">
        <v>13</v>
      </c>
      <c r="C791" s="4" t="s">
        <v>44</v>
      </c>
      <c r="D791" s="3" t="s">
        <v>23</v>
      </c>
      <c r="E791" s="3" t="s">
        <v>176</v>
      </c>
      <c r="F791" s="3">
        <v>37</v>
      </c>
      <c r="G791" s="3">
        <v>9000</v>
      </c>
      <c r="H791" s="5">
        <f t="shared" si="42"/>
        <v>333000</v>
      </c>
      <c r="I791" s="76">
        <f t="shared" si="43"/>
        <v>33300</v>
      </c>
      <c r="J791" s="76">
        <f t="shared" si="44"/>
        <v>26600</v>
      </c>
    </row>
    <row r="792" spans="1:10">
      <c r="A792" s="2">
        <v>44285</v>
      </c>
      <c r="B792" s="3" t="s">
        <v>170</v>
      </c>
      <c r="C792" s="4" t="s">
        <v>155</v>
      </c>
      <c r="D792" s="3" t="s">
        <v>18</v>
      </c>
      <c r="E792" s="3" t="s">
        <v>174</v>
      </c>
      <c r="F792" s="3">
        <v>33</v>
      </c>
      <c r="G792" s="3">
        <v>18000</v>
      </c>
      <c r="H792" s="5">
        <f t="shared" si="42"/>
        <v>594000</v>
      </c>
      <c r="I792" s="76">
        <f t="shared" si="43"/>
        <v>118800</v>
      </c>
      <c r="J792" s="76">
        <f t="shared" si="44"/>
        <v>118800</v>
      </c>
    </row>
    <row r="793" spans="1:10">
      <c r="A793" s="2">
        <v>44285</v>
      </c>
      <c r="B793" s="3" t="s">
        <v>172</v>
      </c>
      <c r="C793" s="4" t="s">
        <v>6</v>
      </c>
      <c r="D793" s="3" t="s">
        <v>7</v>
      </c>
      <c r="E793" s="3" t="s">
        <v>175</v>
      </c>
      <c r="F793" s="3">
        <v>81</v>
      </c>
      <c r="G793" s="3">
        <v>23500</v>
      </c>
      <c r="H793" s="5">
        <f t="shared" si="42"/>
        <v>1903500</v>
      </c>
      <c r="I793" s="76">
        <f t="shared" si="43"/>
        <v>951750</v>
      </c>
      <c r="J793" s="76">
        <f t="shared" si="44"/>
        <v>951700</v>
      </c>
    </row>
    <row r="794" spans="1:10">
      <c r="A794" s="2">
        <v>44285</v>
      </c>
      <c r="B794" s="3" t="s">
        <v>173</v>
      </c>
      <c r="C794" s="4" t="s">
        <v>12</v>
      </c>
      <c r="D794" s="3" t="s">
        <v>10</v>
      </c>
      <c r="E794" s="3" t="s">
        <v>177</v>
      </c>
      <c r="F794" s="3">
        <v>48</v>
      </c>
      <c r="G794" s="3">
        <v>5000</v>
      </c>
      <c r="H794" s="5">
        <f t="shared" si="42"/>
        <v>240000</v>
      </c>
      <c r="I794" s="76">
        <f t="shared" si="43"/>
        <v>24000</v>
      </c>
      <c r="J794" s="76">
        <f t="shared" si="44"/>
        <v>19200</v>
      </c>
    </row>
    <row r="795" spans="1:10">
      <c r="A795" s="2">
        <v>44285</v>
      </c>
      <c r="B795" s="3" t="s">
        <v>170</v>
      </c>
      <c r="C795" s="4" t="s">
        <v>161</v>
      </c>
      <c r="D795" s="3" t="s">
        <v>10</v>
      </c>
      <c r="E795" s="3" t="s">
        <v>175</v>
      </c>
      <c r="F795" s="3">
        <v>46</v>
      </c>
      <c r="G795" s="3">
        <v>23500</v>
      </c>
      <c r="H795" s="5">
        <f t="shared" si="42"/>
        <v>1081000</v>
      </c>
      <c r="I795" s="76">
        <f t="shared" si="43"/>
        <v>540500</v>
      </c>
      <c r="J795" s="76">
        <f t="shared" si="44"/>
        <v>540500</v>
      </c>
    </row>
    <row r="796" spans="1:10">
      <c r="A796" s="2">
        <v>44286</v>
      </c>
      <c r="B796" s="3" t="s">
        <v>173</v>
      </c>
      <c r="C796" s="4" t="s">
        <v>15</v>
      </c>
      <c r="D796" s="3" t="s">
        <v>10</v>
      </c>
      <c r="E796" s="3" t="s">
        <v>176</v>
      </c>
      <c r="F796" s="3">
        <v>75</v>
      </c>
      <c r="G796" s="3">
        <v>9000</v>
      </c>
      <c r="H796" s="5">
        <f t="shared" si="42"/>
        <v>675000</v>
      </c>
      <c r="I796" s="76">
        <f t="shared" si="43"/>
        <v>67500</v>
      </c>
      <c r="J796" s="76">
        <f t="shared" si="44"/>
        <v>54000</v>
      </c>
    </row>
    <row r="797" spans="1:10">
      <c r="A797" s="2">
        <v>44286</v>
      </c>
      <c r="B797" s="3" t="s">
        <v>169</v>
      </c>
      <c r="C797" s="4" t="s">
        <v>16</v>
      </c>
      <c r="D797" s="3" t="s">
        <v>10</v>
      </c>
      <c r="E797" s="3" t="s">
        <v>176</v>
      </c>
      <c r="F797" s="3">
        <v>37</v>
      </c>
      <c r="G797" s="3">
        <v>9000</v>
      </c>
      <c r="H797" s="5">
        <f t="shared" si="42"/>
        <v>333000</v>
      </c>
      <c r="I797" s="76">
        <f t="shared" si="43"/>
        <v>33300</v>
      </c>
      <c r="J797" s="76">
        <f t="shared" si="44"/>
        <v>26600</v>
      </c>
    </row>
    <row r="798" spans="1:10">
      <c r="A798" s="2">
        <v>44286</v>
      </c>
      <c r="B798" s="3" t="s">
        <v>170</v>
      </c>
      <c r="C798" s="4" t="s">
        <v>87</v>
      </c>
      <c r="D798" s="3" t="s">
        <v>10</v>
      </c>
      <c r="E798" s="3" t="s">
        <v>176</v>
      </c>
      <c r="F798" s="3">
        <v>11</v>
      </c>
      <c r="G798" s="3">
        <v>9000</v>
      </c>
      <c r="H798" s="5">
        <f t="shared" si="42"/>
        <v>99000</v>
      </c>
      <c r="I798" s="76">
        <f t="shared" si="43"/>
        <v>9900</v>
      </c>
      <c r="J798" s="76">
        <f t="shared" si="44"/>
        <v>7900</v>
      </c>
    </row>
    <row r="799" spans="1:10">
      <c r="A799" s="2">
        <v>44286</v>
      </c>
      <c r="B799" s="3" t="s">
        <v>169</v>
      </c>
      <c r="C799" s="4" t="s">
        <v>153</v>
      </c>
      <c r="D799" s="3" t="s">
        <v>7</v>
      </c>
      <c r="E799" s="3" t="s">
        <v>175</v>
      </c>
      <c r="F799" s="3">
        <v>66</v>
      </c>
      <c r="G799" s="3">
        <v>23500</v>
      </c>
      <c r="H799" s="5">
        <f t="shared" si="42"/>
        <v>1551000</v>
      </c>
      <c r="I799" s="76">
        <f t="shared" si="43"/>
        <v>775500</v>
      </c>
      <c r="J799" s="76">
        <f t="shared" si="44"/>
        <v>775500</v>
      </c>
    </row>
    <row r="800" spans="1:10">
      <c r="A800" s="2">
        <v>44286</v>
      </c>
      <c r="B800" s="3" t="s">
        <v>170</v>
      </c>
      <c r="C800" s="4" t="s">
        <v>46</v>
      </c>
      <c r="D800" s="3" t="s">
        <v>7</v>
      </c>
      <c r="E800" s="3" t="s">
        <v>175</v>
      </c>
      <c r="F800" s="3">
        <v>57</v>
      </c>
      <c r="G800" s="3">
        <v>23500</v>
      </c>
      <c r="H800" s="5">
        <f t="shared" si="42"/>
        <v>1339500</v>
      </c>
      <c r="I800" s="76">
        <f t="shared" si="43"/>
        <v>669750</v>
      </c>
      <c r="J800" s="76">
        <f t="shared" si="44"/>
        <v>669700</v>
      </c>
    </row>
    <row r="801" spans="1:10">
      <c r="A801" s="2">
        <v>44286</v>
      </c>
      <c r="B801" s="3" t="s">
        <v>169</v>
      </c>
      <c r="C801" s="4" t="s">
        <v>40</v>
      </c>
      <c r="D801" s="3" t="s">
        <v>10</v>
      </c>
      <c r="E801" s="3" t="s">
        <v>174</v>
      </c>
      <c r="F801" s="3">
        <v>44</v>
      </c>
      <c r="G801" s="3">
        <v>18000</v>
      </c>
      <c r="H801" s="5">
        <f t="shared" si="42"/>
        <v>792000</v>
      </c>
      <c r="I801" s="76">
        <f t="shared" si="43"/>
        <v>158400</v>
      </c>
      <c r="J801" s="76">
        <f t="shared" si="44"/>
        <v>158400</v>
      </c>
    </row>
    <row r="802" spans="1:10">
      <c r="A802" s="2">
        <v>44287</v>
      </c>
      <c r="B802" s="3" t="s">
        <v>171</v>
      </c>
      <c r="C802" s="4" t="s">
        <v>62</v>
      </c>
      <c r="D802" s="3" t="s">
        <v>7</v>
      </c>
      <c r="E802" s="3" t="s">
        <v>175</v>
      </c>
      <c r="F802" s="3">
        <v>88</v>
      </c>
      <c r="G802" s="3">
        <v>23500</v>
      </c>
      <c r="H802" s="5">
        <f t="shared" si="42"/>
        <v>2068000</v>
      </c>
      <c r="I802" s="76">
        <f t="shared" si="43"/>
        <v>1034000</v>
      </c>
      <c r="J802" s="76">
        <f t="shared" si="44"/>
        <v>1034000</v>
      </c>
    </row>
    <row r="803" spans="1:10">
      <c r="A803" s="2">
        <v>44287</v>
      </c>
      <c r="B803" s="3" t="s">
        <v>171</v>
      </c>
      <c r="C803" s="4" t="s">
        <v>140</v>
      </c>
      <c r="D803" s="3" t="s">
        <v>118</v>
      </c>
      <c r="E803" s="3" t="s">
        <v>175</v>
      </c>
      <c r="F803" s="3">
        <v>8</v>
      </c>
      <c r="G803" s="3">
        <v>23500</v>
      </c>
      <c r="H803" s="5">
        <f t="shared" si="42"/>
        <v>188000</v>
      </c>
      <c r="I803" s="76">
        <f t="shared" si="43"/>
        <v>94000</v>
      </c>
      <c r="J803" s="76">
        <f t="shared" si="44"/>
        <v>94000</v>
      </c>
    </row>
    <row r="804" spans="1:10">
      <c r="A804" s="2">
        <v>44287</v>
      </c>
      <c r="B804" s="3" t="s">
        <v>13</v>
      </c>
      <c r="C804" s="4" t="s">
        <v>51</v>
      </c>
      <c r="D804" s="3" t="s">
        <v>10</v>
      </c>
      <c r="E804" s="3" t="s">
        <v>175</v>
      </c>
      <c r="F804" s="3">
        <v>43</v>
      </c>
      <c r="G804" s="3">
        <v>23500</v>
      </c>
      <c r="H804" s="5">
        <f t="shared" si="42"/>
        <v>1010500</v>
      </c>
      <c r="I804" s="76">
        <f t="shared" si="43"/>
        <v>505250</v>
      </c>
      <c r="J804" s="76">
        <f t="shared" si="44"/>
        <v>505200</v>
      </c>
    </row>
    <row r="805" spans="1:10">
      <c r="A805" s="2">
        <v>44287</v>
      </c>
      <c r="B805" s="3" t="s">
        <v>170</v>
      </c>
      <c r="C805" s="4" t="s">
        <v>80</v>
      </c>
      <c r="D805" s="3" t="s">
        <v>18</v>
      </c>
      <c r="E805" s="3" t="s">
        <v>175</v>
      </c>
      <c r="F805" s="3">
        <v>32</v>
      </c>
      <c r="G805" s="3">
        <v>23500</v>
      </c>
      <c r="H805" s="5">
        <f t="shared" si="42"/>
        <v>752000</v>
      </c>
      <c r="I805" s="76">
        <f t="shared" si="43"/>
        <v>376000</v>
      </c>
      <c r="J805" s="76">
        <f t="shared" si="44"/>
        <v>376000</v>
      </c>
    </row>
    <row r="806" spans="1:10">
      <c r="A806" s="2">
        <v>44287</v>
      </c>
      <c r="B806" s="3" t="s">
        <v>170</v>
      </c>
      <c r="C806" s="4" t="s">
        <v>46</v>
      </c>
      <c r="D806" s="3" t="s">
        <v>7</v>
      </c>
      <c r="E806" s="3" t="s">
        <v>175</v>
      </c>
      <c r="F806" s="3">
        <v>87</v>
      </c>
      <c r="G806" s="3">
        <v>23500</v>
      </c>
      <c r="H806" s="5">
        <f t="shared" si="42"/>
        <v>2044500</v>
      </c>
      <c r="I806" s="76">
        <f t="shared" si="43"/>
        <v>1022250</v>
      </c>
      <c r="J806" s="76">
        <f t="shared" si="44"/>
        <v>1022200</v>
      </c>
    </row>
    <row r="807" spans="1:10">
      <c r="A807" s="2">
        <v>44287</v>
      </c>
      <c r="B807" s="3" t="s">
        <v>170</v>
      </c>
      <c r="C807" s="4" t="s">
        <v>161</v>
      </c>
      <c r="D807" s="3" t="s">
        <v>10</v>
      </c>
      <c r="E807" s="3" t="s">
        <v>175</v>
      </c>
      <c r="F807" s="3">
        <v>88</v>
      </c>
      <c r="G807" s="3">
        <v>23500</v>
      </c>
      <c r="H807" s="5">
        <f t="shared" si="42"/>
        <v>2068000</v>
      </c>
      <c r="I807" s="76">
        <f t="shared" si="43"/>
        <v>1034000</v>
      </c>
      <c r="J807" s="76">
        <f t="shared" si="44"/>
        <v>1034000</v>
      </c>
    </row>
    <row r="808" spans="1:10">
      <c r="A808" s="2">
        <v>44287</v>
      </c>
      <c r="B808" s="3" t="s">
        <v>172</v>
      </c>
      <c r="C808" s="4" t="s">
        <v>11</v>
      </c>
      <c r="D808" s="3" t="s">
        <v>7</v>
      </c>
      <c r="E808" s="3" t="s">
        <v>174</v>
      </c>
      <c r="F808" s="3">
        <v>21</v>
      </c>
      <c r="G808" s="3">
        <v>18000</v>
      </c>
      <c r="H808" s="5">
        <f t="shared" si="42"/>
        <v>378000</v>
      </c>
      <c r="I808" s="76">
        <f t="shared" si="43"/>
        <v>75600</v>
      </c>
      <c r="J808" s="76">
        <f t="shared" si="44"/>
        <v>75600</v>
      </c>
    </row>
    <row r="809" spans="1:10">
      <c r="A809" s="2">
        <v>44287</v>
      </c>
      <c r="B809" s="3" t="s">
        <v>173</v>
      </c>
      <c r="C809" s="4" t="s">
        <v>58</v>
      </c>
      <c r="D809" s="3" t="s">
        <v>7</v>
      </c>
      <c r="E809" s="3" t="s">
        <v>174</v>
      </c>
      <c r="F809" s="3">
        <v>21</v>
      </c>
      <c r="G809" s="3">
        <v>18000</v>
      </c>
      <c r="H809" s="5">
        <f t="shared" si="42"/>
        <v>378000</v>
      </c>
      <c r="I809" s="76">
        <f t="shared" si="43"/>
        <v>75600</v>
      </c>
      <c r="J809" s="76">
        <f t="shared" si="44"/>
        <v>75600</v>
      </c>
    </row>
    <row r="810" spans="1:10">
      <c r="A810" s="2">
        <v>44287</v>
      </c>
      <c r="B810" s="3" t="s">
        <v>171</v>
      </c>
      <c r="C810" s="4" t="s">
        <v>41</v>
      </c>
      <c r="D810" s="3" t="s">
        <v>23</v>
      </c>
      <c r="E810" s="3" t="s">
        <v>175</v>
      </c>
      <c r="F810" s="3">
        <v>70</v>
      </c>
      <c r="G810" s="3">
        <v>23500</v>
      </c>
      <c r="H810" s="5">
        <f t="shared" si="42"/>
        <v>1645000</v>
      </c>
      <c r="I810" s="76">
        <f t="shared" si="43"/>
        <v>822500</v>
      </c>
      <c r="J810" s="76">
        <f t="shared" si="44"/>
        <v>822500</v>
      </c>
    </row>
    <row r="811" spans="1:10">
      <c r="A811" s="2">
        <v>44287</v>
      </c>
      <c r="B811" s="3" t="s">
        <v>172</v>
      </c>
      <c r="C811" s="4" t="s">
        <v>37</v>
      </c>
      <c r="D811" s="3" t="s">
        <v>23</v>
      </c>
      <c r="E811" s="3" t="s">
        <v>174</v>
      </c>
      <c r="F811" s="3">
        <v>1</v>
      </c>
      <c r="G811" s="3">
        <v>18000</v>
      </c>
      <c r="H811" s="5">
        <f t="shared" si="42"/>
        <v>18000</v>
      </c>
      <c r="I811" s="76">
        <f t="shared" si="43"/>
        <v>3600</v>
      </c>
      <c r="J811" s="76">
        <f t="shared" si="44"/>
        <v>3600</v>
      </c>
    </row>
    <row r="812" spans="1:10">
      <c r="A812" s="2">
        <v>44287</v>
      </c>
      <c r="B812" s="3" t="s">
        <v>172</v>
      </c>
      <c r="C812" s="4" t="s">
        <v>48</v>
      </c>
      <c r="D812" s="3" t="s">
        <v>23</v>
      </c>
      <c r="E812" s="3" t="s">
        <v>175</v>
      </c>
      <c r="F812" s="3">
        <v>69</v>
      </c>
      <c r="G812" s="3">
        <v>23500</v>
      </c>
      <c r="H812" s="5">
        <f t="shared" si="42"/>
        <v>1621500</v>
      </c>
      <c r="I812" s="76">
        <f t="shared" si="43"/>
        <v>810750</v>
      </c>
      <c r="J812" s="76">
        <f t="shared" si="44"/>
        <v>810700</v>
      </c>
    </row>
    <row r="813" spans="1:10">
      <c r="A813" s="2">
        <v>44288</v>
      </c>
      <c r="B813" s="3" t="s">
        <v>170</v>
      </c>
      <c r="C813" s="4" t="s">
        <v>24</v>
      </c>
      <c r="D813" s="3" t="s">
        <v>21</v>
      </c>
      <c r="E813" s="3" t="s">
        <v>174</v>
      </c>
      <c r="F813" s="3">
        <v>13</v>
      </c>
      <c r="G813" s="3">
        <v>18000</v>
      </c>
      <c r="H813" s="5">
        <f t="shared" si="42"/>
        <v>234000</v>
      </c>
      <c r="I813" s="76">
        <f t="shared" si="43"/>
        <v>46800</v>
      </c>
      <c r="J813" s="76">
        <f t="shared" si="44"/>
        <v>46800</v>
      </c>
    </row>
    <row r="814" spans="1:10">
      <c r="A814" s="2">
        <v>44288</v>
      </c>
      <c r="B814" s="3" t="s">
        <v>171</v>
      </c>
      <c r="C814" s="4" t="s">
        <v>136</v>
      </c>
      <c r="D814" s="3" t="s">
        <v>10</v>
      </c>
      <c r="E814" s="3" t="s">
        <v>176</v>
      </c>
      <c r="F814" s="3">
        <v>2</v>
      </c>
      <c r="G814" s="3">
        <v>9000</v>
      </c>
      <c r="H814" s="5">
        <f t="shared" si="42"/>
        <v>18000</v>
      </c>
      <c r="I814" s="76">
        <f t="shared" si="43"/>
        <v>1800</v>
      </c>
      <c r="J814" s="76">
        <f t="shared" si="44"/>
        <v>1400</v>
      </c>
    </row>
    <row r="815" spans="1:10">
      <c r="A815" s="2">
        <v>44288</v>
      </c>
      <c r="B815" s="3" t="s">
        <v>169</v>
      </c>
      <c r="C815" s="4" t="s">
        <v>9</v>
      </c>
      <c r="D815" s="3" t="s">
        <v>18</v>
      </c>
      <c r="E815" s="3" t="s">
        <v>175</v>
      </c>
      <c r="F815" s="3">
        <v>37</v>
      </c>
      <c r="G815" s="3">
        <v>23500</v>
      </c>
      <c r="H815" s="5">
        <f t="shared" si="42"/>
        <v>869500</v>
      </c>
      <c r="I815" s="76">
        <f t="shared" si="43"/>
        <v>434750</v>
      </c>
      <c r="J815" s="76">
        <f t="shared" si="44"/>
        <v>434700</v>
      </c>
    </row>
    <row r="816" spans="1:10">
      <c r="A816" s="2">
        <v>44288</v>
      </c>
      <c r="B816" s="3" t="s">
        <v>172</v>
      </c>
      <c r="C816" s="4" t="s">
        <v>37</v>
      </c>
      <c r="D816" s="3" t="s">
        <v>23</v>
      </c>
      <c r="E816" s="3" t="s">
        <v>174</v>
      </c>
      <c r="F816" s="3">
        <v>71</v>
      </c>
      <c r="G816" s="3">
        <v>18000</v>
      </c>
      <c r="H816" s="5">
        <f t="shared" si="42"/>
        <v>1278000</v>
      </c>
      <c r="I816" s="76">
        <f t="shared" si="43"/>
        <v>255600</v>
      </c>
      <c r="J816" s="76">
        <f t="shared" si="44"/>
        <v>255600</v>
      </c>
    </row>
    <row r="817" spans="1:10">
      <c r="A817" s="2">
        <v>44288</v>
      </c>
      <c r="B817" s="3" t="s">
        <v>169</v>
      </c>
      <c r="C817" s="4" t="s">
        <v>123</v>
      </c>
      <c r="D817" s="3" t="s">
        <v>18</v>
      </c>
      <c r="E817" s="3" t="s">
        <v>176</v>
      </c>
      <c r="F817" s="3">
        <v>43</v>
      </c>
      <c r="G817" s="3">
        <v>9000</v>
      </c>
      <c r="H817" s="5">
        <f t="shared" si="42"/>
        <v>387000</v>
      </c>
      <c r="I817" s="76">
        <f t="shared" si="43"/>
        <v>38700</v>
      </c>
      <c r="J817" s="76">
        <f t="shared" si="44"/>
        <v>30900</v>
      </c>
    </row>
    <row r="818" spans="1:10">
      <c r="A818" s="2">
        <v>44288</v>
      </c>
      <c r="B818" s="3" t="s">
        <v>169</v>
      </c>
      <c r="C818" s="4" t="s">
        <v>6</v>
      </c>
      <c r="D818" s="3" t="s">
        <v>7</v>
      </c>
      <c r="E818" s="3" t="s">
        <v>174</v>
      </c>
      <c r="F818" s="3">
        <v>13</v>
      </c>
      <c r="G818" s="3">
        <v>18000</v>
      </c>
      <c r="H818" s="5">
        <f t="shared" si="42"/>
        <v>234000</v>
      </c>
      <c r="I818" s="76">
        <f t="shared" si="43"/>
        <v>46800</v>
      </c>
      <c r="J818" s="76">
        <f t="shared" si="44"/>
        <v>46800</v>
      </c>
    </row>
    <row r="819" spans="1:10">
      <c r="A819" s="2">
        <v>44289</v>
      </c>
      <c r="B819" s="3" t="s">
        <v>173</v>
      </c>
      <c r="C819" s="4" t="s">
        <v>22</v>
      </c>
      <c r="D819" s="3" t="s">
        <v>23</v>
      </c>
      <c r="E819" s="3" t="s">
        <v>178</v>
      </c>
      <c r="F819" s="3">
        <v>60</v>
      </c>
      <c r="G819" s="3">
        <v>4000</v>
      </c>
      <c r="H819" s="5">
        <f t="shared" si="42"/>
        <v>240000</v>
      </c>
      <c r="I819" s="76">
        <f t="shared" si="43"/>
        <v>24000</v>
      </c>
      <c r="J819" s="76">
        <f t="shared" si="44"/>
        <v>19200</v>
      </c>
    </row>
    <row r="820" spans="1:10">
      <c r="A820" s="2">
        <v>44289</v>
      </c>
      <c r="B820" s="3" t="s">
        <v>171</v>
      </c>
      <c r="C820" s="4" t="s">
        <v>41</v>
      </c>
      <c r="D820" s="3" t="s">
        <v>23</v>
      </c>
      <c r="E820" s="3" t="s">
        <v>175</v>
      </c>
      <c r="F820" s="3">
        <v>14</v>
      </c>
      <c r="G820" s="3">
        <v>23500</v>
      </c>
      <c r="H820" s="5">
        <f t="shared" si="42"/>
        <v>329000</v>
      </c>
      <c r="I820" s="76">
        <f t="shared" si="43"/>
        <v>164500</v>
      </c>
      <c r="J820" s="76">
        <f t="shared" si="44"/>
        <v>164500</v>
      </c>
    </row>
    <row r="821" spans="1:10">
      <c r="A821" s="2">
        <v>44289</v>
      </c>
      <c r="B821" s="3" t="s">
        <v>173</v>
      </c>
      <c r="C821" s="4" t="s">
        <v>46</v>
      </c>
      <c r="D821" s="3" t="s">
        <v>7</v>
      </c>
      <c r="E821" s="3" t="s">
        <v>174</v>
      </c>
      <c r="F821" s="3">
        <v>55</v>
      </c>
      <c r="G821" s="3">
        <v>18000</v>
      </c>
      <c r="H821" s="5">
        <f t="shared" si="42"/>
        <v>990000</v>
      </c>
      <c r="I821" s="76">
        <f t="shared" si="43"/>
        <v>198000</v>
      </c>
      <c r="J821" s="76">
        <f t="shared" si="44"/>
        <v>198000</v>
      </c>
    </row>
    <row r="822" spans="1:10">
      <c r="A822" s="2">
        <v>44289</v>
      </c>
      <c r="B822" s="3" t="s">
        <v>13</v>
      </c>
      <c r="C822" s="4" t="s">
        <v>121</v>
      </c>
      <c r="D822" s="3" t="s">
        <v>10</v>
      </c>
      <c r="E822" s="3" t="s">
        <v>175</v>
      </c>
      <c r="F822" s="3">
        <v>46</v>
      </c>
      <c r="G822" s="3">
        <v>23500</v>
      </c>
      <c r="H822" s="5">
        <f t="shared" si="42"/>
        <v>1081000</v>
      </c>
      <c r="I822" s="76">
        <f t="shared" si="43"/>
        <v>540500</v>
      </c>
      <c r="J822" s="76">
        <f t="shared" si="44"/>
        <v>540500</v>
      </c>
    </row>
    <row r="823" spans="1:10">
      <c r="A823" s="2">
        <v>44289</v>
      </c>
      <c r="B823" s="3" t="s">
        <v>169</v>
      </c>
      <c r="C823" s="4" t="s">
        <v>151</v>
      </c>
      <c r="D823" s="3" t="s">
        <v>7</v>
      </c>
      <c r="E823" s="3" t="s">
        <v>175</v>
      </c>
      <c r="F823" s="3">
        <v>76</v>
      </c>
      <c r="G823" s="3">
        <v>23500</v>
      </c>
      <c r="H823" s="5">
        <f t="shared" si="42"/>
        <v>1786000</v>
      </c>
      <c r="I823" s="76">
        <f t="shared" si="43"/>
        <v>893000</v>
      </c>
      <c r="J823" s="76">
        <f t="shared" si="44"/>
        <v>893000</v>
      </c>
    </row>
    <row r="824" spans="1:10">
      <c r="A824" s="2">
        <v>44289</v>
      </c>
      <c r="B824" s="3" t="s">
        <v>171</v>
      </c>
      <c r="C824" s="4" t="s">
        <v>127</v>
      </c>
      <c r="D824" s="3" t="s">
        <v>23</v>
      </c>
      <c r="E824" s="3" t="s">
        <v>176</v>
      </c>
      <c r="F824" s="3">
        <v>83</v>
      </c>
      <c r="G824" s="3">
        <v>9000</v>
      </c>
      <c r="H824" s="5">
        <f t="shared" si="42"/>
        <v>747000</v>
      </c>
      <c r="I824" s="76">
        <f t="shared" si="43"/>
        <v>74700</v>
      </c>
      <c r="J824" s="76">
        <f t="shared" si="44"/>
        <v>59700</v>
      </c>
    </row>
    <row r="825" spans="1:10">
      <c r="A825" s="2">
        <v>44289</v>
      </c>
      <c r="B825" s="3" t="s">
        <v>13</v>
      </c>
      <c r="C825" s="4" t="s">
        <v>124</v>
      </c>
      <c r="D825" s="3" t="s">
        <v>118</v>
      </c>
      <c r="E825" s="3" t="s">
        <v>176</v>
      </c>
      <c r="F825" s="3">
        <v>14</v>
      </c>
      <c r="G825" s="3">
        <v>9000</v>
      </c>
      <c r="H825" s="5">
        <f t="shared" si="42"/>
        <v>126000</v>
      </c>
      <c r="I825" s="76">
        <f t="shared" si="43"/>
        <v>12600</v>
      </c>
      <c r="J825" s="76">
        <f t="shared" si="44"/>
        <v>10000</v>
      </c>
    </row>
    <row r="826" spans="1:10">
      <c r="A826" s="2">
        <v>44289</v>
      </c>
      <c r="B826" s="3" t="s">
        <v>173</v>
      </c>
      <c r="C826" s="4" t="s">
        <v>159</v>
      </c>
      <c r="D826" s="3" t="s">
        <v>21</v>
      </c>
      <c r="E826" s="3" t="s">
        <v>176</v>
      </c>
      <c r="F826" s="3">
        <v>83</v>
      </c>
      <c r="G826" s="3">
        <v>9000</v>
      </c>
      <c r="H826" s="5">
        <f t="shared" si="42"/>
        <v>747000</v>
      </c>
      <c r="I826" s="76">
        <f t="shared" si="43"/>
        <v>74700</v>
      </c>
      <c r="J826" s="76">
        <f t="shared" si="44"/>
        <v>59700</v>
      </c>
    </row>
    <row r="827" spans="1:10">
      <c r="A827" s="2">
        <v>44290</v>
      </c>
      <c r="B827" s="3" t="s">
        <v>173</v>
      </c>
      <c r="C827" s="4" t="s">
        <v>88</v>
      </c>
      <c r="D827" s="3" t="s">
        <v>21</v>
      </c>
      <c r="E827" s="3" t="s">
        <v>176</v>
      </c>
      <c r="F827" s="3">
        <v>98</v>
      </c>
      <c r="G827" s="3">
        <v>9000</v>
      </c>
      <c r="H827" s="5">
        <f t="shared" si="42"/>
        <v>882000</v>
      </c>
      <c r="I827" s="76">
        <f t="shared" si="43"/>
        <v>88200</v>
      </c>
      <c r="J827" s="76">
        <f t="shared" si="44"/>
        <v>79300</v>
      </c>
    </row>
    <row r="828" spans="1:10">
      <c r="A828" s="2">
        <v>44290</v>
      </c>
      <c r="B828" s="3" t="s">
        <v>169</v>
      </c>
      <c r="C828" s="4" t="s">
        <v>84</v>
      </c>
      <c r="D828" s="3" t="s">
        <v>18</v>
      </c>
      <c r="E828" s="3" t="s">
        <v>175</v>
      </c>
      <c r="F828" s="3">
        <v>95</v>
      </c>
      <c r="G828" s="3">
        <v>23500</v>
      </c>
      <c r="H828" s="5">
        <f t="shared" si="42"/>
        <v>2232500</v>
      </c>
      <c r="I828" s="76">
        <f t="shared" si="43"/>
        <v>1116250</v>
      </c>
      <c r="J828" s="76">
        <f t="shared" si="44"/>
        <v>1138500</v>
      </c>
    </row>
    <row r="829" spans="1:10">
      <c r="A829" s="2">
        <v>44290</v>
      </c>
      <c r="B829" s="3" t="s">
        <v>172</v>
      </c>
      <c r="C829" s="4" t="s">
        <v>57</v>
      </c>
      <c r="D829" s="3" t="s">
        <v>7</v>
      </c>
      <c r="E829" s="3" t="s">
        <v>175</v>
      </c>
      <c r="F829" s="3">
        <v>60</v>
      </c>
      <c r="G829" s="3">
        <v>23500</v>
      </c>
      <c r="H829" s="5">
        <f t="shared" si="42"/>
        <v>1410000</v>
      </c>
      <c r="I829" s="76">
        <f t="shared" si="43"/>
        <v>705000</v>
      </c>
      <c r="J829" s="76">
        <f t="shared" si="44"/>
        <v>705000</v>
      </c>
    </row>
    <row r="830" spans="1:10">
      <c r="A830" s="2">
        <v>44290</v>
      </c>
      <c r="B830" s="3" t="s">
        <v>172</v>
      </c>
      <c r="C830" s="4" t="s">
        <v>52</v>
      </c>
      <c r="D830" s="3" t="s">
        <v>23</v>
      </c>
      <c r="E830" s="3" t="s">
        <v>176</v>
      </c>
      <c r="F830" s="3">
        <v>13</v>
      </c>
      <c r="G830" s="3">
        <v>9000</v>
      </c>
      <c r="H830" s="5">
        <f t="shared" si="42"/>
        <v>117000</v>
      </c>
      <c r="I830" s="76">
        <f t="shared" si="43"/>
        <v>11700</v>
      </c>
      <c r="J830" s="76">
        <f t="shared" si="44"/>
        <v>9300</v>
      </c>
    </row>
    <row r="831" spans="1:10">
      <c r="A831" s="2">
        <v>44290</v>
      </c>
      <c r="B831" s="3" t="s">
        <v>171</v>
      </c>
      <c r="C831" s="4" t="s">
        <v>81</v>
      </c>
      <c r="D831" s="3" t="s">
        <v>18</v>
      </c>
      <c r="E831" s="3" t="s">
        <v>175</v>
      </c>
      <c r="F831" s="3">
        <v>4</v>
      </c>
      <c r="G831" s="3">
        <v>23500</v>
      </c>
      <c r="H831" s="5">
        <f t="shared" si="42"/>
        <v>94000</v>
      </c>
      <c r="I831" s="76">
        <f t="shared" si="43"/>
        <v>47000</v>
      </c>
      <c r="J831" s="76">
        <f t="shared" si="44"/>
        <v>47000</v>
      </c>
    </row>
    <row r="832" spans="1:10">
      <c r="A832" s="2">
        <v>44290</v>
      </c>
      <c r="B832" s="3" t="s">
        <v>169</v>
      </c>
      <c r="C832" s="4" t="s">
        <v>105</v>
      </c>
      <c r="D832" s="3" t="s">
        <v>18</v>
      </c>
      <c r="E832" s="3" t="s">
        <v>174</v>
      </c>
      <c r="F832" s="3">
        <v>63</v>
      </c>
      <c r="G832" s="3">
        <v>18000</v>
      </c>
      <c r="H832" s="5">
        <f t="shared" si="42"/>
        <v>1134000</v>
      </c>
      <c r="I832" s="76">
        <f t="shared" si="43"/>
        <v>226800</v>
      </c>
      <c r="J832" s="76">
        <f t="shared" si="44"/>
        <v>226800</v>
      </c>
    </row>
    <row r="833" spans="1:10">
      <c r="A833" s="2">
        <v>44290</v>
      </c>
      <c r="B833" s="3" t="s">
        <v>13</v>
      </c>
      <c r="C833" s="4" t="s">
        <v>134</v>
      </c>
      <c r="D833" s="3" t="s">
        <v>18</v>
      </c>
      <c r="E833" s="3" t="s">
        <v>176</v>
      </c>
      <c r="F833" s="3">
        <v>96</v>
      </c>
      <c r="G833" s="3">
        <v>9000</v>
      </c>
      <c r="H833" s="5">
        <f t="shared" si="42"/>
        <v>864000</v>
      </c>
      <c r="I833" s="76">
        <f t="shared" si="43"/>
        <v>86400</v>
      </c>
      <c r="J833" s="76">
        <f t="shared" si="44"/>
        <v>77700</v>
      </c>
    </row>
    <row r="834" spans="1:10">
      <c r="A834" s="2">
        <v>44290</v>
      </c>
      <c r="B834" s="3" t="s">
        <v>170</v>
      </c>
      <c r="C834" s="4" t="s">
        <v>120</v>
      </c>
      <c r="D834" s="3" t="s">
        <v>118</v>
      </c>
      <c r="E834" s="3" t="s">
        <v>176</v>
      </c>
      <c r="F834" s="3">
        <v>59</v>
      </c>
      <c r="G834" s="3">
        <v>9000</v>
      </c>
      <c r="H834" s="5">
        <f t="shared" ref="H834:H897" si="45">G834*F834</f>
        <v>531000</v>
      </c>
      <c r="I834" s="76">
        <f t="shared" si="43"/>
        <v>53100</v>
      </c>
      <c r="J834" s="76">
        <f t="shared" si="44"/>
        <v>42400</v>
      </c>
    </row>
    <row r="835" spans="1:10">
      <c r="A835" s="2">
        <v>44290</v>
      </c>
      <c r="B835" s="3" t="s">
        <v>172</v>
      </c>
      <c r="C835" s="4" t="s">
        <v>47</v>
      </c>
      <c r="D835" s="3" t="s">
        <v>7</v>
      </c>
      <c r="E835" s="3" t="s">
        <v>176</v>
      </c>
      <c r="F835" s="3">
        <v>10</v>
      </c>
      <c r="G835" s="3">
        <v>9000</v>
      </c>
      <c r="H835" s="5">
        <f t="shared" si="45"/>
        <v>90000</v>
      </c>
      <c r="I835" s="76">
        <f t="shared" ref="I835:I898" si="46">IF($G835&gt;20000, ROUNDDOWN($H835*0.5, -1), IF($G835&gt;10000, ROUNDDOWN($H835*0.2, -1), ROUNDDOWN($H835*0.1, -1)))</f>
        <v>9000</v>
      </c>
      <c r="J835" s="76">
        <f t="shared" ref="J835:J898" si="47">IF($F835&gt;90, ROUNDDOWN($H835*0.01, -2), 0) + IF($G835&gt;20000, ROUNDDOWN($H835*0.5, -2), IF($G835&gt;10000, ROUNDDOWN($H835*0.2, -2), ROUNDDOWN($H835*0.08, -2)))</f>
        <v>7200</v>
      </c>
    </row>
    <row r="836" spans="1:10">
      <c r="A836" s="2">
        <v>44291</v>
      </c>
      <c r="B836" s="3" t="s">
        <v>173</v>
      </c>
      <c r="C836" s="4" t="s">
        <v>28</v>
      </c>
      <c r="D836" s="3" t="s">
        <v>18</v>
      </c>
      <c r="E836" s="3" t="s">
        <v>174</v>
      </c>
      <c r="F836" s="3">
        <v>49</v>
      </c>
      <c r="G836" s="3">
        <v>18000</v>
      </c>
      <c r="H836" s="5">
        <f t="shared" si="45"/>
        <v>882000</v>
      </c>
      <c r="I836" s="76">
        <f t="shared" si="46"/>
        <v>176400</v>
      </c>
      <c r="J836" s="76">
        <f t="shared" si="47"/>
        <v>176400</v>
      </c>
    </row>
    <row r="837" spans="1:10">
      <c r="A837" s="2">
        <v>44291</v>
      </c>
      <c r="B837" s="3" t="s">
        <v>170</v>
      </c>
      <c r="C837" s="4" t="s">
        <v>144</v>
      </c>
      <c r="D837" s="3" t="s">
        <v>118</v>
      </c>
      <c r="E837" s="3" t="s">
        <v>176</v>
      </c>
      <c r="F837" s="3">
        <v>68</v>
      </c>
      <c r="G837" s="3">
        <v>9000</v>
      </c>
      <c r="H837" s="5">
        <f t="shared" si="45"/>
        <v>612000</v>
      </c>
      <c r="I837" s="76">
        <f t="shared" si="46"/>
        <v>61200</v>
      </c>
      <c r="J837" s="76">
        <f t="shared" si="47"/>
        <v>48900</v>
      </c>
    </row>
    <row r="838" spans="1:10">
      <c r="A838" s="2">
        <v>44291</v>
      </c>
      <c r="B838" s="3" t="s">
        <v>169</v>
      </c>
      <c r="C838" s="4" t="s">
        <v>132</v>
      </c>
      <c r="D838" s="3" t="s">
        <v>23</v>
      </c>
      <c r="E838" s="3" t="s">
        <v>175</v>
      </c>
      <c r="F838" s="3">
        <v>30</v>
      </c>
      <c r="G838" s="3">
        <v>23500</v>
      </c>
      <c r="H838" s="5">
        <f t="shared" si="45"/>
        <v>705000</v>
      </c>
      <c r="I838" s="76">
        <f t="shared" si="46"/>
        <v>352500</v>
      </c>
      <c r="J838" s="76">
        <f t="shared" si="47"/>
        <v>352500</v>
      </c>
    </row>
    <row r="839" spans="1:10">
      <c r="A839" s="2">
        <v>44291</v>
      </c>
      <c r="B839" s="3" t="s">
        <v>171</v>
      </c>
      <c r="C839" s="4" t="s">
        <v>148</v>
      </c>
      <c r="D839" s="3" t="s">
        <v>118</v>
      </c>
      <c r="E839" s="3" t="s">
        <v>176</v>
      </c>
      <c r="F839" s="3">
        <v>64</v>
      </c>
      <c r="G839" s="3">
        <v>9000</v>
      </c>
      <c r="H839" s="5">
        <f t="shared" si="45"/>
        <v>576000</v>
      </c>
      <c r="I839" s="76">
        <f t="shared" si="46"/>
        <v>57600</v>
      </c>
      <c r="J839" s="76">
        <f t="shared" si="47"/>
        <v>46000</v>
      </c>
    </row>
    <row r="840" spans="1:10">
      <c r="A840" s="2">
        <v>44291</v>
      </c>
      <c r="B840" s="3" t="s">
        <v>170</v>
      </c>
      <c r="C840" s="4" t="s">
        <v>155</v>
      </c>
      <c r="D840" s="3" t="s">
        <v>18</v>
      </c>
      <c r="E840" s="3" t="s">
        <v>174</v>
      </c>
      <c r="F840" s="3">
        <v>93</v>
      </c>
      <c r="G840" s="3">
        <v>18000</v>
      </c>
      <c r="H840" s="5">
        <f t="shared" si="45"/>
        <v>1674000</v>
      </c>
      <c r="I840" s="76">
        <f t="shared" si="46"/>
        <v>334800</v>
      </c>
      <c r="J840" s="76">
        <f t="shared" si="47"/>
        <v>351500</v>
      </c>
    </row>
    <row r="841" spans="1:10">
      <c r="A841" s="2">
        <v>44291</v>
      </c>
      <c r="B841" s="3" t="s">
        <v>172</v>
      </c>
      <c r="C841" s="4" t="s">
        <v>71</v>
      </c>
      <c r="D841" s="3" t="s">
        <v>7</v>
      </c>
      <c r="E841" s="3" t="s">
        <v>175</v>
      </c>
      <c r="F841" s="3">
        <v>44</v>
      </c>
      <c r="G841" s="3">
        <v>23500</v>
      </c>
      <c r="H841" s="5">
        <f t="shared" si="45"/>
        <v>1034000</v>
      </c>
      <c r="I841" s="76">
        <f t="shared" si="46"/>
        <v>517000</v>
      </c>
      <c r="J841" s="76">
        <f t="shared" si="47"/>
        <v>517000</v>
      </c>
    </row>
    <row r="842" spans="1:10">
      <c r="A842" s="2">
        <v>44291</v>
      </c>
      <c r="B842" s="3" t="s">
        <v>13</v>
      </c>
      <c r="C842" s="4" t="s">
        <v>115</v>
      </c>
      <c r="D842" s="3" t="s">
        <v>21</v>
      </c>
      <c r="E842" s="3" t="s">
        <v>174</v>
      </c>
      <c r="F842" s="3">
        <v>60</v>
      </c>
      <c r="G842" s="3">
        <v>18000</v>
      </c>
      <c r="H842" s="5">
        <f t="shared" si="45"/>
        <v>1080000</v>
      </c>
      <c r="I842" s="76">
        <f t="shared" si="46"/>
        <v>216000</v>
      </c>
      <c r="J842" s="76">
        <f t="shared" si="47"/>
        <v>216000</v>
      </c>
    </row>
    <row r="843" spans="1:10">
      <c r="A843" s="2">
        <v>44291</v>
      </c>
      <c r="B843" s="3" t="s">
        <v>13</v>
      </c>
      <c r="C843" s="4" t="s">
        <v>87</v>
      </c>
      <c r="D843" s="3" t="s">
        <v>10</v>
      </c>
      <c r="E843" s="3" t="s">
        <v>175</v>
      </c>
      <c r="F843" s="3">
        <v>84</v>
      </c>
      <c r="G843" s="3">
        <v>23500</v>
      </c>
      <c r="H843" s="5">
        <f t="shared" si="45"/>
        <v>1974000</v>
      </c>
      <c r="I843" s="76">
        <f t="shared" si="46"/>
        <v>987000</v>
      </c>
      <c r="J843" s="76">
        <f t="shared" si="47"/>
        <v>987000</v>
      </c>
    </row>
    <row r="844" spans="1:10">
      <c r="A844" s="2">
        <v>44291</v>
      </c>
      <c r="B844" s="3" t="s">
        <v>172</v>
      </c>
      <c r="C844" s="4" t="s">
        <v>154</v>
      </c>
      <c r="D844" s="3" t="s">
        <v>21</v>
      </c>
      <c r="E844" s="3" t="s">
        <v>176</v>
      </c>
      <c r="F844" s="3">
        <v>73</v>
      </c>
      <c r="G844" s="3">
        <v>9000</v>
      </c>
      <c r="H844" s="5">
        <f t="shared" si="45"/>
        <v>657000</v>
      </c>
      <c r="I844" s="76">
        <f t="shared" si="46"/>
        <v>65700</v>
      </c>
      <c r="J844" s="76">
        <f t="shared" si="47"/>
        <v>52500</v>
      </c>
    </row>
    <row r="845" spans="1:10">
      <c r="A845" s="2">
        <v>44291</v>
      </c>
      <c r="B845" s="3" t="s">
        <v>173</v>
      </c>
      <c r="C845" s="4" t="s">
        <v>38</v>
      </c>
      <c r="D845" s="3" t="s">
        <v>23</v>
      </c>
      <c r="E845" s="3" t="s">
        <v>175</v>
      </c>
      <c r="F845" s="3">
        <v>59</v>
      </c>
      <c r="G845" s="3">
        <v>23500</v>
      </c>
      <c r="H845" s="5">
        <f t="shared" si="45"/>
        <v>1386500</v>
      </c>
      <c r="I845" s="76">
        <f t="shared" si="46"/>
        <v>693250</v>
      </c>
      <c r="J845" s="76">
        <f t="shared" si="47"/>
        <v>693200</v>
      </c>
    </row>
    <row r="846" spans="1:10">
      <c r="A846" s="2">
        <v>44292</v>
      </c>
      <c r="B846" s="3" t="s">
        <v>171</v>
      </c>
      <c r="C846" s="4" t="s">
        <v>127</v>
      </c>
      <c r="D846" s="3" t="s">
        <v>23</v>
      </c>
      <c r="E846" s="3" t="s">
        <v>176</v>
      </c>
      <c r="F846" s="3">
        <v>51</v>
      </c>
      <c r="G846" s="3">
        <v>9000</v>
      </c>
      <c r="H846" s="5">
        <f t="shared" si="45"/>
        <v>459000</v>
      </c>
      <c r="I846" s="76">
        <f t="shared" si="46"/>
        <v>45900</v>
      </c>
      <c r="J846" s="76">
        <f t="shared" si="47"/>
        <v>36700</v>
      </c>
    </row>
    <row r="847" spans="1:10">
      <c r="A847" s="2">
        <v>44292</v>
      </c>
      <c r="B847" s="3" t="s">
        <v>169</v>
      </c>
      <c r="C847" s="4" t="s">
        <v>66</v>
      </c>
      <c r="D847" s="3" t="s">
        <v>7</v>
      </c>
      <c r="E847" s="3" t="s">
        <v>176</v>
      </c>
      <c r="F847" s="3">
        <v>42</v>
      </c>
      <c r="G847" s="3">
        <v>9000</v>
      </c>
      <c r="H847" s="5">
        <f t="shared" si="45"/>
        <v>378000</v>
      </c>
      <c r="I847" s="76">
        <f t="shared" si="46"/>
        <v>37800</v>
      </c>
      <c r="J847" s="76">
        <f t="shared" si="47"/>
        <v>30200</v>
      </c>
    </row>
    <row r="848" spans="1:10">
      <c r="A848" s="2">
        <v>44292</v>
      </c>
      <c r="B848" s="3" t="s">
        <v>170</v>
      </c>
      <c r="C848" s="4" t="s">
        <v>46</v>
      </c>
      <c r="D848" s="3" t="s">
        <v>7</v>
      </c>
      <c r="E848" s="3" t="s">
        <v>175</v>
      </c>
      <c r="F848" s="3">
        <v>57</v>
      </c>
      <c r="G848" s="3">
        <v>23500</v>
      </c>
      <c r="H848" s="5">
        <f t="shared" si="45"/>
        <v>1339500</v>
      </c>
      <c r="I848" s="76">
        <f t="shared" si="46"/>
        <v>669750</v>
      </c>
      <c r="J848" s="76">
        <f t="shared" si="47"/>
        <v>669700</v>
      </c>
    </row>
    <row r="849" spans="1:10">
      <c r="A849" s="2">
        <v>44292</v>
      </c>
      <c r="B849" s="3" t="s">
        <v>169</v>
      </c>
      <c r="C849" s="4" t="s">
        <v>66</v>
      </c>
      <c r="D849" s="3" t="s">
        <v>7</v>
      </c>
      <c r="E849" s="3" t="s">
        <v>176</v>
      </c>
      <c r="F849" s="3">
        <v>51</v>
      </c>
      <c r="G849" s="3">
        <v>9000</v>
      </c>
      <c r="H849" s="5">
        <f t="shared" si="45"/>
        <v>459000</v>
      </c>
      <c r="I849" s="76">
        <f t="shared" si="46"/>
        <v>45900</v>
      </c>
      <c r="J849" s="76">
        <f t="shared" si="47"/>
        <v>36700</v>
      </c>
    </row>
    <row r="850" spans="1:10">
      <c r="A850" s="2">
        <v>44292</v>
      </c>
      <c r="B850" s="3" t="s">
        <v>169</v>
      </c>
      <c r="C850" s="4" t="s">
        <v>138</v>
      </c>
      <c r="D850" s="3" t="s">
        <v>7</v>
      </c>
      <c r="E850" s="3" t="s">
        <v>176</v>
      </c>
      <c r="F850" s="3">
        <v>21</v>
      </c>
      <c r="G850" s="3">
        <v>9000</v>
      </c>
      <c r="H850" s="5">
        <f t="shared" si="45"/>
        <v>189000</v>
      </c>
      <c r="I850" s="76">
        <f t="shared" si="46"/>
        <v>18900</v>
      </c>
      <c r="J850" s="76">
        <f t="shared" si="47"/>
        <v>15100</v>
      </c>
    </row>
    <row r="851" spans="1:10">
      <c r="A851" s="2">
        <v>44293</v>
      </c>
      <c r="B851" s="3" t="s">
        <v>169</v>
      </c>
      <c r="C851" s="4" t="s">
        <v>113</v>
      </c>
      <c r="D851" s="3" t="s">
        <v>23</v>
      </c>
      <c r="E851" s="3" t="s">
        <v>175</v>
      </c>
      <c r="F851" s="3">
        <v>10</v>
      </c>
      <c r="G851" s="3">
        <v>23500</v>
      </c>
      <c r="H851" s="5">
        <f t="shared" si="45"/>
        <v>235000</v>
      </c>
      <c r="I851" s="76">
        <f t="shared" si="46"/>
        <v>117500</v>
      </c>
      <c r="J851" s="76">
        <f t="shared" si="47"/>
        <v>117500</v>
      </c>
    </row>
    <row r="852" spans="1:10">
      <c r="A852" s="2">
        <v>44293</v>
      </c>
      <c r="B852" s="3" t="s">
        <v>13</v>
      </c>
      <c r="C852" s="4" t="s">
        <v>95</v>
      </c>
      <c r="D852" s="3" t="s">
        <v>10</v>
      </c>
      <c r="E852" s="3" t="s">
        <v>174</v>
      </c>
      <c r="F852" s="3">
        <v>81</v>
      </c>
      <c r="G852" s="3">
        <v>18000</v>
      </c>
      <c r="H852" s="5">
        <f t="shared" si="45"/>
        <v>1458000</v>
      </c>
      <c r="I852" s="76">
        <f t="shared" si="46"/>
        <v>291600</v>
      </c>
      <c r="J852" s="76">
        <f t="shared" si="47"/>
        <v>291600</v>
      </c>
    </row>
    <row r="853" spans="1:10">
      <c r="A853" s="2">
        <v>44293</v>
      </c>
      <c r="B853" s="3" t="s">
        <v>13</v>
      </c>
      <c r="C853" s="4" t="s">
        <v>32</v>
      </c>
      <c r="D853" s="3" t="s">
        <v>23</v>
      </c>
      <c r="E853" s="3" t="s">
        <v>176</v>
      </c>
      <c r="F853" s="3">
        <v>65</v>
      </c>
      <c r="G853" s="3">
        <v>9000</v>
      </c>
      <c r="H853" s="5">
        <f t="shared" si="45"/>
        <v>585000</v>
      </c>
      <c r="I853" s="76">
        <f t="shared" si="46"/>
        <v>58500</v>
      </c>
      <c r="J853" s="76">
        <f t="shared" si="47"/>
        <v>46800</v>
      </c>
    </row>
    <row r="854" spans="1:10">
      <c r="A854" s="2">
        <v>44293</v>
      </c>
      <c r="B854" s="3" t="s">
        <v>171</v>
      </c>
      <c r="C854" s="4" t="s">
        <v>65</v>
      </c>
      <c r="D854" s="3" t="s">
        <v>23</v>
      </c>
      <c r="E854" s="3" t="s">
        <v>178</v>
      </c>
      <c r="F854" s="3">
        <v>29</v>
      </c>
      <c r="G854" s="3">
        <v>4000</v>
      </c>
      <c r="H854" s="5">
        <f t="shared" si="45"/>
        <v>116000</v>
      </c>
      <c r="I854" s="76">
        <f t="shared" si="46"/>
        <v>11600</v>
      </c>
      <c r="J854" s="76">
        <f t="shared" si="47"/>
        <v>9200</v>
      </c>
    </row>
    <row r="855" spans="1:10">
      <c r="A855" s="2">
        <v>44293</v>
      </c>
      <c r="B855" s="3" t="s">
        <v>169</v>
      </c>
      <c r="C855" s="4" t="s">
        <v>76</v>
      </c>
      <c r="D855" s="3" t="s">
        <v>7</v>
      </c>
      <c r="E855" s="3" t="s">
        <v>176</v>
      </c>
      <c r="F855" s="3">
        <v>74</v>
      </c>
      <c r="G855" s="3">
        <v>9000</v>
      </c>
      <c r="H855" s="5">
        <f t="shared" si="45"/>
        <v>666000</v>
      </c>
      <c r="I855" s="76">
        <f t="shared" si="46"/>
        <v>66600</v>
      </c>
      <c r="J855" s="76">
        <f t="shared" si="47"/>
        <v>53200</v>
      </c>
    </row>
    <row r="856" spans="1:10">
      <c r="A856" s="2">
        <v>44293</v>
      </c>
      <c r="B856" s="3" t="s">
        <v>172</v>
      </c>
      <c r="C856" s="4" t="s">
        <v>6</v>
      </c>
      <c r="D856" s="3" t="s">
        <v>7</v>
      </c>
      <c r="E856" s="3" t="s">
        <v>175</v>
      </c>
      <c r="F856" s="3">
        <v>68</v>
      </c>
      <c r="G856" s="3">
        <v>23500</v>
      </c>
      <c r="H856" s="5">
        <f t="shared" si="45"/>
        <v>1598000</v>
      </c>
      <c r="I856" s="76">
        <f t="shared" si="46"/>
        <v>799000</v>
      </c>
      <c r="J856" s="76">
        <f t="shared" si="47"/>
        <v>799000</v>
      </c>
    </row>
    <row r="857" spans="1:10">
      <c r="A857" s="2">
        <v>44293</v>
      </c>
      <c r="B857" s="3" t="s">
        <v>169</v>
      </c>
      <c r="C857" s="4" t="s">
        <v>85</v>
      </c>
      <c r="D857" s="3" t="s">
        <v>7</v>
      </c>
      <c r="E857" s="3" t="s">
        <v>176</v>
      </c>
      <c r="F857" s="3">
        <v>19</v>
      </c>
      <c r="G857" s="3">
        <v>9000</v>
      </c>
      <c r="H857" s="5">
        <f t="shared" si="45"/>
        <v>171000</v>
      </c>
      <c r="I857" s="76">
        <f t="shared" si="46"/>
        <v>17100</v>
      </c>
      <c r="J857" s="76">
        <f t="shared" si="47"/>
        <v>13600</v>
      </c>
    </row>
    <row r="858" spans="1:10">
      <c r="A858" s="2">
        <v>44293</v>
      </c>
      <c r="B858" s="3" t="s">
        <v>172</v>
      </c>
      <c r="C858" s="4" t="s">
        <v>11</v>
      </c>
      <c r="D858" s="3" t="s">
        <v>7</v>
      </c>
      <c r="E858" s="3" t="s">
        <v>175</v>
      </c>
      <c r="F858" s="3">
        <v>86</v>
      </c>
      <c r="G858" s="3">
        <v>23500</v>
      </c>
      <c r="H858" s="5">
        <f t="shared" si="45"/>
        <v>2021000</v>
      </c>
      <c r="I858" s="76">
        <f t="shared" si="46"/>
        <v>1010500</v>
      </c>
      <c r="J858" s="76">
        <f t="shared" si="47"/>
        <v>1010500</v>
      </c>
    </row>
    <row r="859" spans="1:10">
      <c r="A859" s="2">
        <v>44294</v>
      </c>
      <c r="B859" s="3" t="s">
        <v>171</v>
      </c>
      <c r="C859" s="4" t="s">
        <v>39</v>
      </c>
      <c r="D859" s="3" t="s">
        <v>23</v>
      </c>
      <c r="E859" s="3" t="s">
        <v>176</v>
      </c>
      <c r="F859" s="3">
        <v>57</v>
      </c>
      <c r="G859" s="3">
        <v>9000</v>
      </c>
      <c r="H859" s="5">
        <f t="shared" si="45"/>
        <v>513000</v>
      </c>
      <c r="I859" s="76">
        <f t="shared" si="46"/>
        <v>51300</v>
      </c>
      <c r="J859" s="76">
        <f t="shared" si="47"/>
        <v>41000</v>
      </c>
    </row>
    <row r="860" spans="1:10">
      <c r="A860" s="2">
        <v>44294</v>
      </c>
      <c r="B860" s="3" t="s">
        <v>173</v>
      </c>
      <c r="C860" s="4" t="s">
        <v>72</v>
      </c>
      <c r="D860" s="3" t="s">
        <v>7</v>
      </c>
      <c r="E860" s="3" t="s">
        <v>176</v>
      </c>
      <c r="F860" s="3">
        <v>28</v>
      </c>
      <c r="G860" s="3">
        <v>9000</v>
      </c>
      <c r="H860" s="5">
        <f t="shared" si="45"/>
        <v>252000</v>
      </c>
      <c r="I860" s="76">
        <f t="shared" si="46"/>
        <v>25200</v>
      </c>
      <c r="J860" s="76">
        <f t="shared" si="47"/>
        <v>20100</v>
      </c>
    </row>
    <row r="861" spans="1:10">
      <c r="A861" s="2">
        <v>44294</v>
      </c>
      <c r="B861" s="3" t="s">
        <v>173</v>
      </c>
      <c r="C861" s="4" t="s">
        <v>46</v>
      </c>
      <c r="D861" s="3" t="s">
        <v>7</v>
      </c>
      <c r="E861" s="3" t="s">
        <v>174</v>
      </c>
      <c r="F861" s="3">
        <v>94</v>
      </c>
      <c r="G861" s="3">
        <v>18000</v>
      </c>
      <c r="H861" s="5">
        <f t="shared" si="45"/>
        <v>1692000</v>
      </c>
      <c r="I861" s="76">
        <f t="shared" si="46"/>
        <v>338400</v>
      </c>
      <c r="J861" s="76">
        <f t="shared" si="47"/>
        <v>355300</v>
      </c>
    </row>
    <row r="862" spans="1:10">
      <c r="A862" s="2">
        <v>44294</v>
      </c>
      <c r="B862" s="3" t="s">
        <v>169</v>
      </c>
      <c r="C862" s="4" t="s">
        <v>66</v>
      </c>
      <c r="D862" s="3" t="s">
        <v>7</v>
      </c>
      <c r="E862" s="3" t="s">
        <v>176</v>
      </c>
      <c r="F862" s="3">
        <v>29</v>
      </c>
      <c r="G862" s="3">
        <v>9000</v>
      </c>
      <c r="H862" s="5">
        <f t="shared" si="45"/>
        <v>261000</v>
      </c>
      <c r="I862" s="76">
        <f t="shared" si="46"/>
        <v>26100</v>
      </c>
      <c r="J862" s="76">
        <f t="shared" si="47"/>
        <v>20800</v>
      </c>
    </row>
    <row r="863" spans="1:10">
      <c r="A863" s="2">
        <v>44294</v>
      </c>
      <c r="B863" s="3" t="s">
        <v>171</v>
      </c>
      <c r="C863" s="4" t="s">
        <v>54</v>
      </c>
      <c r="D863" s="3" t="s">
        <v>7</v>
      </c>
      <c r="E863" s="3" t="s">
        <v>174</v>
      </c>
      <c r="F863" s="3">
        <v>18</v>
      </c>
      <c r="G863" s="3">
        <v>18000</v>
      </c>
      <c r="H863" s="5">
        <f t="shared" si="45"/>
        <v>324000</v>
      </c>
      <c r="I863" s="76">
        <f t="shared" si="46"/>
        <v>64800</v>
      </c>
      <c r="J863" s="76">
        <f t="shared" si="47"/>
        <v>64800</v>
      </c>
    </row>
    <row r="864" spans="1:10">
      <c r="A864" s="2">
        <v>44294</v>
      </c>
      <c r="B864" s="3" t="s">
        <v>172</v>
      </c>
      <c r="C864" s="4" t="s">
        <v>97</v>
      </c>
      <c r="D864" s="3" t="s">
        <v>10</v>
      </c>
      <c r="E864" s="3" t="s">
        <v>176</v>
      </c>
      <c r="F864" s="3">
        <v>98</v>
      </c>
      <c r="G864" s="3">
        <v>9000</v>
      </c>
      <c r="H864" s="5">
        <f t="shared" si="45"/>
        <v>882000</v>
      </c>
      <c r="I864" s="76">
        <f t="shared" si="46"/>
        <v>88200</v>
      </c>
      <c r="J864" s="76">
        <f t="shared" si="47"/>
        <v>79300</v>
      </c>
    </row>
    <row r="865" spans="1:10">
      <c r="A865" s="2">
        <v>44294</v>
      </c>
      <c r="B865" s="3" t="s">
        <v>169</v>
      </c>
      <c r="C865" s="4" t="s">
        <v>153</v>
      </c>
      <c r="D865" s="3" t="s">
        <v>7</v>
      </c>
      <c r="E865" s="3" t="s">
        <v>175</v>
      </c>
      <c r="F865" s="3">
        <v>11</v>
      </c>
      <c r="G865" s="3">
        <v>23500</v>
      </c>
      <c r="H865" s="5">
        <f t="shared" si="45"/>
        <v>258500</v>
      </c>
      <c r="I865" s="76">
        <f t="shared" si="46"/>
        <v>129250</v>
      </c>
      <c r="J865" s="76">
        <f t="shared" si="47"/>
        <v>129200</v>
      </c>
    </row>
    <row r="866" spans="1:10">
      <c r="A866" s="2">
        <v>44294</v>
      </c>
      <c r="B866" s="3" t="s">
        <v>173</v>
      </c>
      <c r="C866" s="4" t="s">
        <v>124</v>
      </c>
      <c r="D866" s="3" t="s">
        <v>118</v>
      </c>
      <c r="E866" s="3" t="s">
        <v>176</v>
      </c>
      <c r="F866" s="3">
        <v>89</v>
      </c>
      <c r="G866" s="3">
        <v>9000</v>
      </c>
      <c r="H866" s="5">
        <f t="shared" si="45"/>
        <v>801000</v>
      </c>
      <c r="I866" s="76">
        <f t="shared" si="46"/>
        <v>80100</v>
      </c>
      <c r="J866" s="76">
        <f t="shared" si="47"/>
        <v>64000</v>
      </c>
    </row>
    <row r="867" spans="1:10">
      <c r="A867" s="2">
        <v>44295</v>
      </c>
      <c r="B867" s="3" t="s">
        <v>13</v>
      </c>
      <c r="C867" s="4" t="s">
        <v>35</v>
      </c>
      <c r="D867" s="3" t="s">
        <v>18</v>
      </c>
      <c r="E867" s="3" t="s">
        <v>175</v>
      </c>
      <c r="F867" s="3">
        <v>10</v>
      </c>
      <c r="G867" s="3">
        <v>23500</v>
      </c>
      <c r="H867" s="5">
        <f t="shared" si="45"/>
        <v>235000</v>
      </c>
      <c r="I867" s="76">
        <f t="shared" si="46"/>
        <v>117500</v>
      </c>
      <c r="J867" s="76">
        <f t="shared" si="47"/>
        <v>117500</v>
      </c>
    </row>
    <row r="868" spans="1:10">
      <c r="A868" s="2">
        <v>44295</v>
      </c>
      <c r="B868" s="3" t="s">
        <v>169</v>
      </c>
      <c r="C868" s="4" t="s">
        <v>49</v>
      </c>
      <c r="D868" s="3" t="s">
        <v>10</v>
      </c>
      <c r="E868" s="3" t="s">
        <v>177</v>
      </c>
      <c r="F868" s="3">
        <v>80</v>
      </c>
      <c r="G868" s="3">
        <v>5000</v>
      </c>
      <c r="H868" s="5">
        <f t="shared" si="45"/>
        <v>400000</v>
      </c>
      <c r="I868" s="76">
        <f t="shared" si="46"/>
        <v>40000</v>
      </c>
      <c r="J868" s="76">
        <f t="shared" si="47"/>
        <v>32000</v>
      </c>
    </row>
    <row r="869" spans="1:10">
      <c r="A869" s="2">
        <v>44295</v>
      </c>
      <c r="B869" s="3" t="s">
        <v>13</v>
      </c>
      <c r="C869" s="4" t="s">
        <v>124</v>
      </c>
      <c r="D869" s="3" t="s">
        <v>118</v>
      </c>
      <c r="E869" s="3" t="s">
        <v>176</v>
      </c>
      <c r="F869" s="3">
        <v>38</v>
      </c>
      <c r="G869" s="3">
        <v>9000</v>
      </c>
      <c r="H869" s="5">
        <f t="shared" si="45"/>
        <v>342000</v>
      </c>
      <c r="I869" s="76">
        <f t="shared" si="46"/>
        <v>34200</v>
      </c>
      <c r="J869" s="76">
        <f t="shared" si="47"/>
        <v>27300</v>
      </c>
    </row>
    <row r="870" spans="1:10">
      <c r="A870" s="2">
        <v>44295</v>
      </c>
      <c r="B870" s="3" t="s">
        <v>172</v>
      </c>
      <c r="C870" s="4" t="s">
        <v>154</v>
      </c>
      <c r="D870" s="3" t="s">
        <v>21</v>
      </c>
      <c r="E870" s="3" t="s">
        <v>176</v>
      </c>
      <c r="F870" s="3">
        <v>93</v>
      </c>
      <c r="G870" s="3">
        <v>9000</v>
      </c>
      <c r="H870" s="5">
        <f t="shared" si="45"/>
        <v>837000</v>
      </c>
      <c r="I870" s="76">
        <f t="shared" si="46"/>
        <v>83700</v>
      </c>
      <c r="J870" s="76">
        <f t="shared" si="47"/>
        <v>75200</v>
      </c>
    </row>
    <row r="871" spans="1:10">
      <c r="A871" s="2">
        <v>44295</v>
      </c>
      <c r="B871" s="3" t="s">
        <v>13</v>
      </c>
      <c r="C871" s="4" t="s">
        <v>130</v>
      </c>
      <c r="D871" s="3" t="s">
        <v>18</v>
      </c>
      <c r="E871" s="3" t="s">
        <v>176</v>
      </c>
      <c r="F871" s="3">
        <v>99</v>
      </c>
      <c r="G871" s="3">
        <v>9000</v>
      </c>
      <c r="H871" s="5">
        <f t="shared" si="45"/>
        <v>891000</v>
      </c>
      <c r="I871" s="76">
        <f t="shared" si="46"/>
        <v>89100</v>
      </c>
      <c r="J871" s="76">
        <f t="shared" si="47"/>
        <v>80100</v>
      </c>
    </row>
    <row r="872" spans="1:10">
      <c r="A872" s="2">
        <v>44295</v>
      </c>
      <c r="B872" s="3" t="s">
        <v>169</v>
      </c>
      <c r="C872" s="4" t="s">
        <v>132</v>
      </c>
      <c r="D872" s="3" t="s">
        <v>23</v>
      </c>
      <c r="E872" s="3" t="s">
        <v>175</v>
      </c>
      <c r="F872" s="3">
        <v>29</v>
      </c>
      <c r="G872" s="3">
        <v>23500</v>
      </c>
      <c r="H872" s="5">
        <f t="shared" si="45"/>
        <v>681500</v>
      </c>
      <c r="I872" s="76">
        <f t="shared" si="46"/>
        <v>340750</v>
      </c>
      <c r="J872" s="76">
        <f t="shared" si="47"/>
        <v>340700</v>
      </c>
    </row>
    <row r="873" spans="1:10">
      <c r="A873" s="2">
        <v>44295</v>
      </c>
      <c r="B873" s="3" t="s">
        <v>170</v>
      </c>
      <c r="C873" s="4" t="s">
        <v>9</v>
      </c>
      <c r="D873" s="3" t="s">
        <v>18</v>
      </c>
      <c r="E873" s="3" t="s">
        <v>175</v>
      </c>
      <c r="F873" s="3">
        <v>25</v>
      </c>
      <c r="G873" s="3">
        <v>23500</v>
      </c>
      <c r="H873" s="5">
        <f t="shared" si="45"/>
        <v>587500</v>
      </c>
      <c r="I873" s="76">
        <f t="shared" si="46"/>
        <v>293750</v>
      </c>
      <c r="J873" s="76">
        <f t="shared" si="47"/>
        <v>293700</v>
      </c>
    </row>
    <row r="874" spans="1:10">
      <c r="A874" s="2">
        <v>44295</v>
      </c>
      <c r="B874" s="3" t="s">
        <v>172</v>
      </c>
      <c r="C874" s="4" t="s">
        <v>150</v>
      </c>
      <c r="D874" s="3" t="s">
        <v>21</v>
      </c>
      <c r="E874" s="3" t="s">
        <v>176</v>
      </c>
      <c r="F874" s="3">
        <v>16</v>
      </c>
      <c r="G874" s="3">
        <v>9000</v>
      </c>
      <c r="H874" s="5">
        <f t="shared" si="45"/>
        <v>144000</v>
      </c>
      <c r="I874" s="76">
        <f t="shared" si="46"/>
        <v>14400</v>
      </c>
      <c r="J874" s="76">
        <f t="shared" si="47"/>
        <v>11500</v>
      </c>
    </row>
    <row r="875" spans="1:10">
      <c r="A875" s="2">
        <v>44296</v>
      </c>
      <c r="B875" s="3" t="s">
        <v>173</v>
      </c>
      <c r="C875" s="4" t="s">
        <v>53</v>
      </c>
      <c r="D875" s="3" t="s">
        <v>7</v>
      </c>
      <c r="E875" s="3" t="s">
        <v>175</v>
      </c>
      <c r="F875" s="3">
        <v>21</v>
      </c>
      <c r="G875" s="3">
        <v>23500</v>
      </c>
      <c r="H875" s="5">
        <f t="shared" si="45"/>
        <v>493500</v>
      </c>
      <c r="I875" s="76">
        <f t="shared" si="46"/>
        <v>246750</v>
      </c>
      <c r="J875" s="76">
        <f t="shared" si="47"/>
        <v>246700</v>
      </c>
    </row>
    <row r="876" spans="1:10">
      <c r="A876" s="2">
        <v>44296</v>
      </c>
      <c r="B876" s="3" t="s">
        <v>173</v>
      </c>
      <c r="C876" s="4" t="s">
        <v>100</v>
      </c>
      <c r="D876" s="3" t="s">
        <v>18</v>
      </c>
      <c r="E876" s="3" t="s">
        <v>176</v>
      </c>
      <c r="F876" s="3">
        <v>22</v>
      </c>
      <c r="G876" s="3">
        <v>9000</v>
      </c>
      <c r="H876" s="5">
        <f t="shared" si="45"/>
        <v>198000</v>
      </c>
      <c r="I876" s="76">
        <f t="shared" si="46"/>
        <v>19800</v>
      </c>
      <c r="J876" s="76">
        <f t="shared" si="47"/>
        <v>15800</v>
      </c>
    </row>
    <row r="877" spans="1:10">
      <c r="A877" s="2">
        <v>44296</v>
      </c>
      <c r="B877" s="3" t="s">
        <v>171</v>
      </c>
      <c r="C877" s="4" t="s">
        <v>46</v>
      </c>
      <c r="D877" s="3" t="s">
        <v>10</v>
      </c>
      <c r="E877" s="3" t="s">
        <v>175</v>
      </c>
      <c r="F877" s="3">
        <v>29</v>
      </c>
      <c r="G877" s="3">
        <v>23500</v>
      </c>
      <c r="H877" s="5">
        <f t="shared" si="45"/>
        <v>681500</v>
      </c>
      <c r="I877" s="76">
        <f t="shared" si="46"/>
        <v>340750</v>
      </c>
      <c r="J877" s="76">
        <f t="shared" si="47"/>
        <v>340700</v>
      </c>
    </row>
    <row r="878" spans="1:10">
      <c r="A878" s="2">
        <v>44296</v>
      </c>
      <c r="B878" s="3" t="s">
        <v>171</v>
      </c>
      <c r="C878" s="4" t="s">
        <v>46</v>
      </c>
      <c r="D878" s="3" t="s">
        <v>10</v>
      </c>
      <c r="E878" s="3" t="s">
        <v>175</v>
      </c>
      <c r="F878" s="3">
        <v>16</v>
      </c>
      <c r="G878" s="3">
        <v>23500</v>
      </c>
      <c r="H878" s="5">
        <f t="shared" si="45"/>
        <v>376000</v>
      </c>
      <c r="I878" s="76">
        <f t="shared" si="46"/>
        <v>188000</v>
      </c>
      <c r="J878" s="76">
        <f t="shared" si="47"/>
        <v>188000</v>
      </c>
    </row>
    <row r="879" spans="1:10">
      <c r="A879" s="2">
        <v>44296</v>
      </c>
      <c r="B879" s="3" t="s">
        <v>13</v>
      </c>
      <c r="C879" s="4" t="s">
        <v>34</v>
      </c>
      <c r="D879" s="3" t="s">
        <v>23</v>
      </c>
      <c r="E879" s="3" t="s">
        <v>176</v>
      </c>
      <c r="F879" s="3">
        <v>90</v>
      </c>
      <c r="G879" s="3">
        <v>9000</v>
      </c>
      <c r="H879" s="5">
        <f t="shared" si="45"/>
        <v>810000</v>
      </c>
      <c r="I879" s="76">
        <f t="shared" si="46"/>
        <v>81000</v>
      </c>
      <c r="J879" s="76">
        <f t="shared" si="47"/>
        <v>64800</v>
      </c>
    </row>
    <row r="880" spans="1:10">
      <c r="A880" s="2">
        <v>44296</v>
      </c>
      <c r="B880" s="3" t="s">
        <v>169</v>
      </c>
      <c r="C880" s="4" t="s">
        <v>123</v>
      </c>
      <c r="D880" s="3" t="s">
        <v>18</v>
      </c>
      <c r="E880" s="3" t="s">
        <v>176</v>
      </c>
      <c r="F880" s="3">
        <v>32</v>
      </c>
      <c r="G880" s="3">
        <v>9000</v>
      </c>
      <c r="H880" s="5">
        <f t="shared" si="45"/>
        <v>288000</v>
      </c>
      <c r="I880" s="76">
        <f t="shared" si="46"/>
        <v>28800</v>
      </c>
      <c r="J880" s="76">
        <f t="shared" si="47"/>
        <v>23000</v>
      </c>
    </row>
    <row r="881" spans="1:10">
      <c r="A881" s="2">
        <v>44296</v>
      </c>
      <c r="B881" s="3" t="s">
        <v>173</v>
      </c>
      <c r="C881" s="4" t="s">
        <v>130</v>
      </c>
      <c r="D881" s="3" t="s">
        <v>18</v>
      </c>
      <c r="E881" s="3" t="s">
        <v>175</v>
      </c>
      <c r="F881" s="3">
        <v>61</v>
      </c>
      <c r="G881" s="3">
        <v>23500</v>
      </c>
      <c r="H881" s="5">
        <f t="shared" si="45"/>
        <v>1433500</v>
      </c>
      <c r="I881" s="76">
        <f t="shared" si="46"/>
        <v>716750</v>
      </c>
      <c r="J881" s="76">
        <f t="shared" si="47"/>
        <v>716700</v>
      </c>
    </row>
    <row r="882" spans="1:10">
      <c r="A882" s="2">
        <v>44296</v>
      </c>
      <c r="B882" s="3" t="s">
        <v>172</v>
      </c>
      <c r="C882" s="4" t="s">
        <v>74</v>
      </c>
      <c r="D882" s="3" t="s">
        <v>7</v>
      </c>
      <c r="E882" s="3" t="s">
        <v>175</v>
      </c>
      <c r="F882" s="3">
        <v>69</v>
      </c>
      <c r="G882" s="3">
        <v>23500</v>
      </c>
      <c r="H882" s="5">
        <f t="shared" si="45"/>
        <v>1621500</v>
      </c>
      <c r="I882" s="76">
        <f t="shared" si="46"/>
        <v>810750</v>
      </c>
      <c r="J882" s="76">
        <f t="shared" si="47"/>
        <v>810700</v>
      </c>
    </row>
    <row r="883" spans="1:10">
      <c r="A883" s="2">
        <v>44297</v>
      </c>
      <c r="B883" s="3" t="s">
        <v>171</v>
      </c>
      <c r="C883" s="4" t="s">
        <v>90</v>
      </c>
      <c r="D883" s="3" t="s">
        <v>21</v>
      </c>
      <c r="E883" s="3" t="s">
        <v>176</v>
      </c>
      <c r="F883" s="3">
        <v>89</v>
      </c>
      <c r="G883" s="3">
        <v>9000</v>
      </c>
      <c r="H883" s="5">
        <f t="shared" si="45"/>
        <v>801000</v>
      </c>
      <c r="I883" s="76">
        <f t="shared" si="46"/>
        <v>80100</v>
      </c>
      <c r="J883" s="76">
        <f t="shared" si="47"/>
        <v>64000</v>
      </c>
    </row>
    <row r="884" spans="1:10">
      <c r="A884" s="2">
        <v>44297</v>
      </c>
      <c r="B884" s="3" t="s">
        <v>172</v>
      </c>
      <c r="C884" s="4" t="s">
        <v>11</v>
      </c>
      <c r="D884" s="3" t="s">
        <v>7</v>
      </c>
      <c r="E884" s="3" t="s">
        <v>174</v>
      </c>
      <c r="F884" s="3">
        <v>12</v>
      </c>
      <c r="G884" s="3">
        <v>18000</v>
      </c>
      <c r="H884" s="5">
        <f t="shared" si="45"/>
        <v>216000</v>
      </c>
      <c r="I884" s="76">
        <f t="shared" si="46"/>
        <v>43200</v>
      </c>
      <c r="J884" s="76">
        <f t="shared" si="47"/>
        <v>43200</v>
      </c>
    </row>
    <row r="885" spans="1:10">
      <c r="A885" s="2">
        <v>44297</v>
      </c>
      <c r="B885" s="3" t="s">
        <v>172</v>
      </c>
      <c r="C885" s="4" t="s">
        <v>52</v>
      </c>
      <c r="D885" s="3" t="s">
        <v>23</v>
      </c>
      <c r="E885" s="3" t="s">
        <v>176</v>
      </c>
      <c r="F885" s="3">
        <v>61</v>
      </c>
      <c r="G885" s="3">
        <v>9000</v>
      </c>
      <c r="H885" s="5">
        <f t="shared" si="45"/>
        <v>549000</v>
      </c>
      <c r="I885" s="76">
        <f t="shared" si="46"/>
        <v>54900</v>
      </c>
      <c r="J885" s="76">
        <f t="shared" si="47"/>
        <v>43900</v>
      </c>
    </row>
    <row r="886" spans="1:10">
      <c r="A886" s="2">
        <v>44297</v>
      </c>
      <c r="B886" s="3" t="s">
        <v>13</v>
      </c>
      <c r="C886" s="4" t="s">
        <v>121</v>
      </c>
      <c r="D886" s="3" t="s">
        <v>10</v>
      </c>
      <c r="E886" s="3" t="s">
        <v>175</v>
      </c>
      <c r="F886" s="3">
        <v>77</v>
      </c>
      <c r="G886" s="3">
        <v>23500</v>
      </c>
      <c r="H886" s="5">
        <f t="shared" si="45"/>
        <v>1809500</v>
      </c>
      <c r="I886" s="76">
        <f t="shared" si="46"/>
        <v>904750</v>
      </c>
      <c r="J886" s="76">
        <f t="shared" si="47"/>
        <v>904700</v>
      </c>
    </row>
    <row r="887" spans="1:10">
      <c r="A887" s="2">
        <v>44297</v>
      </c>
      <c r="B887" s="3" t="s">
        <v>170</v>
      </c>
      <c r="C887" s="4" t="s">
        <v>161</v>
      </c>
      <c r="D887" s="3" t="s">
        <v>10</v>
      </c>
      <c r="E887" s="3" t="s">
        <v>175</v>
      </c>
      <c r="F887" s="3">
        <v>98</v>
      </c>
      <c r="G887" s="3">
        <v>23500</v>
      </c>
      <c r="H887" s="5">
        <f t="shared" si="45"/>
        <v>2303000</v>
      </c>
      <c r="I887" s="76">
        <f t="shared" si="46"/>
        <v>1151500</v>
      </c>
      <c r="J887" s="76">
        <f t="shared" si="47"/>
        <v>1174500</v>
      </c>
    </row>
    <row r="888" spans="1:10">
      <c r="A888" s="2">
        <v>44297</v>
      </c>
      <c r="B888" s="3" t="s">
        <v>173</v>
      </c>
      <c r="C888" s="4" t="s">
        <v>46</v>
      </c>
      <c r="D888" s="3" t="s">
        <v>7</v>
      </c>
      <c r="E888" s="3" t="s">
        <v>174</v>
      </c>
      <c r="F888" s="3">
        <v>85</v>
      </c>
      <c r="G888" s="3">
        <v>18000</v>
      </c>
      <c r="H888" s="5">
        <f t="shared" si="45"/>
        <v>1530000</v>
      </c>
      <c r="I888" s="76">
        <f t="shared" si="46"/>
        <v>306000</v>
      </c>
      <c r="J888" s="76">
        <f t="shared" si="47"/>
        <v>306000</v>
      </c>
    </row>
    <row r="889" spans="1:10">
      <c r="A889" s="2">
        <v>44297</v>
      </c>
      <c r="B889" s="3" t="s">
        <v>13</v>
      </c>
      <c r="C889" s="4" t="s">
        <v>95</v>
      </c>
      <c r="D889" s="3" t="s">
        <v>10</v>
      </c>
      <c r="E889" s="3" t="s">
        <v>174</v>
      </c>
      <c r="F889" s="3">
        <v>23</v>
      </c>
      <c r="G889" s="3">
        <v>18000</v>
      </c>
      <c r="H889" s="5">
        <f t="shared" si="45"/>
        <v>414000</v>
      </c>
      <c r="I889" s="76">
        <f t="shared" si="46"/>
        <v>82800</v>
      </c>
      <c r="J889" s="76">
        <f t="shared" si="47"/>
        <v>82800</v>
      </c>
    </row>
    <row r="890" spans="1:10">
      <c r="A890" s="2">
        <v>44297</v>
      </c>
      <c r="B890" s="3" t="s">
        <v>169</v>
      </c>
      <c r="C890" s="4" t="s">
        <v>78</v>
      </c>
      <c r="D890" s="3" t="s">
        <v>7</v>
      </c>
      <c r="E890" s="3" t="s">
        <v>174</v>
      </c>
      <c r="F890" s="3">
        <v>21</v>
      </c>
      <c r="G890" s="3">
        <v>18000</v>
      </c>
      <c r="H890" s="5">
        <f t="shared" si="45"/>
        <v>378000</v>
      </c>
      <c r="I890" s="76">
        <f t="shared" si="46"/>
        <v>75600</v>
      </c>
      <c r="J890" s="76">
        <f t="shared" si="47"/>
        <v>75600</v>
      </c>
    </row>
    <row r="891" spans="1:10">
      <c r="A891" s="2">
        <v>44297</v>
      </c>
      <c r="B891" s="3" t="s">
        <v>173</v>
      </c>
      <c r="C891" s="4" t="s">
        <v>149</v>
      </c>
      <c r="D891" s="3" t="s">
        <v>18</v>
      </c>
      <c r="E891" s="3" t="s">
        <v>174</v>
      </c>
      <c r="F891" s="3">
        <v>69</v>
      </c>
      <c r="G891" s="3">
        <v>18000</v>
      </c>
      <c r="H891" s="5">
        <f t="shared" si="45"/>
        <v>1242000</v>
      </c>
      <c r="I891" s="76">
        <f t="shared" si="46"/>
        <v>248400</v>
      </c>
      <c r="J891" s="76">
        <f t="shared" si="47"/>
        <v>248400</v>
      </c>
    </row>
    <row r="892" spans="1:10">
      <c r="A892" s="2">
        <v>44298</v>
      </c>
      <c r="B892" s="3" t="s">
        <v>170</v>
      </c>
      <c r="C892" s="4" t="s">
        <v>120</v>
      </c>
      <c r="D892" s="3" t="s">
        <v>118</v>
      </c>
      <c r="E892" s="3" t="s">
        <v>176</v>
      </c>
      <c r="F892" s="3">
        <v>84</v>
      </c>
      <c r="G892" s="3">
        <v>9000</v>
      </c>
      <c r="H892" s="5">
        <f t="shared" si="45"/>
        <v>756000</v>
      </c>
      <c r="I892" s="76">
        <f t="shared" si="46"/>
        <v>75600</v>
      </c>
      <c r="J892" s="76">
        <f t="shared" si="47"/>
        <v>60400</v>
      </c>
    </row>
    <row r="893" spans="1:10">
      <c r="A893" s="2">
        <v>44298</v>
      </c>
      <c r="B893" s="3" t="s">
        <v>173</v>
      </c>
      <c r="C893" s="4" t="s">
        <v>102</v>
      </c>
      <c r="D893" s="3" t="s">
        <v>23</v>
      </c>
      <c r="E893" s="3" t="s">
        <v>176</v>
      </c>
      <c r="F893" s="3">
        <v>44</v>
      </c>
      <c r="G893" s="3">
        <v>9000</v>
      </c>
      <c r="H893" s="5">
        <f t="shared" si="45"/>
        <v>396000</v>
      </c>
      <c r="I893" s="76">
        <f t="shared" si="46"/>
        <v>39600</v>
      </c>
      <c r="J893" s="76">
        <f t="shared" si="47"/>
        <v>31600</v>
      </c>
    </row>
    <row r="894" spans="1:10">
      <c r="A894" s="2">
        <v>44298</v>
      </c>
      <c r="B894" s="3" t="s">
        <v>169</v>
      </c>
      <c r="C894" s="4" t="s">
        <v>163</v>
      </c>
      <c r="D894" s="3" t="s">
        <v>7</v>
      </c>
      <c r="E894" s="3" t="s">
        <v>174</v>
      </c>
      <c r="F894" s="3">
        <v>66</v>
      </c>
      <c r="G894" s="3">
        <v>18000</v>
      </c>
      <c r="H894" s="5">
        <f t="shared" si="45"/>
        <v>1188000</v>
      </c>
      <c r="I894" s="76">
        <f t="shared" si="46"/>
        <v>237600</v>
      </c>
      <c r="J894" s="76">
        <f t="shared" si="47"/>
        <v>237600</v>
      </c>
    </row>
    <row r="895" spans="1:10">
      <c r="A895" s="2">
        <v>44298</v>
      </c>
      <c r="B895" s="3" t="s">
        <v>170</v>
      </c>
      <c r="C895" s="4" t="s">
        <v>64</v>
      </c>
      <c r="D895" s="3" t="s">
        <v>7</v>
      </c>
      <c r="E895" s="3" t="s">
        <v>176</v>
      </c>
      <c r="F895" s="3">
        <v>99</v>
      </c>
      <c r="G895" s="3">
        <v>9000</v>
      </c>
      <c r="H895" s="5">
        <f t="shared" si="45"/>
        <v>891000</v>
      </c>
      <c r="I895" s="76">
        <f t="shared" si="46"/>
        <v>89100</v>
      </c>
      <c r="J895" s="76">
        <f t="shared" si="47"/>
        <v>80100</v>
      </c>
    </row>
    <row r="896" spans="1:10">
      <c r="A896" s="2">
        <v>44298</v>
      </c>
      <c r="B896" s="3" t="s">
        <v>171</v>
      </c>
      <c r="C896" s="4" t="s">
        <v>87</v>
      </c>
      <c r="D896" s="3" t="s">
        <v>10</v>
      </c>
      <c r="E896" s="3" t="s">
        <v>176</v>
      </c>
      <c r="F896" s="3">
        <v>52</v>
      </c>
      <c r="G896" s="3">
        <v>9000</v>
      </c>
      <c r="H896" s="5">
        <f t="shared" si="45"/>
        <v>468000</v>
      </c>
      <c r="I896" s="76">
        <f t="shared" si="46"/>
        <v>46800</v>
      </c>
      <c r="J896" s="76">
        <f t="shared" si="47"/>
        <v>37400</v>
      </c>
    </row>
    <row r="897" spans="1:10">
      <c r="A897" s="2">
        <v>44299</v>
      </c>
      <c r="B897" s="3" t="s">
        <v>173</v>
      </c>
      <c r="C897" s="4" t="s">
        <v>28</v>
      </c>
      <c r="D897" s="3" t="s">
        <v>18</v>
      </c>
      <c r="E897" s="3" t="s">
        <v>174</v>
      </c>
      <c r="F897" s="3">
        <v>3</v>
      </c>
      <c r="G897" s="3">
        <v>18000</v>
      </c>
      <c r="H897" s="5">
        <f t="shared" si="45"/>
        <v>54000</v>
      </c>
      <c r="I897" s="76">
        <f t="shared" si="46"/>
        <v>10800</v>
      </c>
      <c r="J897" s="76">
        <f t="shared" si="47"/>
        <v>10800</v>
      </c>
    </row>
    <row r="898" spans="1:10">
      <c r="A898" s="2">
        <v>44299</v>
      </c>
      <c r="B898" s="3" t="s">
        <v>171</v>
      </c>
      <c r="C898" s="4" t="s">
        <v>79</v>
      </c>
      <c r="D898" s="3" t="s">
        <v>18</v>
      </c>
      <c r="E898" s="3" t="s">
        <v>176</v>
      </c>
      <c r="F898" s="3">
        <v>91</v>
      </c>
      <c r="G898" s="3">
        <v>9000</v>
      </c>
      <c r="H898" s="5">
        <f t="shared" ref="H898:H961" si="48">G898*F898</f>
        <v>819000</v>
      </c>
      <c r="I898" s="76">
        <f t="shared" si="46"/>
        <v>81900</v>
      </c>
      <c r="J898" s="76">
        <f t="shared" si="47"/>
        <v>73600</v>
      </c>
    </row>
    <row r="899" spans="1:10">
      <c r="A899" s="2">
        <v>44299</v>
      </c>
      <c r="B899" s="3" t="s">
        <v>173</v>
      </c>
      <c r="C899" s="4" t="s">
        <v>162</v>
      </c>
      <c r="D899" s="3" t="s">
        <v>118</v>
      </c>
      <c r="E899" s="3" t="s">
        <v>176</v>
      </c>
      <c r="F899" s="3">
        <v>64</v>
      </c>
      <c r="G899" s="3">
        <v>9000</v>
      </c>
      <c r="H899" s="5">
        <f t="shared" si="48"/>
        <v>576000</v>
      </c>
      <c r="I899" s="76">
        <f t="shared" ref="I899:I962" si="49">IF($G899&gt;20000, ROUNDDOWN($H899*0.5, -1), IF($G899&gt;10000, ROUNDDOWN($H899*0.2, -1), ROUNDDOWN($H899*0.1, -1)))</f>
        <v>57600</v>
      </c>
      <c r="J899" s="76">
        <f t="shared" ref="J899:J962" si="50">IF($F899&gt;90, ROUNDDOWN($H899*0.01, -2), 0) + IF($G899&gt;20000, ROUNDDOWN($H899*0.5, -2), IF($G899&gt;10000, ROUNDDOWN($H899*0.2, -2), ROUNDDOWN($H899*0.08, -2)))</f>
        <v>46000</v>
      </c>
    </row>
    <row r="900" spans="1:10">
      <c r="A900" s="2">
        <v>44299</v>
      </c>
      <c r="B900" s="3" t="s">
        <v>169</v>
      </c>
      <c r="C900" s="4" t="s">
        <v>53</v>
      </c>
      <c r="D900" s="3" t="s">
        <v>23</v>
      </c>
      <c r="E900" s="3" t="s">
        <v>174</v>
      </c>
      <c r="F900" s="3">
        <v>4</v>
      </c>
      <c r="G900" s="3">
        <v>18000</v>
      </c>
      <c r="H900" s="5">
        <f t="shared" si="48"/>
        <v>72000</v>
      </c>
      <c r="I900" s="76">
        <f t="shared" si="49"/>
        <v>14400</v>
      </c>
      <c r="J900" s="76">
        <f t="shared" si="50"/>
        <v>14400</v>
      </c>
    </row>
    <row r="901" spans="1:10">
      <c r="A901" s="2">
        <v>44299</v>
      </c>
      <c r="B901" s="3" t="s">
        <v>172</v>
      </c>
      <c r="C901" s="4" t="s">
        <v>11</v>
      </c>
      <c r="D901" s="3" t="s">
        <v>7</v>
      </c>
      <c r="E901" s="3" t="s">
        <v>175</v>
      </c>
      <c r="F901" s="3">
        <v>91</v>
      </c>
      <c r="G901" s="3">
        <v>23500</v>
      </c>
      <c r="H901" s="5">
        <f t="shared" si="48"/>
        <v>2138500</v>
      </c>
      <c r="I901" s="76">
        <f t="shared" si="49"/>
        <v>1069250</v>
      </c>
      <c r="J901" s="76">
        <f t="shared" si="50"/>
        <v>1090500</v>
      </c>
    </row>
    <row r="902" spans="1:10">
      <c r="A902" s="2">
        <v>44299</v>
      </c>
      <c r="B902" s="3" t="s">
        <v>170</v>
      </c>
      <c r="C902" s="4" t="s">
        <v>30</v>
      </c>
      <c r="D902" s="3" t="s">
        <v>21</v>
      </c>
      <c r="E902" s="3" t="s">
        <v>178</v>
      </c>
      <c r="F902" s="3">
        <v>56</v>
      </c>
      <c r="G902" s="3">
        <v>4000</v>
      </c>
      <c r="H902" s="5">
        <f t="shared" si="48"/>
        <v>224000</v>
      </c>
      <c r="I902" s="76">
        <f t="shared" si="49"/>
        <v>22400</v>
      </c>
      <c r="J902" s="76">
        <f t="shared" si="50"/>
        <v>17900</v>
      </c>
    </row>
    <row r="903" spans="1:10">
      <c r="A903" s="2">
        <v>44299</v>
      </c>
      <c r="B903" s="3" t="s">
        <v>13</v>
      </c>
      <c r="C903" s="4" t="s">
        <v>124</v>
      </c>
      <c r="D903" s="3" t="s">
        <v>118</v>
      </c>
      <c r="E903" s="3" t="s">
        <v>176</v>
      </c>
      <c r="F903" s="3">
        <v>21</v>
      </c>
      <c r="G903" s="3">
        <v>9000</v>
      </c>
      <c r="H903" s="5">
        <f t="shared" si="48"/>
        <v>189000</v>
      </c>
      <c r="I903" s="76">
        <f t="shared" si="49"/>
        <v>18900</v>
      </c>
      <c r="J903" s="76">
        <f t="shared" si="50"/>
        <v>15100</v>
      </c>
    </row>
    <row r="904" spans="1:10">
      <c r="A904" s="2">
        <v>44299</v>
      </c>
      <c r="B904" s="3" t="s">
        <v>171</v>
      </c>
      <c r="C904" s="4" t="s">
        <v>75</v>
      </c>
      <c r="D904" s="3" t="s">
        <v>7</v>
      </c>
      <c r="E904" s="3" t="s">
        <v>175</v>
      </c>
      <c r="F904" s="3">
        <v>25</v>
      </c>
      <c r="G904" s="3">
        <v>23500</v>
      </c>
      <c r="H904" s="5">
        <f t="shared" si="48"/>
        <v>587500</v>
      </c>
      <c r="I904" s="76">
        <f t="shared" si="49"/>
        <v>293750</v>
      </c>
      <c r="J904" s="76">
        <f t="shared" si="50"/>
        <v>293700</v>
      </c>
    </row>
    <row r="905" spans="1:10">
      <c r="A905" s="2">
        <v>44299</v>
      </c>
      <c r="B905" s="3" t="s">
        <v>171</v>
      </c>
      <c r="C905" s="4" t="s">
        <v>111</v>
      </c>
      <c r="D905" s="3" t="s">
        <v>23</v>
      </c>
      <c r="E905" s="3" t="s">
        <v>174</v>
      </c>
      <c r="F905" s="3">
        <v>89</v>
      </c>
      <c r="G905" s="3">
        <v>18000</v>
      </c>
      <c r="H905" s="5">
        <f t="shared" si="48"/>
        <v>1602000</v>
      </c>
      <c r="I905" s="76">
        <f t="shared" si="49"/>
        <v>320400</v>
      </c>
      <c r="J905" s="76">
        <f t="shared" si="50"/>
        <v>320400</v>
      </c>
    </row>
    <row r="906" spans="1:10">
      <c r="A906" s="2">
        <v>44300</v>
      </c>
      <c r="B906" s="3" t="s">
        <v>172</v>
      </c>
      <c r="C906" s="4" t="s">
        <v>19</v>
      </c>
      <c r="D906" s="3" t="s">
        <v>7</v>
      </c>
      <c r="E906" s="3" t="s">
        <v>176</v>
      </c>
      <c r="F906" s="3">
        <v>59</v>
      </c>
      <c r="G906" s="3">
        <v>9000</v>
      </c>
      <c r="H906" s="5">
        <f t="shared" si="48"/>
        <v>531000</v>
      </c>
      <c r="I906" s="76">
        <f t="shared" si="49"/>
        <v>53100</v>
      </c>
      <c r="J906" s="76">
        <f t="shared" si="50"/>
        <v>42400</v>
      </c>
    </row>
    <row r="907" spans="1:10">
      <c r="A907" s="2">
        <v>44300</v>
      </c>
      <c r="B907" s="3" t="s">
        <v>173</v>
      </c>
      <c r="C907" s="4" t="s">
        <v>46</v>
      </c>
      <c r="D907" s="3" t="s">
        <v>7</v>
      </c>
      <c r="E907" s="3" t="s">
        <v>175</v>
      </c>
      <c r="F907" s="3">
        <v>55</v>
      </c>
      <c r="G907" s="3">
        <v>23500</v>
      </c>
      <c r="H907" s="5">
        <f t="shared" si="48"/>
        <v>1292500</v>
      </c>
      <c r="I907" s="76">
        <f t="shared" si="49"/>
        <v>646250</v>
      </c>
      <c r="J907" s="76">
        <f t="shared" si="50"/>
        <v>646200</v>
      </c>
    </row>
    <row r="908" spans="1:10">
      <c r="A908" s="2">
        <v>44300</v>
      </c>
      <c r="B908" s="3" t="s">
        <v>169</v>
      </c>
      <c r="C908" s="4" t="s">
        <v>70</v>
      </c>
      <c r="D908" s="3" t="s">
        <v>7</v>
      </c>
      <c r="E908" s="3" t="s">
        <v>174</v>
      </c>
      <c r="F908" s="3">
        <v>44</v>
      </c>
      <c r="G908" s="3">
        <v>18000</v>
      </c>
      <c r="H908" s="5">
        <f t="shared" si="48"/>
        <v>792000</v>
      </c>
      <c r="I908" s="76">
        <f t="shared" si="49"/>
        <v>158400</v>
      </c>
      <c r="J908" s="76">
        <f t="shared" si="50"/>
        <v>158400</v>
      </c>
    </row>
    <row r="909" spans="1:10">
      <c r="A909" s="2">
        <v>44300</v>
      </c>
      <c r="B909" s="3" t="s">
        <v>171</v>
      </c>
      <c r="C909" s="4" t="s">
        <v>127</v>
      </c>
      <c r="D909" s="3" t="s">
        <v>23</v>
      </c>
      <c r="E909" s="3" t="s">
        <v>176</v>
      </c>
      <c r="F909" s="3">
        <v>78</v>
      </c>
      <c r="G909" s="3">
        <v>9000</v>
      </c>
      <c r="H909" s="5">
        <f t="shared" si="48"/>
        <v>702000</v>
      </c>
      <c r="I909" s="76">
        <f t="shared" si="49"/>
        <v>70200</v>
      </c>
      <c r="J909" s="76">
        <f t="shared" si="50"/>
        <v>56100</v>
      </c>
    </row>
    <row r="910" spans="1:10">
      <c r="A910" s="2">
        <v>44300</v>
      </c>
      <c r="B910" s="3" t="s">
        <v>170</v>
      </c>
      <c r="C910" s="4" t="s">
        <v>50</v>
      </c>
      <c r="D910" s="3" t="s">
        <v>10</v>
      </c>
      <c r="E910" s="3" t="s">
        <v>178</v>
      </c>
      <c r="F910" s="3">
        <v>60</v>
      </c>
      <c r="G910" s="3">
        <v>4000</v>
      </c>
      <c r="H910" s="5">
        <f t="shared" si="48"/>
        <v>240000</v>
      </c>
      <c r="I910" s="76">
        <f t="shared" si="49"/>
        <v>24000</v>
      </c>
      <c r="J910" s="76">
        <f t="shared" si="50"/>
        <v>19200</v>
      </c>
    </row>
    <row r="911" spans="1:10">
      <c r="A911" s="2">
        <v>44300</v>
      </c>
      <c r="B911" s="3" t="s">
        <v>13</v>
      </c>
      <c r="C911" s="4" t="s">
        <v>167</v>
      </c>
      <c r="D911" s="3" t="s">
        <v>18</v>
      </c>
      <c r="E911" s="3" t="s">
        <v>176</v>
      </c>
      <c r="F911" s="3">
        <v>49</v>
      </c>
      <c r="G911" s="3">
        <v>9000</v>
      </c>
      <c r="H911" s="5">
        <f t="shared" si="48"/>
        <v>441000</v>
      </c>
      <c r="I911" s="76">
        <f t="shared" si="49"/>
        <v>44100</v>
      </c>
      <c r="J911" s="76">
        <f t="shared" si="50"/>
        <v>35200</v>
      </c>
    </row>
    <row r="912" spans="1:10">
      <c r="A912" s="2">
        <v>44300</v>
      </c>
      <c r="B912" s="3" t="s">
        <v>173</v>
      </c>
      <c r="C912" s="4" t="s">
        <v>56</v>
      </c>
      <c r="D912" s="3" t="s">
        <v>23</v>
      </c>
      <c r="E912" s="3" t="s">
        <v>176</v>
      </c>
      <c r="F912" s="3">
        <v>74</v>
      </c>
      <c r="G912" s="3">
        <v>9000</v>
      </c>
      <c r="H912" s="5">
        <f t="shared" si="48"/>
        <v>666000</v>
      </c>
      <c r="I912" s="76">
        <f t="shared" si="49"/>
        <v>66600</v>
      </c>
      <c r="J912" s="76">
        <f t="shared" si="50"/>
        <v>53200</v>
      </c>
    </row>
    <row r="913" spans="1:10">
      <c r="A913" s="2">
        <v>44300</v>
      </c>
      <c r="B913" s="3" t="s">
        <v>170</v>
      </c>
      <c r="C913" s="4" t="s">
        <v>6</v>
      </c>
      <c r="D913" s="3" t="s">
        <v>7</v>
      </c>
      <c r="E913" s="3" t="s">
        <v>176</v>
      </c>
      <c r="F913" s="3">
        <v>86</v>
      </c>
      <c r="G913" s="3">
        <v>9000</v>
      </c>
      <c r="H913" s="5">
        <f t="shared" si="48"/>
        <v>774000</v>
      </c>
      <c r="I913" s="76">
        <f t="shared" si="49"/>
        <v>77400</v>
      </c>
      <c r="J913" s="76">
        <f t="shared" si="50"/>
        <v>61900</v>
      </c>
    </row>
    <row r="914" spans="1:10">
      <c r="A914" s="2">
        <v>44300</v>
      </c>
      <c r="B914" s="3" t="s">
        <v>171</v>
      </c>
      <c r="C914" s="4" t="s">
        <v>96</v>
      </c>
      <c r="D914" s="3" t="s">
        <v>18</v>
      </c>
      <c r="E914" s="3" t="s">
        <v>179</v>
      </c>
      <c r="F914" s="3">
        <v>87</v>
      </c>
      <c r="G914" s="3">
        <v>6000</v>
      </c>
      <c r="H914" s="5">
        <f t="shared" si="48"/>
        <v>522000</v>
      </c>
      <c r="I914" s="76">
        <f t="shared" si="49"/>
        <v>52200</v>
      </c>
      <c r="J914" s="76">
        <f t="shared" si="50"/>
        <v>41700</v>
      </c>
    </row>
    <row r="915" spans="1:10">
      <c r="A915" s="2">
        <v>44300</v>
      </c>
      <c r="B915" s="3" t="s">
        <v>172</v>
      </c>
      <c r="C915" s="4" t="s">
        <v>99</v>
      </c>
      <c r="D915" s="3" t="s">
        <v>18</v>
      </c>
      <c r="E915" s="3" t="s">
        <v>174</v>
      </c>
      <c r="F915" s="3">
        <v>4</v>
      </c>
      <c r="G915" s="3">
        <v>18000</v>
      </c>
      <c r="H915" s="5">
        <f t="shared" si="48"/>
        <v>72000</v>
      </c>
      <c r="I915" s="76">
        <f t="shared" si="49"/>
        <v>14400</v>
      </c>
      <c r="J915" s="76">
        <f t="shared" si="50"/>
        <v>14400</v>
      </c>
    </row>
    <row r="916" spans="1:10">
      <c r="A916" s="2">
        <v>44301</v>
      </c>
      <c r="B916" s="3" t="s">
        <v>170</v>
      </c>
      <c r="C916" s="4" t="s">
        <v>161</v>
      </c>
      <c r="D916" s="3" t="s">
        <v>10</v>
      </c>
      <c r="E916" s="3" t="s">
        <v>175</v>
      </c>
      <c r="F916" s="3">
        <v>72</v>
      </c>
      <c r="G916" s="3">
        <v>23500</v>
      </c>
      <c r="H916" s="5">
        <f t="shared" si="48"/>
        <v>1692000</v>
      </c>
      <c r="I916" s="76">
        <f t="shared" si="49"/>
        <v>846000</v>
      </c>
      <c r="J916" s="76">
        <f t="shared" si="50"/>
        <v>846000</v>
      </c>
    </row>
    <row r="917" spans="1:10">
      <c r="A917" s="2">
        <v>44301</v>
      </c>
      <c r="B917" s="3" t="s">
        <v>170</v>
      </c>
      <c r="C917" s="4" t="s">
        <v>80</v>
      </c>
      <c r="D917" s="3" t="s">
        <v>18</v>
      </c>
      <c r="E917" s="3" t="s">
        <v>175</v>
      </c>
      <c r="F917" s="3">
        <v>24</v>
      </c>
      <c r="G917" s="3">
        <v>23500</v>
      </c>
      <c r="H917" s="5">
        <f t="shared" si="48"/>
        <v>564000</v>
      </c>
      <c r="I917" s="76">
        <f t="shared" si="49"/>
        <v>282000</v>
      </c>
      <c r="J917" s="76">
        <f t="shared" si="50"/>
        <v>282000</v>
      </c>
    </row>
    <row r="918" spans="1:10">
      <c r="A918" s="2">
        <v>44301</v>
      </c>
      <c r="B918" s="3" t="s">
        <v>13</v>
      </c>
      <c r="C918" s="4" t="s">
        <v>65</v>
      </c>
      <c r="D918" s="3" t="s">
        <v>7</v>
      </c>
      <c r="E918" s="3" t="s">
        <v>174</v>
      </c>
      <c r="F918" s="3">
        <v>26</v>
      </c>
      <c r="G918" s="3">
        <v>18000</v>
      </c>
      <c r="H918" s="5">
        <f t="shared" si="48"/>
        <v>468000</v>
      </c>
      <c r="I918" s="76">
        <f t="shared" si="49"/>
        <v>93600</v>
      </c>
      <c r="J918" s="76">
        <f t="shared" si="50"/>
        <v>93600</v>
      </c>
    </row>
    <row r="919" spans="1:10">
      <c r="A919" s="2">
        <v>44301</v>
      </c>
      <c r="B919" s="3" t="s">
        <v>172</v>
      </c>
      <c r="C919" s="4" t="s">
        <v>20</v>
      </c>
      <c r="D919" s="3" t="s">
        <v>21</v>
      </c>
      <c r="E919" s="3" t="s">
        <v>178</v>
      </c>
      <c r="F919" s="3">
        <v>23</v>
      </c>
      <c r="G919" s="3">
        <v>4000</v>
      </c>
      <c r="H919" s="5">
        <f t="shared" si="48"/>
        <v>92000</v>
      </c>
      <c r="I919" s="76">
        <f t="shared" si="49"/>
        <v>9200</v>
      </c>
      <c r="J919" s="76">
        <f t="shared" si="50"/>
        <v>7300</v>
      </c>
    </row>
    <row r="920" spans="1:10">
      <c r="A920" s="2">
        <v>44301</v>
      </c>
      <c r="B920" s="3" t="s">
        <v>173</v>
      </c>
      <c r="C920" s="4" t="s">
        <v>102</v>
      </c>
      <c r="D920" s="3" t="s">
        <v>23</v>
      </c>
      <c r="E920" s="3" t="s">
        <v>176</v>
      </c>
      <c r="F920" s="3">
        <v>40</v>
      </c>
      <c r="G920" s="3">
        <v>9000</v>
      </c>
      <c r="H920" s="5">
        <f t="shared" si="48"/>
        <v>360000</v>
      </c>
      <c r="I920" s="76">
        <f t="shared" si="49"/>
        <v>36000</v>
      </c>
      <c r="J920" s="76">
        <f t="shared" si="50"/>
        <v>28800</v>
      </c>
    </row>
    <row r="921" spans="1:10">
      <c r="A921" s="2">
        <v>44301</v>
      </c>
      <c r="B921" s="3" t="s">
        <v>169</v>
      </c>
      <c r="C921" s="4" t="s">
        <v>84</v>
      </c>
      <c r="D921" s="3" t="s">
        <v>18</v>
      </c>
      <c r="E921" s="3" t="s">
        <v>176</v>
      </c>
      <c r="F921" s="3">
        <v>8</v>
      </c>
      <c r="G921" s="3">
        <v>9000</v>
      </c>
      <c r="H921" s="5">
        <f t="shared" si="48"/>
        <v>72000</v>
      </c>
      <c r="I921" s="76">
        <f t="shared" si="49"/>
        <v>7200</v>
      </c>
      <c r="J921" s="76">
        <f t="shared" si="50"/>
        <v>5700</v>
      </c>
    </row>
    <row r="922" spans="1:10">
      <c r="A922" s="2">
        <v>44301</v>
      </c>
      <c r="B922" s="3" t="s">
        <v>173</v>
      </c>
      <c r="C922" s="4" t="s">
        <v>56</v>
      </c>
      <c r="D922" s="3" t="s">
        <v>23</v>
      </c>
      <c r="E922" s="3" t="s">
        <v>176</v>
      </c>
      <c r="F922" s="3">
        <v>70</v>
      </c>
      <c r="G922" s="3">
        <v>9000</v>
      </c>
      <c r="H922" s="5">
        <f t="shared" si="48"/>
        <v>630000</v>
      </c>
      <c r="I922" s="76">
        <f t="shared" si="49"/>
        <v>63000</v>
      </c>
      <c r="J922" s="76">
        <f t="shared" si="50"/>
        <v>50400</v>
      </c>
    </row>
    <row r="923" spans="1:10">
      <c r="A923" s="2">
        <v>44301</v>
      </c>
      <c r="B923" s="3" t="s">
        <v>170</v>
      </c>
      <c r="C923" s="4" t="s">
        <v>14</v>
      </c>
      <c r="D923" s="3" t="s">
        <v>10</v>
      </c>
      <c r="E923" s="3" t="s">
        <v>177</v>
      </c>
      <c r="F923" s="3">
        <v>6</v>
      </c>
      <c r="G923" s="3">
        <v>5000</v>
      </c>
      <c r="H923" s="5">
        <f t="shared" si="48"/>
        <v>30000</v>
      </c>
      <c r="I923" s="76">
        <f t="shared" si="49"/>
        <v>3000</v>
      </c>
      <c r="J923" s="76">
        <f t="shared" si="50"/>
        <v>2400</v>
      </c>
    </row>
    <row r="924" spans="1:10">
      <c r="A924" s="2">
        <v>44301</v>
      </c>
      <c r="B924" s="3" t="s">
        <v>13</v>
      </c>
      <c r="C924" s="4" t="s">
        <v>146</v>
      </c>
      <c r="D924" s="3" t="s">
        <v>7</v>
      </c>
      <c r="E924" s="3" t="s">
        <v>175</v>
      </c>
      <c r="F924" s="3">
        <v>88</v>
      </c>
      <c r="G924" s="3">
        <v>23500</v>
      </c>
      <c r="H924" s="5">
        <f t="shared" si="48"/>
        <v>2068000</v>
      </c>
      <c r="I924" s="76">
        <f t="shared" si="49"/>
        <v>1034000</v>
      </c>
      <c r="J924" s="76">
        <f t="shared" si="50"/>
        <v>1034000</v>
      </c>
    </row>
    <row r="925" spans="1:10">
      <c r="A925" s="2">
        <v>44301</v>
      </c>
      <c r="B925" s="3" t="s">
        <v>172</v>
      </c>
      <c r="C925" s="4" t="s">
        <v>11</v>
      </c>
      <c r="D925" s="3" t="s">
        <v>7</v>
      </c>
      <c r="E925" s="3" t="s">
        <v>175</v>
      </c>
      <c r="F925" s="3">
        <v>44</v>
      </c>
      <c r="G925" s="3">
        <v>23500</v>
      </c>
      <c r="H925" s="5">
        <f t="shared" si="48"/>
        <v>1034000</v>
      </c>
      <c r="I925" s="76">
        <f t="shared" si="49"/>
        <v>517000</v>
      </c>
      <c r="J925" s="76">
        <f t="shared" si="50"/>
        <v>517000</v>
      </c>
    </row>
    <row r="926" spans="1:10">
      <c r="A926" s="2">
        <v>44301</v>
      </c>
      <c r="B926" s="3" t="s">
        <v>170</v>
      </c>
      <c r="C926" s="4" t="s">
        <v>80</v>
      </c>
      <c r="D926" s="3" t="s">
        <v>18</v>
      </c>
      <c r="E926" s="3" t="s">
        <v>175</v>
      </c>
      <c r="F926" s="3">
        <v>57</v>
      </c>
      <c r="G926" s="3">
        <v>23500</v>
      </c>
      <c r="H926" s="5">
        <f t="shared" si="48"/>
        <v>1339500</v>
      </c>
      <c r="I926" s="76">
        <f t="shared" si="49"/>
        <v>669750</v>
      </c>
      <c r="J926" s="76">
        <f t="shared" si="50"/>
        <v>669700</v>
      </c>
    </row>
    <row r="927" spans="1:10">
      <c r="A927" s="2">
        <v>44301</v>
      </c>
      <c r="B927" s="3" t="s">
        <v>170</v>
      </c>
      <c r="C927" s="4" t="s">
        <v>30</v>
      </c>
      <c r="D927" s="3" t="s">
        <v>21</v>
      </c>
      <c r="E927" s="3" t="s">
        <v>178</v>
      </c>
      <c r="F927" s="3">
        <v>66</v>
      </c>
      <c r="G927" s="3">
        <v>4000</v>
      </c>
      <c r="H927" s="5">
        <f t="shared" si="48"/>
        <v>264000</v>
      </c>
      <c r="I927" s="76">
        <f t="shared" si="49"/>
        <v>26400</v>
      </c>
      <c r="J927" s="76">
        <f t="shared" si="50"/>
        <v>21100</v>
      </c>
    </row>
    <row r="928" spans="1:10">
      <c r="A928" s="2">
        <v>44302</v>
      </c>
      <c r="B928" s="3" t="s">
        <v>171</v>
      </c>
      <c r="C928" s="4" t="s">
        <v>87</v>
      </c>
      <c r="D928" s="3" t="s">
        <v>10</v>
      </c>
      <c r="E928" s="3" t="s">
        <v>176</v>
      </c>
      <c r="F928" s="3">
        <v>24</v>
      </c>
      <c r="G928" s="3">
        <v>9000</v>
      </c>
      <c r="H928" s="5">
        <f t="shared" si="48"/>
        <v>216000</v>
      </c>
      <c r="I928" s="76">
        <f t="shared" si="49"/>
        <v>21600</v>
      </c>
      <c r="J928" s="76">
        <f t="shared" si="50"/>
        <v>17200</v>
      </c>
    </row>
    <row r="929" spans="1:10">
      <c r="A929" s="2">
        <v>44302</v>
      </c>
      <c r="B929" s="3" t="s">
        <v>169</v>
      </c>
      <c r="C929" s="4" t="s">
        <v>8</v>
      </c>
      <c r="D929" s="3" t="s">
        <v>7</v>
      </c>
      <c r="E929" s="3" t="s">
        <v>175</v>
      </c>
      <c r="F929" s="3">
        <v>31</v>
      </c>
      <c r="G929" s="3">
        <v>23500</v>
      </c>
      <c r="H929" s="5">
        <f t="shared" si="48"/>
        <v>728500</v>
      </c>
      <c r="I929" s="76">
        <f t="shared" si="49"/>
        <v>364250</v>
      </c>
      <c r="J929" s="76">
        <f t="shared" si="50"/>
        <v>364200</v>
      </c>
    </row>
    <row r="930" spans="1:10">
      <c r="A930" s="2">
        <v>44302</v>
      </c>
      <c r="B930" s="3" t="s">
        <v>173</v>
      </c>
      <c r="C930" s="4" t="s">
        <v>46</v>
      </c>
      <c r="D930" s="3" t="s">
        <v>7</v>
      </c>
      <c r="E930" s="3" t="s">
        <v>175</v>
      </c>
      <c r="F930" s="3">
        <v>90</v>
      </c>
      <c r="G930" s="3">
        <v>23500</v>
      </c>
      <c r="H930" s="5">
        <f t="shared" si="48"/>
        <v>2115000</v>
      </c>
      <c r="I930" s="76">
        <f t="shared" si="49"/>
        <v>1057500</v>
      </c>
      <c r="J930" s="76">
        <f t="shared" si="50"/>
        <v>1057500</v>
      </c>
    </row>
    <row r="931" spans="1:10">
      <c r="A931" s="2">
        <v>44302</v>
      </c>
      <c r="B931" s="3" t="s">
        <v>169</v>
      </c>
      <c r="C931" s="4" t="s">
        <v>94</v>
      </c>
      <c r="D931" s="3" t="s">
        <v>10</v>
      </c>
      <c r="E931" s="3" t="s">
        <v>175</v>
      </c>
      <c r="F931" s="3">
        <v>27</v>
      </c>
      <c r="G931" s="3">
        <v>23500</v>
      </c>
      <c r="H931" s="5">
        <f t="shared" si="48"/>
        <v>634500</v>
      </c>
      <c r="I931" s="76">
        <f t="shared" si="49"/>
        <v>317250</v>
      </c>
      <c r="J931" s="76">
        <f t="shared" si="50"/>
        <v>317200</v>
      </c>
    </row>
    <row r="932" spans="1:10">
      <c r="A932" s="2">
        <v>44303</v>
      </c>
      <c r="B932" s="3" t="s">
        <v>170</v>
      </c>
      <c r="C932" s="4" t="s">
        <v>6</v>
      </c>
      <c r="D932" s="3" t="s">
        <v>7</v>
      </c>
      <c r="E932" s="3" t="s">
        <v>174</v>
      </c>
      <c r="F932" s="3">
        <v>41</v>
      </c>
      <c r="G932" s="3">
        <v>18000</v>
      </c>
      <c r="H932" s="5">
        <f t="shared" si="48"/>
        <v>738000</v>
      </c>
      <c r="I932" s="76">
        <f t="shared" si="49"/>
        <v>147600</v>
      </c>
      <c r="J932" s="76">
        <f t="shared" si="50"/>
        <v>147600</v>
      </c>
    </row>
    <row r="933" spans="1:10">
      <c r="A933" s="2">
        <v>44303</v>
      </c>
      <c r="B933" s="3" t="s">
        <v>172</v>
      </c>
      <c r="C933" s="4" t="s">
        <v>108</v>
      </c>
      <c r="D933" s="3" t="s">
        <v>10</v>
      </c>
      <c r="E933" s="3" t="s">
        <v>176</v>
      </c>
      <c r="F933" s="3">
        <v>16</v>
      </c>
      <c r="G933" s="3">
        <v>9000</v>
      </c>
      <c r="H933" s="5">
        <f t="shared" si="48"/>
        <v>144000</v>
      </c>
      <c r="I933" s="76">
        <f t="shared" si="49"/>
        <v>14400</v>
      </c>
      <c r="J933" s="76">
        <f t="shared" si="50"/>
        <v>11500</v>
      </c>
    </row>
    <row r="934" spans="1:10">
      <c r="A934" s="2">
        <v>44303</v>
      </c>
      <c r="B934" s="3" t="s">
        <v>171</v>
      </c>
      <c r="C934" s="4" t="s">
        <v>63</v>
      </c>
      <c r="D934" s="3" t="s">
        <v>7</v>
      </c>
      <c r="E934" s="3" t="s">
        <v>176</v>
      </c>
      <c r="F934" s="3">
        <v>85</v>
      </c>
      <c r="G934" s="3">
        <v>9000</v>
      </c>
      <c r="H934" s="5">
        <f t="shared" si="48"/>
        <v>765000</v>
      </c>
      <c r="I934" s="76">
        <f t="shared" si="49"/>
        <v>76500</v>
      </c>
      <c r="J934" s="76">
        <f t="shared" si="50"/>
        <v>61200</v>
      </c>
    </row>
    <row r="935" spans="1:10">
      <c r="A935" s="2">
        <v>44303</v>
      </c>
      <c r="B935" s="3" t="s">
        <v>169</v>
      </c>
      <c r="C935" s="4" t="s">
        <v>106</v>
      </c>
      <c r="D935" s="3" t="s">
        <v>18</v>
      </c>
      <c r="E935" s="3" t="s">
        <v>175</v>
      </c>
      <c r="F935" s="3">
        <v>7</v>
      </c>
      <c r="G935" s="3">
        <v>23500</v>
      </c>
      <c r="H935" s="5">
        <f t="shared" si="48"/>
        <v>164500</v>
      </c>
      <c r="I935" s="76">
        <f t="shared" si="49"/>
        <v>82250</v>
      </c>
      <c r="J935" s="76">
        <f t="shared" si="50"/>
        <v>82200</v>
      </c>
    </row>
    <row r="936" spans="1:10">
      <c r="A936" s="2">
        <v>44303</v>
      </c>
      <c r="B936" s="3" t="s">
        <v>170</v>
      </c>
      <c r="C936" s="4" t="s">
        <v>43</v>
      </c>
      <c r="D936" s="3" t="s">
        <v>21</v>
      </c>
      <c r="E936" s="3" t="s">
        <v>178</v>
      </c>
      <c r="F936" s="3">
        <v>3</v>
      </c>
      <c r="G936" s="3">
        <v>4000</v>
      </c>
      <c r="H936" s="5">
        <f t="shared" si="48"/>
        <v>12000</v>
      </c>
      <c r="I936" s="76">
        <f t="shared" si="49"/>
        <v>1200</v>
      </c>
      <c r="J936" s="76">
        <f t="shared" si="50"/>
        <v>900</v>
      </c>
    </row>
    <row r="937" spans="1:10">
      <c r="A937" s="2">
        <v>44303</v>
      </c>
      <c r="B937" s="3" t="s">
        <v>172</v>
      </c>
      <c r="C937" s="4" t="s">
        <v>120</v>
      </c>
      <c r="D937" s="3" t="s">
        <v>118</v>
      </c>
      <c r="E937" s="3" t="s">
        <v>174</v>
      </c>
      <c r="F937" s="3">
        <v>90</v>
      </c>
      <c r="G937" s="3">
        <v>18000</v>
      </c>
      <c r="H937" s="5">
        <f t="shared" si="48"/>
        <v>1620000</v>
      </c>
      <c r="I937" s="76">
        <f t="shared" si="49"/>
        <v>324000</v>
      </c>
      <c r="J937" s="76">
        <f t="shared" si="50"/>
        <v>324000</v>
      </c>
    </row>
    <row r="938" spans="1:10">
      <c r="A938" s="2">
        <v>44304</v>
      </c>
      <c r="B938" s="3" t="s">
        <v>173</v>
      </c>
      <c r="C938" s="4" t="s">
        <v>73</v>
      </c>
      <c r="D938" s="3" t="s">
        <v>7</v>
      </c>
      <c r="E938" s="3" t="s">
        <v>174</v>
      </c>
      <c r="F938" s="3">
        <v>16</v>
      </c>
      <c r="G938" s="3">
        <v>18000</v>
      </c>
      <c r="H938" s="5">
        <f t="shared" si="48"/>
        <v>288000</v>
      </c>
      <c r="I938" s="76">
        <f t="shared" si="49"/>
        <v>57600</v>
      </c>
      <c r="J938" s="76">
        <f t="shared" si="50"/>
        <v>57600</v>
      </c>
    </row>
    <row r="939" spans="1:10">
      <c r="A939" s="2">
        <v>44304</v>
      </c>
      <c r="B939" s="3" t="s">
        <v>173</v>
      </c>
      <c r="C939" s="4" t="s">
        <v>72</v>
      </c>
      <c r="D939" s="3" t="s">
        <v>7</v>
      </c>
      <c r="E939" s="3" t="s">
        <v>176</v>
      </c>
      <c r="F939" s="3">
        <v>20</v>
      </c>
      <c r="G939" s="3">
        <v>9000</v>
      </c>
      <c r="H939" s="5">
        <f t="shared" si="48"/>
        <v>180000</v>
      </c>
      <c r="I939" s="76">
        <f t="shared" si="49"/>
        <v>18000</v>
      </c>
      <c r="J939" s="76">
        <f t="shared" si="50"/>
        <v>14400</v>
      </c>
    </row>
    <row r="940" spans="1:10">
      <c r="A940" s="2">
        <v>44304</v>
      </c>
      <c r="B940" s="3" t="s">
        <v>173</v>
      </c>
      <c r="C940" s="4" t="s">
        <v>110</v>
      </c>
      <c r="D940" s="3" t="s">
        <v>10</v>
      </c>
      <c r="E940" s="3" t="s">
        <v>176</v>
      </c>
      <c r="F940" s="3">
        <v>66</v>
      </c>
      <c r="G940" s="3">
        <v>9000</v>
      </c>
      <c r="H940" s="5">
        <f t="shared" si="48"/>
        <v>594000</v>
      </c>
      <c r="I940" s="76">
        <f t="shared" si="49"/>
        <v>59400</v>
      </c>
      <c r="J940" s="76">
        <f t="shared" si="50"/>
        <v>47500</v>
      </c>
    </row>
    <row r="941" spans="1:10">
      <c r="A941" s="2">
        <v>44304</v>
      </c>
      <c r="B941" s="3" t="s">
        <v>171</v>
      </c>
      <c r="C941" s="4" t="s">
        <v>119</v>
      </c>
      <c r="D941" s="3" t="s">
        <v>23</v>
      </c>
      <c r="E941" s="3" t="s">
        <v>176</v>
      </c>
      <c r="F941" s="3">
        <v>32</v>
      </c>
      <c r="G941" s="3">
        <v>9000</v>
      </c>
      <c r="H941" s="5">
        <f t="shared" si="48"/>
        <v>288000</v>
      </c>
      <c r="I941" s="76">
        <f t="shared" si="49"/>
        <v>28800</v>
      </c>
      <c r="J941" s="76">
        <f t="shared" si="50"/>
        <v>23000</v>
      </c>
    </row>
    <row r="942" spans="1:10">
      <c r="A942" s="2">
        <v>44304</v>
      </c>
      <c r="B942" s="3" t="s">
        <v>170</v>
      </c>
      <c r="C942" s="4" t="s">
        <v>133</v>
      </c>
      <c r="D942" s="3" t="s">
        <v>23</v>
      </c>
      <c r="E942" s="3" t="s">
        <v>175</v>
      </c>
      <c r="F942" s="3">
        <v>22</v>
      </c>
      <c r="G942" s="3">
        <v>23500</v>
      </c>
      <c r="H942" s="5">
        <f t="shared" si="48"/>
        <v>517000</v>
      </c>
      <c r="I942" s="76">
        <f t="shared" si="49"/>
        <v>258500</v>
      </c>
      <c r="J942" s="76">
        <f t="shared" si="50"/>
        <v>258500</v>
      </c>
    </row>
    <row r="943" spans="1:10">
      <c r="A943" s="2">
        <v>44304</v>
      </c>
      <c r="B943" s="3" t="s">
        <v>169</v>
      </c>
      <c r="C943" s="4" t="s">
        <v>40</v>
      </c>
      <c r="D943" s="3" t="s">
        <v>10</v>
      </c>
      <c r="E943" s="3" t="s">
        <v>174</v>
      </c>
      <c r="F943" s="3">
        <v>12</v>
      </c>
      <c r="G943" s="3">
        <v>18000</v>
      </c>
      <c r="H943" s="5">
        <f t="shared" si="48"/>
        <v>216000</v>
      </c>
      <c r="I943" s="76">
        <f t="shared" si="49"/>
        <v>43200</v>
      </c>
      <c r="J943" s="76">
        <f t="shared" si="50"/>
        <v>43200</v>
      </c>
    </row>
    <row r="944" spans="1:10">
      <c r="A944" s="2">
        <v>44304</v>
      </c>
      <c r="B944" s="3" t="s">
        <v>173</v>
      </c>
      <c r="C944" s="4" t="s">
        <v>73</v>
      </c>
      <c r="D944" s="3" t="s">
        <v>7</v>
      </c>
      <c r="E944" s="3" t="s">
        <v>174</v>
      </c>
      <c r="F944" s="3">
        <v>53</v>
      </c>
      <c r="G944" s="3">
        <v>18000</v>
      </c>
      <c r="H944" s="5">
        <f t="shared" si="48"/>
        <v>954000</v>
      </c>
      <c r="I944" s="76">
        <f t="shared" si="49"/>
        <v>190800</v>
      </c>
      <c r="J944" s="76">
        <f t="shared" si="50"/>
        <v>190800</v>
      </c>
    </row>
    <row r="945" spans="1:10">
      <c r="A945" s="2">
        <v>44304</v>
      </c>
      <c r="B945" s="3" t="s">
        <v>172</v>
      </c>
      <c r="C945" s="4" t="s">
        <v>74</v>
      </c>
      <c r="D945" s="3" t="s">
        <v>7</v>
      </c>
      <c r="E945" s="3" t="s">
        <v>175</v>
      </c>
      <c r="F945" s="3">
        <v>27</v>
      </c>
      <c r="G945" s="3">
        <v>23500</v>
      </c>
      <c r="H945" s="5">
        <f t="shared" si="48"/>
        <v>634500</v>
      </c>
      <c r="I945" s="76">
        <f t="shared" si="49"/>
        <v>317250</v>
      </c>
      <c r="J945" s="76">
        <f t="shared" si="50"/>
        <v>317200</v>
      </c>
    </row>
    <row r="946" spans="1:10">
      <c r="A946" s="2">
        <v>44304</v>
      </c>
      <c r="B946" s="3" t="s">
        <v>169</v>
      </c>
      <c r="C946" s="4" t="s">
        <v>143</v>
      </c>
      <c r="D946" s="3" t="s">
        <v>18</v>
      </c>
      <c r="E946" s="3" t="s">
        <v>174</v>
      </c>
      <c r="F946" s="3">
        <v>55</v>
      </c>
      <c r="G946" s="3">
        <v>18000</v>
      </c>
      <c r="H946" s="5">
        <f t="shared" si="48"/>
        <v>990000</v>
      </c>
      <c r="I946" s="76">
        <f t="shared" si="49"/>
        <v>198000</v>
      </c>
      <c r="J946" s="76">
        <f t="shared" si="50"/>
        <v>198000</v>
      </c>
    </row>
    <row r="947" spans="1:10">
      <c r="A947" s="2">
        <v>44304</v>
      </c>
      <c r="B947" s="3" t="s">
        <v>13</v>
      </c>
      <c r="C947" s="4" t="s">
        <v>14</v>
      </c>
      <c r="D947" s="3" t="s">
        <v>10</v>
      </c>
      <c r="E947" s="3" t="s">
        <v>178</v>
      </c>
      <c r="F947" s="3">
        <v>10</v>
      </c>
      <c r="G947" s="3">
        <v>4000</v>
      </c>
      <c r="H947" s="5">
        <f t="shared" si="48"/>
        <v>40000</v>
      </c>
      <c r="I947" s="76">
        <f t="shared" si="49"/>
        <v>4000</v>
      </c>
      <c r="J947" s="76">
        <f t="shared" si="50"/>
        <v>3200</v>
      </c>
    </row>
    <row r="948" spans="1:10">
      <c r="A948" s="2">
        <v>44304</v>
      </c>
      <c r="B948" s="3" t="s">
        <v>171</v>
      </c>
      <c r="C948" s="4" t="s">
        <v>91</v>
      </c>
      <c r="D948" s="3" t="s">
        <v>10</v>
      </c>
      <c r="E948" s="3" t="s">
        <v>175</v>
      </c>
      <c r="F948" s="3">
        <v>26</v>
      </c>
      <c r="G948" s="3">
        <v>23500</v>
      </c>
      <c r="H948" s="5">
        <f t="shared" si="48"/>
        <v>611000</v>
      </c>
      <c r="I948" s="76">
        <f t="shared" si="49"/>
        <v>305500</v>
      </c>
      <c r="J948" s="76">
        <f t="shared" si="50"/>
        <v>305500</v>
      </c>
    </row>
    <row r="949" spans="1:10">
      <c r="A949" s="2">
        <v>44305</v>
      </c>
      <c r="B949" s="3" t="s">
        <v>173</v>
      </c>
      <c r="C949" s="4" t="s">
        <v>29</v>
      </c>
      <c r="D949" s="3" t="s">
        <v>10</v>
      </c>
      <c r="E949" s="3" t="s">
        <v>174</v>
      </c>
      <c r="F949" s="3">
        <v>58</v>
      </c>
      <c r="G949" s="3">
        <v>18000</v>
      </c>
      <c r="H949" s="5">
        <f t="shared" si="48"/>
        <v>1044000</v>
      </c>
      <c r="I949" s="76">
        <f t="shared" si="49"/>
        <v>208800</v>
      </c>
      <c r="J949" s="76">
        <f t="shared" si="50"/>
        <v>208800</v>
      </c>
    </row>
    <row r="950" spans="1:10">
      <c r="A950" s="2">
        <v>44305</v>
      </c>
      <c r="B950" s="3" t="s">
        <v>171</v>
      </c>
      <c r="C950" s="4" t="s">
        <v>136</v>
      </c>
      <c r="D950" s="3" t="s">
        <v>10</v>
      </c>
      <c r="E950" s="3" t="s">
        <v>176</v>
      </c>
      <c r="F950" s="3">
        <v>69</v>
      </c>
      <c r="G950" s="3">
        <v>9000</v>
      </c>
      <c r="H950" s="5">
        <f t="shared" si="48"/>
        <v>621000</v>
      </c>
      <c r="I950" s="76">
        <f t="shared" si="49"/>
        <v>62100</v>
      </c>
      <c r="J950" s="76">
        <f t="shared" si="50"/>
        <v>49600</v>
      </c>
    </row>
    <row r="951" spans="1:10">
      <c r="A951" s="2">
        <v>44305</v>
      </c>
      <c r="B951" s="3" t="s">
        <v>170</v>
      </c>
      <c r="C951" s="4" t="s">
        <v>116</v>
      </c>
      <c r="D951" s="3" t="s">
        <v>18</v>
      </c>
      <c r="E951" s="3" t="s">
        <v>174</v>
      </c>
      <c r="F951" s="3">
        <v>86</v>
      </c>
      <c r="G951" s="3">
        <v>18000</v>
      </c>
      <c r="H951" s="5">
        <f t="shared" si="48"/>
        <v>1548000</v>
      </c>
      <c r="I951" s="76">
        <f t="shared" si="49"/>
        <v>309600</v>
      </c>
      <c r="J951" s="76">
        <f t="shared" si="50"/>
        <v>309600</v>
      </c>
    </row>
    <row r="952" spans="1:10">
      <c r="A952" s="2">
        <v>44305</v>
      </c>
      <c r="B952" s="3" t="s">
        <v>172</v>
      </c>
      <c r="C952" s="4" t="s">
        <v>157</v>
      </c>
      <c r="D952" s="3" t="s">
        <v>21</v>
      </c>
      <c r="E952" s="3" t="s">
        <v>175</v>
      </c>
      <c r="F952" s="3">
        <v>79</v>
      </c>
      <c r="G952" s="3">
        <v>23500</v>
      </c>
      <c r="H952" s="5">
        <f t="shared" si="48"/>
        <v>1856500</v>
      </c>
      <c r="I952" s="76">
        <f t="shared" si="49"/>
        <v>928250</v>
      </c>
      <c r="J952" s="76">
        <f t="shared" si="50"/>
        <v>928200</v>
      </c>
    </row>
    <row r="953" spans="1:10">
      <c r="A953" s="2">
        <v>44306</v>
      </c>
      <c r="B953" s="3" t="s">
        <v>171</v>
      </c>
      <c r="C953" s="4" t="s">
        <v>91</v>
      </c>
      <c r="D953" s="3" t="s">
        <v>10</v>
      </c>
      <c r="E953" s="3" t="s">
        <v>175</v>
      </c>
      <c r="F953" s="3">
        <v>52</v>
      </c>
      <c r="G953" s="3">
        <v>23500</v>
      </c>
      <c r="H953" s="5">
        <f t="shared" si="48"/>
        <v>1222000</v>
      </c>
      <c r="I953" s="76">
        <f t="shared" si="49"/>
        <v>611000</v>
      </c>
      <c r="J953" s="76">
        <f t="shared" si="50"/>
        <v>611000</v>
      </c>
    </row>
    <row r="954" spans="1:10">
      <c r="A954" s="2">
        <v>44306</v>
      </c>
      <c r="B954" s="3" t="s">
        <v>171</v>
      </c>
      <c r="C954" s="4" t="s">
        <v>126</v>
      </c>
      <c r="D954" s="3" t="s">
        <v>18</v>
      </c>
      <c r="E954" s="3" t="s">
        <v>174</v>
      </c>
      <c r="F954" s="3">
        <v>48</v>
      </c>
      <c r="G954" s="3">
        <v>18000</v>
      </c>
      <c r="H954" s="5">
        <f t="shared" si="48"/>
        <v>864000</v>
      </c>
      <c r="I954" s="76">
        <f t="shared" si="49"/>
        <v>172800</v>
      </c>
      <c r="J954" s="76">
        <f t="shared" si="50"/>
        <v>172800</v>
      </c>
    </row>
    <row r="955" spans="1:10">
      <c r="A955" s="2">
        <v>44306</v>
      </c>
      <c r="B955" s="3" t="s">
        <v>173</v>
      </c>
      <c r="C955" s="4" t="s">
        <v>46</v>
      </c>
      <c r="D955" s="3" t="s">
        <v>7</v>
      </c>
      <c r="E955" s="3" t="s">
        <v>175</v>
      </c>
      <c r="F955" s="3">
        <v>43</v>
      </c>
      <c r="G955" s="3">
        <v>23500</v>
      </c>
      <c r="H955" s="5">
        <f t="shared" si="48"/>
        <v>1010500</v>
      </c>
      <c r="I955" s="76">
        <f t="shared" si="49"/>
        <v>505250</v>
      </c>
      <c r="J955" s="76">
        <f t="shared" si="50"/>
        <v>505200</v>
      </c>
    </row>
    <row r="956" spans="1:10">
      <c r="A956" s="2">
        <v>44306</v>
      </c>
      <c r="B956" s="3" t="s">
        <v>13</v>
      </c>
      <c r="C956" s="4" t="s">
        <v>87</v>
      </c>
      <c r="D956" s="3" t="s">
        <v>10</v>
      </c>
      <c r="E956" s="3" t="s">
        <v>175</v>
      </c>
      <c r="F956" s="3">
        <v>44</v>
      </c>
      <c r="G956" s="3">
        <v>23500</v>
      </c>
      <c r="H956" s="5">
        <f t="shared" si="48"/>
        <v>1034000</v>
      </c>
      <c r="I956" s="76">
        <f t="shared" si="49"/>
        <v>517000</v>
      </c>
      <c r="J956" s="76">
        <f t="shared" si="50"/>
        <v>517000</v>
      </c>
    </row>
    <row r="957" spans="1:10">
      <c r="A957" s="2">
        <v>44306</v>
      </c>
      <c r="B957" s="3" t="s">
        <v>171</v>
      </c>
      <c r="C957" s="4" t="s">
        <v>139</v>
      </c>
      <c r="D957" s="3" t="s">
        <v>118</v>
      </c>
      <c r="E957" s="3" t="s">
        <v>175</v>
      </c>
      <c r="F957" s="3">
        <v>82</v>
      </c>
      <c r="G957" s="3">
        <v>23500</v>
      </c>
      <c r="H957" s="5">
        <f t="shared" si="48"/>
        <v>1927000</v>
      </c>
      <c r="I957" s="76">
        <f t="shared" si="49"/>
        <v>963500</v>
      </c>
      <c r="J957" s="76">
        <f t="shared" si="50"/>
        <v>963500</v>
      </c>
    </row>
    <row r="958" spans="1:10">
      <c r="A958" s="2">
        <v>44306</v>
      </c>
      <c r="B958" s="3" t="s">
        <v>169</v>
      </c>
      <c r="C958" s="4" t="s">
        <v>6</v>
      </c>
      <c r="D958" s="3" t="s">
        <v>7</v>
      </c>
      <c r="E958" s="3" t="s">
        <v>174</v>
      </c>
      <c r="F958" s="3">
        <v>57</v>
      </c>
      <c r="G958" s="3">
        <v>18000</v>
      </c>
      <c r="H958" s="5">
        <f t="shared" si="48"/>
        <v>1026000</v>
      </c>
      <c r="I958" s="76">
        <f t="shared" si="49"/>
        <v>205200</v>
      </c>
      <c r="J958" s="76">
        <f t="shared" si="50"/>
        <v>205200</v>
      </c>
    </row>
    <row r="959" spans="1:10">
      <c r="A959" s="2">
        <v>44306</v>
      </c>
      <c r="B959" s="3" t="s">
        <v>13</v>
      </c>
      <c r="C959" s="4" t="s">
        <v>14</v>
      </c>
      <c r="D959" s="3" t="s">
        <v>10</v>
      </c>
      <c r="E959" s="3" t="s">
        <v>178</v>
      </c>
      <c r="F959" s="3">
        <v>29</v>
      </c>
      <c r="G959" s="3">
        <v>4000</v>
      </c>
      <c r="H959" s="5">
        <f t="shared" si="48"/>
        <v>116000</v>
      </c>
      <c r="I959" s="76">
        <f t="shared" si="49"/>
        <v>11600</v>
      </c>
      <c r="J959" s="76">
        <f t="shared" si="50"/>
        <v>9200</v>
      </c>
    </row>
    <row r="960" spans="1:10">
      <c r="A960" s="2">
        <v>44306</v>
      </c>
      <c r="B960" s="3" t="s">
        <v>13</v>
      </c>
      <c r="C960" s="4" t="s">
        <v>145</v>
      </c>
      <c r="D960" s="3" t="s">
        <v>118</v>
      </c>
      <c r="E960" s="3" t="s">
        <v>175</v>
      </c>
      <c r="F960" s="3">
        <v>35</v>
      </c>
      <c r="G960" s="3">
        <v>23500</v>
      </c>
      <c r="H960" s="5">
        <f t="shared" si="48"/>
        <v>822500</v>
      </c>
      <c r="I960" s="76">
        <f t="shared" si="49"/>
        <v>411250</v>
      </c>
      <c r="J960" s="76">
        <f t="shared" si="50"/>
        <v>411200</v>
      </c>
    </row>
    <row r="961" spans="1:10">
      <c r="A961" s="2">
        <v>44306</v>
      </c>
      <c r="B961" s="3" t="s">
        <v>13</v>
      </c>
      <c r="C961" s="4" t="s">
        <v>82</v>
      </c>
      <c r="D961" s="3" t="s">
        <v>18</v>
      </c>
      <c r="E961" s="3" t="s">
        <v>174</v>
      </c>
      <c r="F961" s="3">
        <v>50</v>
      </c>
      <c r="G961" s="3">
        <v>18000</v>
      </c>
      <c r="H961" s="5">
        <f t="shared" si="48"/>
        <v>900000</v>
      </c>
      <c r="I961" s="76">
        <f t="shared" si="49"/>
        <v>180000</v>
      </c>
      <c r="J961" s="76">
        <f t="shared" si="50"/>
        <v>180000</v>
      </c>
    </row>
    <row r="962" spans="1:10">
      <c r="A962" s="2">
        <v>44306</v>
      </c>
      <c r="B962" s="3" t="s">
        <v>173</v>
      </c>
      <c r="C962" s="4" t="s">
        <v>72</v>
      </c>
      <c r="D962" s="3" t="s">
        <v>7</v>
      </c>
      <c r="E962" s="3" t="s">
        <v>176</v>
      </c>
      <c r="F962" s="3">
        <v>79</v>
      </c>
      <c r="G962" s="3">
        <v>9000</v>
      </c>
      <c r="H962" s="5">
        <f t="shared" ref="H962:H1025" si="51">G962*F962</f>
        <v>711000</v>
      </c>
      <c r="I962" s="76">
        <f t="shared" si="49"/>
        <v>71100</v>
      </c>
      <c r="J962" s="76">
        <f t="shared" si="50"/>
        <v>56800</v>
      </c>
    </row>
    <row r="963" spans="1:10">
      <c r="A963" s="2">
        <v>44306</v>
      </c>
      <c r="B963" s="3" t="s">
        <v>169</v>
      </c>
      <c r="C963" s="4" t="s">
        <v>160</v>
      </c>
      <c r="D963" s="3" t="s">
        <v>10</v>
      </c>
      <c r="E963" s="3" t="s">
        <v>175</v>
      </c>
      <c r="F963" s="3">
        <v>17</v>
      </c>
      <c r="G963" s="3">
        <v>23500</v>
      </c>
      <c r="H963" s="5">
        <f t="shared" si="51"/>
        <v>399500</v>
      </c>
      <c r="I963" s="76">
        <f t="shared" ref="I963:I1026" si="52">IF($G963&gt;20000, ROUNDDOWN($H963*0.5, -1), IF($G963&gt;10000, ROUNDDOWN($H963*0.2, -1), ROUNDDOWN($H963*0.1, -1)))</f>
        <v>199750</v>
      </c>
      <c r="J963" s="76">
        <f t="shared" ref="J963:J1026" si="53">IF($F963&gt;90, ROUNDDOWN($H963*0.01, -2), 0) + IF($G963&gt;20000, ROUNDDOWN($H963*0.5, -2), IF($G963&gt;10000, ROUNDDOWN($H963*0.2, -2), ROUNDDOWN($H963*0.08, -2)))</f>
        <v>199700</v>
      </c>
    </row>
    <row r="964" spans="1:10">
      <c r="A964" s="2">
        <v>44306</v>
      </c>
      <c r="B964" s="3" t="s">
        <v>173</v>
      </c>
      <c r="C964" s="4" t="s">
        <v>53</v>
      </c>
      <c r="D964" s="3" t="s">
        <v>7</v>
      </c>
      <c r="E964" s="3" t="s">
        <v>175</v>
      </c>
      <c r="F964" s="3">
        <v>91</v>
      </c>
      <c r="G964" s="3">
        <v>23500</v>
      </c>
      <c r="H964" s="5">
        <f t="shared" si="51"/>
        <v>2138500</v>
      </c>
      <c r="I964" s="76">
        <f t="shared" si="52"/>
        <v>1069250</v>
      </c>
      <c r="J964" s="76">
        <f t="shared" si="53"/>
        <v>1090500</v>
      </c>
    </row>
    <row r="965" spans="1:10">
      <c r="A965" s="2">
        <v>44306</v>
      </c>
      <c r="B965" s="3" t="s">
        <v>13</v>
      </c>
      <c r="C965" s="4" t="s">
        <v>93</v>
      </c>
      <c r="D965" s="3" t="s">
        <v>21</v>
      </c>
      <c r="E965" s="3" t="s">
        <v>174</v>
      </c>
      <c r="F965" s="3">
        <v>84</v>
      </c>
      <c r="G965" s="3">
        <v>18000</v>
      </c>
      <c r="H965" s="5">
        <f t="shared" si="51"/>
        <v>1512000</v>
      </c>
      <c r="I965" s="76">
        <f t="shared" si="52"/>
        <v>302400</v>
      </c>
      <c r="J965" s="76">
        <f t="shared" si="53"/>
        <v>302400</v>
      </c>
    </row>
    <row r="966" spans="1:10">
      <c r="A966" s="2">
        <v>44306</v>
      </c>
      <c r="B966" s="3" t="s">
        <v>13</v>
      </c>
      <c r="C966" s="4" t="s">
        <v>146</v>
      </c>
      <c r="D966" s="3" t="s">
        <v>7</v>
      </c>
      <c r="E966" s="3" t="s">
        <v>175</v>
      </c>
      <c r="F966" s="3">
        <v>43</v>
      </c>
      <c r="G966" s="3">
        <v>23500</v>
      </c>
      <c r="H966" s="5">
        <f t="shared" si="51"/>
        <v>1010500</v>
      </c>
      <c r="I966" s="76">
        <f t="shared" si="52"/>
        <v>505250</v>
      </c>
      <c r="J966" s="76">
        <f t="shared" si="53"/>
        <v>505200</v>
      </c>
    </row>
    <row r="967" spans="1:10">
      <c r="A967" s="2">
        <v>44307</v>
      </c>
      <c r="B967" s="3" t="s">
        <v>173</v>
      </c>
      <c r="C967" s="4" t="s">
        <v>29</v>
      </c>
      <c r="D967" s="3" t="s">
        <v>10</v>
      </c>
      <c r="E967" s="3" t="s">
        <v>174</v>
      </c>
      <c r="F967" s="3">
        <v>38</v>
      </c>
      <c r="G967" s="3">
        <v>18000</v>
      </c>
      <c r="H967" s="5">
        <f t="shared" si="51"/>
        <v>684000</v>
      </c>
      <c r="I967" s="76">
        <f t="shared" si="52"/>
        <v>136800</v>
      </c>
      <c r="J967" s="76">
        <f t="shared" si="53"/>
        <v>136800</v>
      </c>
    </row>
    <row r="968" spans="1:10">
      <c r="A968" s="2">
        <v>44307</v>
      </c>
      <c r="B968" s="3" t="s">
        <v>171</v>
      </c>
      <c r="C968" s="4" t="s">
        <v>148</v>
      </c>
      <c r="D968" s="3" t="s">
        <v>118</v>
      </c>
      <c r="E968" s="3" t="s">
        <v>176</v>
      </c>
      <c r="F968" s="3">
        <v>20</v>
      </c>
      <c r="G968" s="3">
        <v>9000</v>
      </c>
      <c r="H968" s="5">
        <f t="shared" si="51"/>
        <v>180000</v>
      </c>
      <c r="I968" s="76">
        <f t="shared" si="52"/>
        <v>18000</v>
      </c>
      <c r="J968" s="76">
        <f t="shared" si="53"/>
        <v>14400</v>
      </c>
    </row>
    <row r="969" spans="1:10">
      <c r="A969" s="2">
        <v>44307</v>
      </c>
      <c r="B969" s="3" t="s">
        <v>173</v>
      </c>
      <c r="C969" s="4" t="s">
        <v>46</v>
      </c>
      <c r="D969" s="3" t="s">
        <v>7</v>
      </c>
      <c r="E969" s="3" t="s">
        <v>175</v>
      </c>
      <c r="F969" s="3">
        <v>29</v>
      </c>
      <c r="G969" s="3">
        <v>23500</v>
      </c>
      <c r="H969" s="5">
        <f t="shared" si="51"/>
        <v>681500</v>
      </c>
      <c r="I969" s="76">
        <f t="shared" si="52"/>
        <v>340750</v>
      </c>
      <c r="J969" s="76">
        <f t="shared" si="53"/>
        <v>340700</v>
      </c>
    </row>
    <row r="970" spans="1:10">
      <c r="A970" s="2">
        <v>44307</v>
      </c>
      <c r="B970" s="3" t="s">
        <v>171</v>
      </c>
      <c r="C970" s="4" t="s">
        <v>96</v>
      </c>
      <c r="D970" s="3" t="s">
        <v>18</v>
      </c>
      <c r="E970" s="3" t="s">
        <v>179</v>
      </c>
      <c r="F970" s="3">
        <v>81</v>
      </c>
      <c r="G970" s="3">
        <v>6000</v>
      </c>
      <c r="H970" s="5">
        <f t="shared" si="51"/>
        <v>486000</v>
      </c>
      <c r="I970" s="76">
        <f t="shared" si="52"/>
        <v>48600</v>
      </c>
      <c r="J970" s="76">
        <f t="shared" si="53"/>
        <v>38800</v>
      </c>
    </row>
    <row r="971" spans="1:10">
      <c r="A971" s="2">
        <v>44307</v>
      </c>
      <c r="B971" s="3" t="s">
        <v>13</v>
      </c>
      <c r="C971" s="4" t="s">
        <v>14</v>
      </c>
      <c r="D971" s="3" t="s">
        <v>10</v>
      </c>
      <c r="E971" s="3" t="s">
        <v>178</v>
      </c>
      <c r="F971" s="3">
        <v>46</v>
      </c>
      <c r="G971" s="3">
        <v>4000</v>
      </c>
      <c r="H971" s="5">
        <f t="shared" si="51"/>
        <v>184000</v>
      </c>
      <c r="I971" s="76">
        <f t="shared" si="52"/>
        <v>18400</v>
      </c>
      <c r="J971" s="76">
        <f t="shared" si="53"/>
        <v>14700</v>
      </c>
    </row>
    <row r="972" spans="1:10">
      <c r="A972" s="2">
        <v>44307</v>
      </c>
      <c r="B972" s="3" t="s">
        <v>172</v>
      </c>
      <c r="C972" s="4" t="s">
        <v>11</v>
      </c>
      <c r="D972" s="3" t="s">
        <v>7</v>
      </c>
      <c r="E972" s="3" t="s">
        <v>174</v>
      </c>
      <c r="F972" s="3">
        <v>70</v>
      </c>
      <c r="G972" s="3">
        <v>18000</v>
      </c>
      <c r="H972" s="5">
        <f t="shared" si="51"/>
        <v>1260000</v>
      </c>
      <c r="I972" s="76">
        <f t="shared" si="52"/>
        <v>252000</v>
      </c>
      <c r="J972" s="76">
        <f t="shared" si="53"/>
        <v>252000</v>
      </c>
    </row>
    <row r="973" spans="1:10">
      <c r="A973" s="2">
        <v>44307</v>
      </c>
      <c r="B973" s="3" t="s">
        <v>173</v>
      </c>
      <c r="C973" s="4" t="s">
        <v>15</v>
      </c>
      <c r="D973" s="3" t="s">
        <v>10</v>
      </c>
      <c r="E973" s="3" t="s">
        <v>176</v>
      </c>
      <c r="F973" s="3">
        <v>81</v>
      </c>
      <c r="G973" s="3">
        <v>9000</v>
      </c>
      <c r="H973" s="5">
        <f t="shared" si="51"/>
        <v>729000</v>
      </c>
      <c r="I973" s="76">
        <f t="shared" si="52"/>
        <v>72900</v>
      </c>
      <c r="J973" s="76">
        <f t="shared" si="53"/>
        <v>58300</v>
      </c>
    </row>
    <row r="974" spans="1:10">
      <c r="A974" s="2">
        <v>44307</v>
      </c>
      <c r="B974" s="3" t="s">
        <v>13</v>
      </c>
      <c r="C974" s="4" t="s">
        <v>164</v>
      </c>
      <c r="D974" s="3" t="s">
        <v>18</v>
      </c>
      <c r="E974" s="3" t="s">
        <v>176</v>
      </c>
      <c r="F974" s="3">
        <v>71</v>
      </c>
      <c r="G974" s="3">
        <v>9000</v>
      </c>
      <c r="H974" s="5">
        <f t="shared" si="51"/>
        <v>639000</v>
      </c>
      <c r="I974" s="76">
        <f t="shared" si="52"/>
        <v>63900</v>
      </c>
      <c r="J974" s="76">
        <f t="shared" si="53"/>
        <v>51100</v>
      </c>
    </row>
    <row r="975" spans="1:10">
      <c r="A975" s="2">
        <v>44307</v>
      </c>
      <c r="B975" s="3" t="s">
        <v>173</v>
      </c>
      <c r="C975" s="4" t="s">
        <v>53</v>
      </c>
      <c r="D975" s="3" t="s">
        <v>7</v>
      </c>
      <c r="E975" s="3" t="s">
        <v>175</v>
      </c>
      <c r="F975" s="3">
        <v>29</v>
      </c>
      <c r="G975" s="3">
        <v>23500</v>
      </c>
      <c r="H975" s="5">
        <f t="shared" si="51"/>
        <v>681500</v>
      </c>
      <c r="I975" s="76">
        <f t="shared" si="52"/>
        <v>340750</v>
      </c>
      <c r="J975" s="76">
        <f t="shared" si="53"/>
        <v>340700</v>
      </c>
    </row>
    <row r="976" spans="1:10">
      <c r="A976" s="2">
        <v>44307</v>
      </c>
      <c r="B976" s="3" t="s">
        <v>172</v>
      </c>
      <c r="C976" s="4" t="s">
        <v>71</v>
      </c>
      <c r="D976" s="3" t="s">
        <v>7</v>
      </c>
      <c r="E976" s="3" t="s">
        <v>175</v>
      </c>
      <c r="F976" s="3">
        <v>81</v>
      </c>
      <c r="G976" s="3">
        <v>23500</v>
      </c>
      <c r="H976" s="5">
        <f t="shared" si="51"/>
        <v>1903500</v>
      </c>
      <c r="I976" s="76">
        <f t="shared" si="52"/>
        <v>951750</v>
      </c>
      <c r="J976" s="76">
        <f t="shared" si="53"/>
        <v>951700</v>
      </c>
    </row>
    <row r="977" spans="1:10">
      <c r="A977" s="2">
        <v>44307</v>
      </c>
      <c r="B977" s="3" t="s">
        <v>172</v>
      </c>
      <c r="C977" s="4" t="s">
        <v>157</v>
      </c>
      <c r="D977" s="3" t="s">
        <v>21</v>
      </c>
      <c r="E977" s="3" t="s">
        <v>175</v>
      </c>
      <c r="F977" s="3">
        <v>15</v>
      </c>
      <c r="G977" s="3">
        <v>23500</v>
      </c>
      <c r="H977" s="5">
        <f t="shared" si="51"/>
        <v>352500</v>
      </c>
      <c r="I977" s="76">
        <f t="shared" si="52"/>
        <v>176250</v>
      </c>
      <c r="J977" s="76">
        <f t="shared" si="53"/>
        <v>176200</v>
      </c>
    </row>
    <row r="978" spans="1:10">
      <c r="A978" s="2">
        <v>44307</v>
      </c>
      <c r="B978" s="3" t="s">
        <v>173</v>
      </c>
      <c r="C978" s="4" t="s">
        <v>17</v>
      </c>
      <c r="D978" s="3" t="s">
        <v>18</v>
      </c>
      <c r="E978" s="3" t="s">
        <v>174</v>
      </c>
      <c r="F978" s="3">
        <v>13</v>
      </c>
      <c r="G978" s="3">
        <v>18000</v>
      </c>
      <c r="H978" s="5">
        <f t="shared" si="51"/>
        <v>234000</v>
      </c>
      <c r="I978" s="76">
        <f t="shared" si="52"/>
        <v>46800</v>
      </c>
      <c r="J978" s="76">
        <f t="shared" si="53"/>
        <v>46800</v>
      </c>
    </row>
    <row r="979" spans="1:10">
      <c r="A979" s="2">
        <v>44307</v>
      </c>
      <c r="B979" s="3" t="s">
        <v>172</v>
      </c>
      <c r="C979" s="4" t="s">
        <v>141</v>
      </c>
      <c r="D979" s="3" t="s">
        <v>118</v>
      </c>
      <c r="E979" s="3" t="s">
        <v>176</v>
      </c>
      <c r="F979" s="3">
        <v>60</v>
      </c>
      <c r="G979" s="3">
        <v>9000</v>
      </c>
      <c r="H979" s="5">
        <f t="shared" si="51"/>
        <v>540000</v>
      </c>
      <c r="I979" s="76">
        <f t="shared" si="52"/>
        <v>54000</v>
      </c>
      <c r="J979" s="76">
        <f t="shared" si="53"/>
        <v>43200</v>
      </c>
    </row>
    <row r="980" spans="1:10">
      <c r="A980" s="2">
        <v>44308</v>
      </c>
      <c r="B980" s="3" t="s">
        <v>170</v>
      </c>
      <c r="C980" s="4" t="s">
        <v>87</v>
      </c>
      <c r="D980" s="3" t="s">
        <v>10</v>
      </c>
      <c r="E980" s="3" t="s">
        <v>176</v>
      </c>
      <c r="F980" s="3">
        <v>17</v>
      </c>
      <c r="G980" s="3">
        <v>9000</v>
      </c>
      <c r="H980" s="5">
        <f t="shared" si="51"/>
        <v>153000</v>
      </c>
      <c r="I980" s="76">
        <f t="shared" si="52"/>
        <v>15300</v>
      </c>
      <c r="J980" s="76">
        <f t="shared" si="53"/>
        <v>12200</v>
      </c>
    </row>
    <row r="981" spans="1:10">
      <c r="A981" s="2">
        <v>44308</v>
      </c>
      <c r="B981" s="3" t="s">
        <v>13</v>
      </c>
      <c r="C981" s="4" t="s">
        <v>167</v>
      </c>
      <c r="D981" s="3" t="s">
        <v>18</v>
      </c>
      <c r="E981" s="3" t="s">
        <v>176</v>
      </c>
      <c r="F981" s="3">
        <v>8</v>
      </c>
      <c r="G981" s="3">
        <v>9000</v>
      </c>
      <c r="H981" s="5">
        <f t="shared" si="51"/>
        <v>72000</v>
      </c>
      <c r="I981" s="76">
        <f t="shared" si="52"/>
        <v>7200</v>
      </c>
      <c r="J981" s="76">
        <f t="shared" si="53"/>
        <v>5700</v>
      </c>
    </row>
    <row r="982" spans="1:10">
      <c r="A982" s="2">
        <v>44308</v>
      </c>
      <c r="B982" s="3" t="s">
        <v>171</v>
      </c>
      <c r="C982" s="4" t="s">
        <v>41</v>
      </c>
      <c r="D982" s="3" t="s">
        <v>23</v>
      </c>
      <c r="E982" s="3" t="s">
        <v>175</v>
      </c>
      <c r="F982" s="3">
        <v>26</v>
      </c>
      <c r="G982" s="3">
        <v>23500</v>
      </c>
      <c r="H982" s="5">
        <f t="shared" si="51"/>
        <v>611000</v>
      </c>
      <c r="I982" s="76">
        <f t="shared" si="52"/>
        <v>305500</v>
      </c>
      <c r="J982" s="76">
        <f t="shared" si="53"/>
        <v>305500</v>
      </c>
    </row>
    <row r="983" spans="1:10">
      <c r="A983" s="2">
        <v>44308</v>
      </c>
      <c r="B983" s="3" t="s">
        <v>173</v>
      </c>
      <c r="C983" s="4" t="s">
        <v>162</v>
      </c>
      <c r="D983" s="3" t="s">
        <v>118</v>
      </c>
      <c r="E983" s="3" t="s">
        <v>176</v>
      </c>
      <c r="F983" s="3">
        <v>16</v>
      </c>
      <c r="G983" s="3">
        <v>9000</v>
      </c>
      <c r="H983" s="5">
        <f t="shared" si="51"/>
        <v>144000</v>
      </c>
      <c r="I983" s="76">
        <f t="shared" si="52"/>
        <v>14400</v>
      </c>
      <c r="J983" s="76">
        <f t="shared" si="53"/>
        <v>11500</v>
      </c>
    </row>
    <row r="984" spans="1:10">
      <c r="A984" s="2">
        <v>44308</v>
      </c>
      <c r="B984" s="3" t="s">
        <v>173</v>
      </c>
      <c r="C984" s="4" t="s">
        <v>15</v>
      </c>
      <c r="D984" s="3" t="s">
        <v>10</v>
      </c>
      <c r="E984" s="3" t="s">
        <v>176</v>
      </c>
      <c r="F984" s="3">
        <v>84</v>
      </c>
      <c r="G984" s="3">
        <v>9000</v>
      </c>
      <c r="H984" s="5">
        <f t="shared" si="51"/>
        <v>756000</v>
      </c>
      <c r="I984" s="76">
        <f t="shared" si="52"/>
        <v>75600</v>
      </c>
      <c r="J984" s="76">
        <f t="shared" si="53"/>
        <v>60400</v>
      </c>
    </row>
    <row r="985" spans="1:10">
      <c r="A985" s="2">
        <v>44308</v>
      </c>
      <c r="B985" s="3" t="s">
        <v>170</v>
      </c>
      <c r="C985" s="4" t="s">
        <v>86</v>
      </c>
      <c r="D985" s="3" t="s">
        <v>10</v>
      </c>
      <c r="E985" s="3" t="s">
        <v>175</v>
      </c>
      <c r="F985" s="3">
        <v>40</v>
      </c>
      <c r="G985" s="3">
        <v>23500</v>
      </c>
      <c r="H985" s="5">
        <f t="shared" si="51"/>
        <v>940000</v>
      </c>
      <c r="I985" s="76">
        <f t="shared" si="52"/>
        <v>470000</v>
      </c>
      <c r="J985" s="76">
        <f t="shared" si="53"/>
        <v>470000</v>
      </c>
    </row>
    <row r="986" spans="1:10">
      <c r="A986" s="2">
        <v>44309</v>
      </c>
      <c r="B986" s="3" t="s">
        <v>13</v>
      </c>
      <c r="C986" s="4" t="s">
        <v>87</v>
      </c>
      <c r="D986" s="3" t="s">
        <v>10</v>
      </c>
      <c r="E986" s="3" t="s">
        <v>175</v>
      </c>
      <c r="F986" s="3">
        <v>71</v>
      </c>
      <c r="G986" s="3">
        <v>23500</v>
      </c>
      <c r="H986" s="5">
        <f t="shared" si="51"/>
        <v>1668500</v>
      </c>
      <c r="I986" s="76">
        <f t="shared" si="52"/>
        <v>834250</v>
      </c>
      <c r="J986" s="76">
        <f t="shared" si="53"/>
        <v>834200</v>
      </c>
    </row>
    <row r="987" spans="1:10">
      <c r="A987" s="2">
        <v>44309</v>
      </c>
      <c r="B987" s="3" t="s">
        <v>170</v>
      </c>
      <c r="C987" s="4" t="s">
        <v>75</v>
      </c>
      <c r="D987" s="3" t="s">
        <v>7</v>
      </c>
      <c r="E987" s="3" t="s">
        <v>175</v>
      </c>
      <c r="F987" s="3">
        <v>90</v>
      </c>
      <c r="G987" s="3">
        <v>23500</v>
      </c>
      <c r="H987" s="5">
        <f t="shared" si="51"/>
        <v>2115000</v>
      </c>
      <c r="I987" s="76">
        <f t="shared" si="52"/>
        <v>1057500</v>
      </c>
      <c r="J987" s="76">
        <f t="shared" si="53"/>
        <v>1057500</v>
      </c>
    </row>
    <row r="988" spans="1:10">
      <c r="A988" s="2">
        <v>44309</v>
      </c>
      <c r="B988" s="3" t="s">
        <v>172</v>
      </c>
      <c r="C988" s="4" t="s">
        <v>108</v>
      </c>
      <c r="D988" s="3" t="s">
        <v>10</v>
      </c>
      <c r="E988" s="3" t="s">
        <v>176</v>
      </c>
      <c r="F988" s="3">
        <v>34</v>
      </c>
      <c r="G988" s="3">
        <v>9000</v>
      </c>
      <c r="H988" s="5">
        <f t="shared" si="51"/>
        <v>306000</v>
      </c>
      <c r="I988" s="76">
        <f t="shared" si="52"/>
        <v>30600</v>
      </c>
      <c r="J988" s="76">
        <f t="shared" si="53"/>
        <v>24400</v>
      </c>
    </row>
    <row r="989" spans="1:10">
      <c r="A989" s="2">
        <v>44309</v>
      </c>
      <c r="B989" s="3" t="s">
        <v>171</v>
      </c>
      <c r="C989" s="4" t="s">
        <v>65</v>
      </c>
      <c r="D989" s="3" t="s">
        <v>23</v>
      </c>
      <c r="E989" s="3" t="s">
        <v>178</v>
      </c>
      <c r="F989" s="3">
        <v>22</v>
      </c>
      <c r="G989" s="3">
        <v>4000</v>
      </c>
      <c r="H989" s="5">
        <f t="shared" si="51"/>
        <v>88000</v>
      </c>
      <c r="I989" s="76">
        <f t="shared" si="52"/>
        <v>8800</v>
      </c>
      <c r="J989" s="76">
        <f t="shared" si="53"/>
        <v>7000</v>
      </c>
    </row>
    <row r="990" spans="1:10">
      <c r="A990" s="2">
        <v>44309</v>
      </c>
      <c r="B990" s="3" t="s">
        <v>172</v>
      </c>
      <c r="C990" s="4" t="s">
        <v>11</v>
      </c>
      <c r="D990" s="3" t="s">
        <v>7</v>
      </c>
      <c r="E990" s="3" t="s">
        <v>174</v>
      </c>
      <c r="F990" s="3">
        <v>29</v>
      </c>
      <c r="G990" s="3">
        <v>18000</v>
      </c>
      <c r="H990" s="5">
        <f t="shared" si="51"/>
        <v>522000</v>
      </c>
      <c r="I990" s="76">
        <f t="shared" si="52"/>
        <v>104400</v>
      </c>
      <c r="J990" s="76">
        <f t="shared" si="53"/>
        <v>104400</v>
      </c>
    </row>
    <row r="991" spans="1:10">
      <c r="A991" s="2">
        <v>44310</v>
      </c>
      <c r="B991" s="3" t="s">
        <v>173</v>
      </c>
      <c r="C991" s="4" t="s">
        <v>46</v>
      </c>
      <c r="D991" s="3" t="s">
        <v>7</v>
      </c>
      <c r="E991" s="3" t="s">
        <v>174</v>
      </c>
      <c r="F991" s="3">
        <v>27</v>
      </c>
      <c r="G991" s="3">
        <v>18000</v>
      </c>
      <c r="H991" s="5">
        <f t="shared" si="51"/>
        <v>486000</v>
      </c>
      <c r="I991" s="76">
        <f t="shared" si="52"/>
        <v>97200</v>
      </c>
      <c r="J991" s="76">
        <f t="shared" si="53"/>
        <v>97200</v>
      </c>
    </row>
    <row r="992" spans="1:10">
      <c r="A992" s="2">
        <v>44310</v>
      </c>
      <c r="B992" s="3" t="s">
        <v>173</v>
      </c>
      <c r="C992" s="4" t="s">
        <v>130</v>
      </c>
      <c r="D992" s="3" t="s">
        <v>18</v>
      </c>
      <c r="E992" s="3" t="s">
        <v>175</v>
      </c>
      <c r="F992" s="3">
        <v>18</v>
      </c>
      <c r="G992" s="3">
        <v>23500</v>
      </c>
      <c r="H992" s="5">
        <f t="shared" si="51"/>
        <v>423000</v>
      </c>
      <c r="I992" s="76">
        <f t="shared" si="52"/>
        <v>211500</v>
      </c>
      <c r="J992" s="76">
        <f t="shared" si="53"/>
        <v>211500</v>
      </c>
    </row>
    <row r="993" spans="1:10">
      <c r="A993" s="2">
        <v>44310</v>
      </c>
      <c r="B993" s="3" t="s">
        <v>171</v>
      </c>
      <c r="C993" s="4" t="s">
        <v>66</v>
      </c>
      <c r="D993" s="3" t="s">
        <v>7</v>
      </c>
      <c r="E993" s="3" t="s">
        <v>176</v>
      </c>
      <c r="F993" s="3">
        <v>24</v>
      </c>
      <c r="G993" s="3">
        <v>9000</v>
      </c>
      <c r="H993" s="5">
        <f t="shared" si="51"/>
        <v>216000</v>
      </c>
      <c r="I993" s="76">
        <f t="shared" si="52"/>
        <v>21600</v>
      </c>
      <c r="J993" s="76">
        <f t="shared" si="53"/>
        <v>17200</v>
      </c>
    </row>
    <row r="994" spans="1:10">
      <c r="A994" s="2">
        <v>44310</v>
      </c>
      <c r="B994" s="3" t="s">
        <v>172</v>
      </c>
      <c r="C994" s="4" t="s">
        <v>150</v>
      </c>
      <c r="D994" s="3" t="s">
        <v>21</v>
      </c>
      <c r="E994" s="3" t="s">
        <v>176</v>
      </c>
      <c r="F994" s="3">
        <v>37</v>
      </c>
      <c r="G994" s="3">
        <v>9000</v>
      </c>
      <c r="H994" s="5">
        <f t="shared" si="51"/>
        <v>333000</v>
      </c>
      <c r="I994" s="76">
        <f t="shared" si="52"/>
        <v>33300</v>
      </c>
      <c r="J994" s="76">
        <f t="shared" si="53"/>
        <v>26600</v>
      </c>
    </row>
    <row r="995" spans="1:10">
      <c r="A995" s="2">
        <v>44311</v>
      </c>
      <c r="B995" s="3" t="s">
        <v>170</v>
      </c>
      <c r="C995" s="4" t="s">
        <v>86</v>
      </c>
      <c r="D995" s="3" t="s">
        <v>10</v>
      </c>
      <c r="E995" s="3" t="s">
        <v>175</v>
      </c>
      <c r="F995" s="3">
        <v>79</v>
      </c>
      <c r="G995" s="3">
        <v>23500</v>
      </c>
      <c r="H995" s="5">
        <f t="shared" si="51"/>
        <v>1856500</v>
      </c>
      <c r="I995" s="76">
        <f t="shared" si="52"/>
        <v>928250</v>
      </c>
      <c r="J995" s="76">
        <f t="shared" si="53"/>
        <v>928200</v>
      </c>
    </row>
    <row r="996" spans="1:10">
      <c r="A996" s="2">
        <v>44311</v>
      </c>
      <c r="B996" s="3" t="s">
        <v>171</v>
      </c>
      <c r="C996" s="4" t="s">
        <v>75</v>
      </c>
      <c r="D996" s="3" t="s">
        <v>7</v>
      </c>
      <c r="E996" s="3" t="s">
        <v>175</v>
      </c>
      <c r="F996" s="3">
        <v>21</v>
      </c>
      <c r="G996" s="3">
        <v>23500</v>
      </c>
      <c r="H996" s="5">
        <f t="shared" si="51"/>
        <v>493500</v>
      </c>
      <c r="I996" s="76">
        <f t="shared" si="52"/>
        <v>246750</v>
      </c>
      <c r="J996" s="76">
        <f t="shared" si="53"/>
        <v>246700</v>
      </c>
    </row>
    <row r="997" spans="1:10">
      <c r="A997" s="2">
        <v>44311</v>
      </c>
      <c r="B997" s="3" t="s">
        <v>169</v>
      </c>
      <c r="C997" s="4" t="s">
        <v>8</v>
      </c>
      <c r="D997" s="3" t="s">
        <v>7</v>
      </c>
      <c r="E997" s="3" t="s">
        <v>175</v>
      </c>
      <c r="F997" s="3">
        <v>10</v>
      </c>
      <c r="G997" s="3">
        <v>23500</v>
      </c>
      <c r="H997" s="5">
        <f t="shared" si="51"/>
        <v>235000</v>
      </c>
      <c r="I997" s="76">
        <f t="shared" si="52"/>
        <v>117500</v>
      </c>
      <c r="J997" s="76">
        <f t="shared" si="53"/>
        <v>117500</v>
      </c>
    </row>
    <row r="998" spans="1:10">
      <c r="A998" s="2">
        <v>44311</v>
      </c>
      <c r="B998" s="3" t="s">
        <v>173</v>
      </c>
      <c r="C998" s="4" t="s">
        <v>77</v>
      </c>
      <c r="D998" s="3" t="s">
        <v>7</v>
      </c>
      <c r="E998" s="3" t="s">
        <v>176</v>
      </c>
      <c r="F998" s="3">
        <v>37</v>
      </c>
      <c r="G998" s="3">
        <v>9000</v>
      </c>
      <c r="H998" s="5">
        <f t="shared" si="51"/>
        <v>333000</v>
      </c>
      <c r="I998" s="76">
        <f t="shared" si="52"/>
        <v>33300</v>
      </c>
      <c r="J998" s="76">
        <f t="shared" si="53"/>
        <v>26600</v>
      </c>
    </row>
    <row r="999" spans="1:10">
      <c r="A999" s="2">
        <v>44311</v>
      </c>
      <c r="B999" s="3" t="s">
        <v>172</v>
      </c>
      <c r="C999" s="4" t="s">
        <v>97</v>
      </c>
      <c r="D999" s="3" t="s">
        <v>10</v>
      </c>
      <c r="E999" s="3" t="s">
        <v>176</v>
      </c>
      <c r="F999" s="3">
        <v>77</v>
      </c>
      <c r="G999" s="3">
        <v>9000</v>
      </c>
      <c r="H999" s="5">
        <f t="shared" si="51"/>
        <v>693000</v>
      </c>
      <c r="I999" s="76">
        <f t="shared" si="52"/>
        <v>69300</v>
      </c>
      <c r="J999" s="76">
        <f t="shared" si="53"/>
        <v>55400</v>
      </c>
    </row>
    <row r="1000" spans="1:10">
      <c r="A1000" s="2">
        <v>44311</v>
      </c>
      <c r="B1000" s="3" t="s">
        <v>13</v>
      </c>
      <c r="C1000" s="4" t="s">
        <v>105</v>
      </c>
      <c r="D1000" s="3" t="s">
        <v>18</v>
      </c>
      <c r="E1000" s="3" t="s">
        <v>176</v>
      </c>
      <c r="F1000" s="3">
        <v>82</v>
      </c>
      <c r="G1000" s="3">
        <v>9000</v>
      </c>
      <c r="H1000" s="5">
        <f t="shared" si="51"/>
        <v>738000</v>
      </c>
      <c r="I1000" s="76">
        <f t="shared" si="52"/>
        <v>73800</v>
      </c>
      <c r="J1000" s="76">
        <f t="shared" si="53"/>
        <v>59000</v>
      </c>
    </row>
    <row r="1001" spans="1:10">
      <c r="A1001" s="2">
        <v>44311</v>
      </c>
      <c r="B1001" s="3" t="s">
        <v>169</v>
      </c>
      <c r="C1001" s="4" t="s">
        <v>40</v>
      </c>
      <c r="D1001" s="3" t="s">
        <v>10</v>
      </c>
      <c r="E1001" s="3" t="s">
        <v>174</v>
      </c>
      <c r="F1001" s="3">
        <v>93</v>
      </c>
      <c r="G1001" s="3">
        <v>18000</v>
      </c>
      <c r="H1001" s="5">
        <f t="shared" si="51"/>
        <v>1674000</v>
      </c>
      <c r="I1001" s="76">
        <f t="shared" si="52"/>
        <v>334800</v>
      </c>
      <c r="J1001" s="76">
        <f t="shared" si="53"/>
        <v>351500</v>
      </c>
    </row>
    <row r="1002" spans="1:10">
      <c r="A1002" s="2">
        <v>44311</v>
      </c>
      <c r="B1002" s="3" t="s">
        <v>173</v>
      </c>
      <c r="C1002" s="4" t="s">
        <v>69</v>
      </c>
      <c r="D1002" s="3" t="s">
        <v>7</v>
      </c>
      <c r="E1002" s="3" t="s">
        <v>174</v>
      </c>
      <c r="F1002" s="3">
        <v>47</v>
      </c>
      <c r="G1002" s="3">
        <v>18000</v>
      </c>
      <c r="H1002" s="5">
        <f t="shared" si="51"/>
        <v>846000</v>
      </c>
      <c r="I1002" s="76">
        <f t="shared" si="52"/>
        <v>169200</v>
      </c>
      <c r="J1002" s="76">
        <f t="shared" si="53"/>
        <v>169200</v>
      </c>
    </row>
    <row r="1003" spans="1:10">
      <c r="A1003" s="2">
        <v>44311</v>
      </c>
      <c r="B1003" s="3" t="s">
        <v>173</v>
      </c>
      <c r="C1003" s="4" t="s">
        <v>27</v>
      </c>
      <c r="D1003" s="3" t="s">
        <v>21</v>
      </c>
      <c r="E1003" s="3" t="s">
        <v>176</v>
      </c>
      <c r="F1003" s="3">
        <v>85</v>
      </c>
      <c r="G1003" s="3">
        <v>9000</v>
      </c>
      <c r="H1003" s="5">
        <f t="shared" si="51"/>
        <v>765000</v>
      </c>
      <c r="I1003" s="76">
        <f t="shared" si="52"/>
        <v>76500</v>
      </c>
      <c r="J1003" s="76">
        <f t="shared" si="53"/>
        <v>61200</v>
      </c>
    </row>
    <row r="1004" spans="1:10">
      <c r="A1004" s="2">
        <v>44312</v>
      </c>
      <c r="B1004" s="3" t="s">
        <v>172</v>
      </c>
      <c r="C1004" s="4" t="s">
        <v>61</v>
      </c>
      <c r="D1004" s="3" t="s">
        <v>7</v>
      </c>
      <c r="E1004" s="3" t="s">
        <v>175</v>
      </c>
      <c r="F1004" s="3">
        <v>82</v>
      </c>
      <c r="G1004" s="3">
        <v>23500</v>
      </c>
      <c r="H1004" s="5">
        <f t="shared" si="51"/>
        <v>1927000</v>
      </c>
      <c r="I1004" s="76">
        <f t="shared" si="52"/>
        <v>963500</v>
      </c>
      <c r="J1004" s="76">
        <f t="shared" si="53"/>
        <v>963500</v>
      </c>
    </row>
    <row r="1005" spans="1:10">
      <c r="A1005" s="2">
        <v>44312</v>
      </c>
      <c r="B1005" s="3" t="s">
        <v>172</v>
      </c>
      <c r="C1005" s="4" t="s">
        <v>154</v>
      </c>
      <c r="D1005" s="3" t="s">
        <v>21</v>
      </c>
      <c r="E1005" s="3" t="s">
        <v>176</v>
      </c>
      <c r="F1005" s="3">
        <v>27</v>
      </c>
      <c r="G1005" s="3">
        <v>9000</v>
      </c>
      <c r="H1005" s="5">
        <f t="shared" si="51"/>
        <v>243000</v>
      </c>
      <c r="I1005" s="76">
        <f t="shared" si="52"/>
        <v>24300</v>
      </c>
      <c r="J1005" s="76">
        <f t="shared" si="53"/>
        <v>19400</v>
      </c>
    </row>
    <row r="1006" spans="1:10">
      <c r="A1006" s="2">
        <v>44312</v>
      </c>
      <c r="B1006" s="3" t="s">
        <v>172</v>
      </c>
      <c r="C1006" s="4" t="s">
        <v>36</v>
      </c>
      <c r="D1006" s="3" t="s">
        <v>23</v>
      </c>
      <c r="E1006" s="3" t="s">
        <v>178</v>
      </c>
      <c r="F1006" s="3">
        <v>11</v>
      </c>
      <c r="G1006" s="3">
        <v>4000</v>
      </c>
      <c r="H1006" s="5">
        <f t="shared" si="51"/>
        <v>44000</v>
      </c>
      <c r="I1006" s="76">
        <f t="shared" si="52"/>
        <v>4400</v>
      </c>
      <c r="J1006" s="76">
        <f t="shared" si="53"/>
        <v>3500</v>
      </c>
    </row>
    <row r="1007" spans="1:10">
      <c r="A1007" s="2">
        <v>44313</v>
      </c>
      <c r="B1007" s="3" t="s">
        <v>13</v>
      </c>
      <c r="C1007" s="4" t="s">
        <v>145</v>
      </c>
      <c r="D1007" s="3" t="s">
        <v>118</v>
      </c>
      <c r="E1007" s="3" t="s">
        <v>175</v>
      </c>
      <c r="F1007" s="3">
        <v>52</v>
      </c>
      <c r="G1007" s="3">
        <v>23500</v>
      </c>
      <c r="H1007" s="5">
        <f t="shared" si="51"/>
        <v>1222000</v>
      </c>
      <c r="I1007" s="76">
        <f t="shared" si="52"/>
        <v>611000</v>
      </c>
      <c r="J1007" s="76">
        <f t="shared" si="53"/>
        <v>611000</v>
      </c>
    </row>
    <row r="1008" spans="1:10">
      <c r="A1008" s="2">
        <v>44313</v>
      </c>
      <c r="B1008" s="3" t="s">
        <v>13</v>
      </c>
      <c r="C1008" s="4" t="s">
        <v>44</v>
      </c>
      <c r="D1008" s="3" t="s">
        <v>23</v>
      </c>
      <c r="E1008" s="3" t="s">
        <v>176</v>
      </c>
      <c r="F1008" s="3">
        <v>25</v>
      </c>
      <c r="G1008" s="3">
        <v>9000</v>
      </c>
      <c r="H1008" s="5">
        <f t="shared" si="51"/>
        <v>225000</v>
      </c>
      <c r="I1008" s="76">
        <f t="shared" si="52"/>
        <v>22500</v>
      </c>
      <c r="J1008" s="76">
        <f t="shared" si="53"/>
        <v>18000</v>
      </c>
    </row>
    <row r="1009" spans="1:10">
      <c r="A1009" s="2">
        <v>44313</v>
      </c>
      <c r="B1009" s="3" t="s">
        <v>171</v>
      </c>
      <c r="C1009" s="4" t="s">
        <v>90</v>
      </c>
      <c r="D1009" s="3" t="s">
        <v>21</v>
      </c>
      <c r="E1009" s="3" t="s">
        <v>176</v>
      </c>
      <c r="F1009" s="3">
        <v>42</v>
      </c>
      <c r="G1009" s="3">
        <v>9000</v>
      </c>
      <c r="H1009" s="5">
        <f t="shared" si="51"/>
        <v>378000</v>
      </c>
      <c r="I1009" s="76">
        <f t="shared" si="52"/>
        <v>37800</v>
      </c>
      <c r="J1009" s="76">
        <f t="shared" si="53"/>
        <v>30200</v>
      </c>
    </row>
    <row r="1010" spans="1:10">
      <c r="A1010" s="2">
        <v>44313</v>
      </c>
      <c r="B1010" s="3" t="s">
        <v>169</v>
      </c>
      <c r="C1010" s="4" t="s">
        <v>49</v>
      </c>
      <c r="D1010" s="3" t="s">
        <v>10</v>
      </c>
      <c r="E1010" s="3" t="s">
        <v>177</v>
      </c>
      <c r="F1010" s="3">
        <v>67</v>
      </c>
      <c r="G1010" s="3">
        <v>5000</v>
      </c>
      <c r="H1010" s="5">
        <f t="shared" si="51"/>
        <v>335000</v>
      </c>
      <c r="I1010" s="76">
        <f t="shared" si="52"/>
        <v>33500</v>
      </c>
      <c r="J1010" s="76">
        <f t="shared" si="53"/>
        <v>26800</v>
      </c>
    </row>
    <row r="1011" spans="1:10">
      <c r="A1011" s="2">
        <v>44313</v>
      </c>
      <c r="B1011" s="3" t="s">
        <v>171</v>
      </c>
      <c r="C1011" s="4" t="s">
        <v>139</v>
      </c>
      <c r="D1011" s="3" t="s">
        <v>118</v>
      </c>
      <c r="E1011" s="3" t="s">
        <v>175</v>
      </c>
      <c r="F1011" s="3">
        <v>43</v>
      </c>
      <c r="G1011" s="3">
        <v>23500</v>
      </c>
      <c r="H1011" s="5">
        <f t="shared" si="51"/>
        <v>1010500</v>
      </c>
      <c r="I1011" s="76">
        <f t="shared" si="52"/>
        <v>505250</v>
      </c>
      <c r="J1011" s="76">
        <f t="shared" si="53"/>
        <v>505200</v>
      </c>
    </row>
    <row r="1012" spans="1:10">
      <c r="A1012" s="2">
        <v>44313</v>
      </c>
      <c r="B1012" s="3" t="s">
        <v>173</v>
      </c>
      <c r="C1012" s="4" t="s">
        <v>88</v>
      </c>
      <c r="D1012" s="3" t="s">
        <v>21</v>
      </c>
      <c r="E1012" s="3" t="s">
        <v>176</v>
      </c>
      <c r="F1012" s="3">
        <v>96</v>
      </c>
      <c r="G1012" s="3">
        <v>9000</v>
      </c>
      <c r="H1012" s="5">
        <f t="shared" si="51"/>
        <v>864000</v>
      </c>
      <c r="I1012" s="76">
        <f t="shared" si="52"/>
        <v>86400</v>
      </c>
      <c r="J1012" s="76">
        <f t="shared" si="53"/>
        <v>77700</v>
      </c>
    </row>
    <row r="1013" spans="1:10">
      <c r="A1013" s="2">
        <v>44313</v>
      </c>
      <c r="B1013" s="3" t="s">
        <v>173</v>
      </c>
      <c r="C1013" s="4" t="s">
        <v>72</v>
      </c>
      <c r="D1013" s="3" t="s">
        <v>7</v>
      </c>
      <c r="E1013" s="3" t="s">
        <v>176</v>
      </c>
      <c r="F1013" s="3">
        <v>35</v>
      </c>
      <c r="G1013" s="3">
        <v>9000</v>
      </c>
      <c r="H1013" s="5">
        <f t="shared" si="51"/>
        <v>315000</v>
      </c>
      <c r="I1013" s="76">
        <f t="shared" si="52"/>
        <v>31500</v>
      </c>
      <c r="J1013" s="76">
        <f t="shared" si="53"/>
        <v>25200</v>
      </c>
    </row>
    <row r="1014" spans="1:10">
      <c r="A1014" s="2">
        <v>44313</v>
      </c>
      <c r="B1014" s="3" t="s">
        <v>170</v>
      </c>
      <c r="C1014" s="4" t="s">
        <v>133</v>
      </c>
      <c r="D1014" s="3" t="s">
        <v>23</v>
      </c>
      <c r="E1014" s="3" t="s">
        <v>175</v>
      </c>
      <c r="F1014" s="3">
        <v>83</v>
      </c>
      <c r="G1014" s="3">
        <v>23500</v>
      </c>
      <c r="H1014" s="5">
        <f t="shared" si="51"/>
        <v>1950500</v>
      </c>
      <c r="I1014" s="76">
        <f t="shared" si="52"/>
        <v>975250</v>
      </c>
      <c r="J1014" s="76">
        <f t="shared" si="53"/>
        <v>975200</v>
      </c>
    </row>
    <row r="1015" spans="1:10">
      <c r="A1015" s="2">
        <v>44314</v>
      </c>
      <c r="B1015" s="3" t="s">
        <v>170</v>
      </c>
      <c r="C1015" s="4" t="s">
        <v>165</v>
      </c>
      <c r="D1015" s="3" t="s">
        <v>18</v>
      </c>
      <c r="E1015" s="3" t="s">
        <v>175</v>
      </c>
      <c r="F1015" s="3">
        <v>27</v>
      </c>
      <c r="G1015" s="3">
        <v>23500</v>
      </c>
      <c r="H1015" s="5">
        <f t="shared" si="51"/>
        <v>634500</v>
      </c>
      <c r="I1015" s="76">
        <f t="shared" si="52"/>
        <v>317250</v>
      </c>
      <c r="J1015" s="76">
        <f t="shared" si="53"/>
        <v>317200</v>
      </c>
    </row>
    <row r="1016" spans="1:10">
      <c r="A1016" s="2">
        <v>44314</v>
      </c>
      <c r="B1016" s="3" t="s">
        <v>173</v>
      </c>
      <c r="C1016" s="4" t="s">
        <v>38</v>
      </c>
      <c r="D1016" s="3" t="s">
        <v>23</v>
      </c>
      <c r="E1016" s="3" t="s">
        <v>175</v>
      </c>
      <c r="F1016" s="3">
        <v>40</v>
      </c>
      <c r="G1016" s="3">
        <v>23500</v>
      </c>
      <c r="H1016" s="5">
        <f t="shared" si="51"/>
        <v>940000</v>
      </c>
      <c r="I1016" s="76">
        <f t="shared" si="52"/>
        <v>470000</v>
      </c>
      <c r="J1016" s="76">
        <f t="shared" si="53"/>
        <v>470000</v>
      </c>
    </row>
    <row r="1017" spans="1:10">
      <c r="A1017" s="2">
        <v>44314</v>
      </c>
      <c r="B1017" s="3" t="s">
        <v>173</v>
      </c>
      <c r="C1017" s="4" t="s">
        <v>72</v>
      </c>
      <c r="D1017" s="3" t="s">
        <v>7</v>
      </c>
      <c r="E1017" s="3" t="s">
        <v>176</v>
      </c>
      <c r="F1017" s="3">
        <v>92</v>
      </c>
      <c r="G1017" s="3">
        <v>9000</v>
      </c>
      <c r="H1017" s="5">
        <f t="shared" si="51"/>
        <v>828000</v>
      </c>
      <c r="I1017" s="76">
        <f t="shared" si="52"/>
        <v>82800</v>
      </c>
      <c r="J1017" s="76">
        <f t="shared" si="53"/>
        <v>74400</v>
      </c>
    </row>
    <row r="1018" spans="1:10">
      <c r="A1018" s="2">
        <v>44314</v>
      </c>
      <c r="B1018" s="3" t="s">
        <v>170</v>
      </c>
      <c r="C1018" s="4" t="s">
        <v>75</v>
      </c>
      <c r="D1018" s="3" t="s">
        <v>7</v>
      </c>
      <c r="E1018" s="3" t="s">
        <v>175</v>
      </c>
      <c r="F1018" s="3">
        <v>86</v>
      </c>
      <c r="G1018" s="3">
        <v>23500</v>
      </c>
      <c r="H1018" s="5">
        <f t="shared" si="51"/>
        <v>2021000</v>
      </c>
      <c r="I1018" s="76">
        <f t="shared" si="52"/>
        <v>1010500</v>
      </c>
      <c r="J1018" s="76">
        <f t="shared" si="53"/>
        <v>1010500</v>
      </c>
    </row>
    <row r="1019" spans="1:10">
      <c r="A1019" s="2">
        <v>44314</v>
      </c>
      <c r="B1019" s="3" t="s">
        <v>13</v>
      </c>
      <c r="C1019" s="4" t="s">
        <v>117</v>
      </c>
      <c r="D1019" s="3" t="s">
        <v>118</v>
      </c>
      <c r="E1019" s="3" t="s">
        <v>175</v>
      </c>
      <c r="F1019" s="3">
        <v>54</v>
      </c>
      <c r="G1019" s="3">
        <v>23500</v>
      </c>
      <c r="H1019" s="5">
        <f t="shared" si="51"/>
        <v>1269000</v>
      </c>
      <c r="I1019" s="76">
        <f t="shared" si="52"/>
        <v>634500</v>
      </c>
      <c r="J1019" s="76">
        <f t="shared" si="53"/>
        <v>634500</v>
      </c>
    </row>
    <row r="1020" spans="1:10">
      <c r="A1020" s="2">
        <v>44314</v>
      </c>
      <c r="B1020" s="3" t="s">
        <v>169</v>
      </c>
      <c r="C1020" s="4" t="s">
        <v>113</v>
      </c>
      <c r="D1020" s="3" t="s">
        <v>23</v>
      </c>
      <c r="E1020" s="3" t="s">
        <v>175</v>
      </c>
      <c r="F1020" s="3">
        <v>7</v>
      </c>
      <c r="G1020" s="3">
        <v>23500</v>
      </c>
      <c r="H1020" s="5">
        <f t="shared" si="51"/>
        <v>164500</v>
      </c>
      <c r="I1020" s="76">
        <f t="shared" si="52"/>
        <v>82250</v>
      </c>
      <c r="J1020" s="76">
        <f t="shared" si="53"/>
        <v>82200</v>
      </c>
    </row>
    <row r="1021" spans="1:10">
      <c r="A1021" s="2">
        <v>44314</v>
      </c>
      <c r="B1021" s="3" t="s">
        <v>172</v>
      </c>
      <c r="C1021" s="4" t="s">
        <v>141</v>
      </c>
      <c r="D1021" s="3" t="s">
        <v>118</v>
      </c>
      <c r="E1021" s="3" t="s">
        <v>176</v>
      </c>
      <c r="F1021" s="3">
        <v>85</v>
      </c>
      <c r="G1021" s="3">
        <v>9000</v>
      </c>
      <c r="H1021" s="5">
        <f t="shared" si="51"/>
        <v>765000</v>
      </c>
      <c r="I1021" s="76">
        <f t="shared" si="52"/>
        <v>76500</v>
      </c>
      <c r="J1021" s="76">
        <f t="shared" si="53"/>
        <v>61200</v>
      </c>
    </row>
    <row r="1022" spans="1:10">
      <c r="A1022" s="2">
        <v>44314</v>
      </c>
      <c r="B1022" s="3" t="s">
        <v>173</v>
      </c>
      <c r="C1022" s="4" t="s">
        <v>42</v>
      </c>
      <c r="D1022" s="3" t="s">
        <v>23</v>
      </c>
      <c r="E1022" s="3" t="s">
        <v>178</v>
      </c>
      <c r="F1022" s="3">
        <v>20</v>
      </c>
      <c r="G1022" s="3">
        <v>4000</v>
      </c>
      <c r="H1022" s="5">
        <f t="shared" si="51"/>
        <v>80000</v>
      </c>
      <c r="I1022" s="76">
        <f t="shared" si="52"/>
        <v>8000</v>
      </c>
      <c r="J1022" s="76">
        <f t="shared" si="53"/>
        <v>6400</v>
      </c>
    </row>
    <row r="1023" spans="1:10">
      <c r="A1023" s="2">
        <v>44314</v>
      </c>
      <c r="B1023" s="3" t="s">
        <v>13</v>
      </c>
      <c r="C1023" s="4" t="s">
        <v>117</v>
      </c>
      <c r="D1023" s="3" t="s">
        <v>118</v>
      </c>
      <c r="E1023" s="3" t="s">
        <v>175</v>
      </c>
      <c r="F1023" s="3">
        <v>53</v>
      </c>
      <c r="G1023" s="3">
        <v>23500</v>
      </c>
      <c r="H1023" s="5">
        <f t="shared" si="51"/>
        <v>1245500</v>
      </c>
      <c r="I1023" s="76">
        <f t="shared" si="52"/>
        <v>622750</v>
      </c>
      <c r="J1023" s="76">
        <f t="shared" si="53"/>
        <v>622700</v>
      </c>
    </row>
    <row r="1024" spans="1:10">
      <c r="A1024" s="2">
        <v>44314</v>
      </c>
      <c r="B1024" s="3" t="s">
        <v>171</v>
      </c>
      <c r="C1024" s="4" t="s">
        <v>168</v>
      </c>
      <c r="D1024" s="3" t="s">
        <v>7</v>
      </c>
      <c r="E1024" s="3" t="s">
        <v>177</v>
      </c>
      <c r="F1024" s="3">
        <v>4</v>
      </c>
      <c r="G1024" s="3">
        <v>5000</v>
      </c>
      <c r="H1024" s="5">
        <f t="shared" si="51"/>
        <v>20000</v>
      </c>
      <c r="I1024" s="76">
        <f t="shared" si="52"/>
        <v>2000</v>
      </c>
      <c r="J1024" s="76">
        <f t="shared" si="53"/>
        <v>1600</v>
      </c>
    </row>
    <row r="1025" spans="1:10">
      <c r="A1025" s="2">
        <v>44315</v>
      </c>
      <c r="B1025" s="3" t="s">
        <v>172</v>
      </c>
      <c r="C1025" s="4" t="s">
        <v>11</v>
      </c>
      <c r="D1025" s="3" t="s">
        <v>7</v>
      </c>
      <c r="E1025" s="3" t="s">
        <v>174</v>
      </c>
      <c r="F1025" s="3">
        <v>5</v>
      </c>
      <c r="G1025" s="3">
        <v>18000</v>
      </c>
      <c r="H1025" s="5">
        <f t="shared" si="51"/>
        <v>90000</v>
      </c>
      <c r="I1025" s="76">
        <f t="shared" si="52"/>
        <v>18000</v>
      </c>
      <c r="J1025" s="76">
        <f t="shared" si="53"/>
        <v>18000</v>
      </c>
    </row>
    <row r="1026" spans="1:10">
      <c r="A1026" s="2">
        <v>44315</v>
      </c>
      <c r="B1026" s="3" t="s">
        <v>172</v>
      </c>
      <c r="C1026" s="4" t="s">
        <v>19</v>
      </c>
      <c r="D1026" s="3" t="s">
        <v>7</v>
      </c>
      <c r="E1026" s="3" t="s">
        <v>176</v>
      </c>
      <c r="F1026" s="3">
        <v>92</v>
      </c>
      <c r="G1026" s="3">
        <v>9000</v>
      </c>
      <c r="H1026" s="5">
        <f t="shared" ref="H1026:H1089" si="54">G1026*F1026</f>
        <v>828000</v>
      </c>
      <c r="I1026" s="76">
        <f t="shared" si="52"/>
        <v>82800</v>
      </c>
      <c r="J1026" s="76">
        <f t="shared" si="53"/>
        <v>74400</v>
      </c>
    </row>
    <row r="1027" spans="1:10">
      <c r="A1027" s="2">
        <v>44316</v>
      </c>
      <c r="B1027" s="3" t="s">
        <v>173</v>
      </c>
      <c r="C1027" s="4" t="s">
        <v>29</v>
      </c>
      <c r="D1027" s="3" t="s">
        <v>10</v>
      </c>
      <c r="E1027" s="3" t="s">
        <v>174</v>
      </c>
      <c r="F1027" s="3">
        <v>2</v>
      </c>
      <c r="G1027" s="3">
        <v>18000</v>
      </c>
      <c r="H1027" s="5">
        <f t="shared" si="54"/>
        <v>36000</v>
      </c>
      <c r="I1027" s="76">
        <f t="shared" ref="I1027:I1090" si="55">IF($G1027&gt;20000, ROUNDDOWN($H1027*0.5, -1), IF($G1027&gt;10000, ROUNDDOWN($H1027*0.2, -1), ROUNDDOWN($H1027*0.1, -1)))</f>
        <v>7200</v>
      </c>
      <c r="J1027" s="76">
        <f t="shared" ref="J1027:J1090" si="56">IF($F1027&gt;90, ROUNDDOWN($H1027*0.01, -2), 0) + IF($G1027&gt;20000, ROUNDDOWN($H1027*0.5, -2), IF($G1027&gt;10000, ROUNDDOWN($H1027*0.2, -2), ROUNDDOWN($H1027*0.08, -2)))</f>
        <v>7200</v>
      </c>
    </row>
    <row r="1028" spans="1:10">
      <c r="A1028" s="2">
        <v>44316</v>
      </c>
      <c r="B1028" s="3" t="s">
        <v>169</v>
      </c>
      <c r="C1028" s="4" t="s">
        <v>105</v>
      </c>
      <c r="D1028" s="3" t="s">
        <v>18</v>
      </c>
      <c r="E1028" s="3" t="s">
        <v>174</v>
      </c>
      <c r="F1028" s="3">
        <v>44</v>
      </c>
      <c r="G1028" s="3">
        <v>18000</v>
      </c>
      <c r="H1028" s="5">
        <f t="shared" si="54"/>
        <v>792000</v>
      </c>
      <c r="I1028" s="76">
        <f t="shared" si="55"/>
        <v>158400</v>
      </c>
      <c r="J1028" s="76">
        <f t="shared" si="56"/>
        <v>158400</v>
      </c>
    </row>
    <row r="1029" spans="1:10">
      <c r="A1029" s="2">
        <v>44317</v>
      </c>
      <c r="B1029" s="3" t="s">
        <v>171</v>
      </c>
      <c r="C1029" s="4" t="s">
        <v>41</v>
      </c>
      <c r="D1029" s="3" t="s">
        <v>23</v>
      </c>
      <c r="E1029" s="3" t="s">
        <v>175</v>
      </c>
      <c r="F1029" s="3">
        <v>82</v>
      </c>
      <c r="G1029" s="3">
        <v>23500</v>
      </c>
      <c r="H1029" s="5">
        <f t="shared" si="54"/>
        <v>1927000</v>
      </c>
      <c r="I1029" s="76">
        <f t="shared" si="55"/>
        <v>963500</v>
      </c>
      <c r="J1029" s="76">
        <f t="shared" si="56"/>
        <v>963500</v>
      </c>
    </row>
    <row r="1030" spans="1:10">
      <c r="A1030" s="2">
        <v>44317</v>
      </c>
      <c r="B1030" s="3" t="s">
        <v>170</v>
      </c>
      <c r="C1030" s="4" t="s">
        <v>80</v>
      </c>
      <c r="D1030" s="3" t="s">
        <v>18</v>
      </c>
      <c r="E1030" s="3" t="s">
        <v>175</v>
      </c>
      <c r="F1030" s="3">
        <v>9</v>
      </c>
      <c r="G1030" s="3">
        <v>23500</v>
      </c>
      <c r="H1030" s="5">
        <f t="shared" si="54"/>
        <v>211500</v>
      </c>
      <c r="I1030" s="76">
        <f t="shared" si="55"/>
        <v>105750</v>
      </c>
      <c r="J1030" s="76">
        <f t="shared" si="56"/>
        <v>105700</v>
      </c>
    </row>
    <row r="1031" spans="1:10">
      <c r="A1031" s="2">
        <v>44317</v>
      </c>
      <c r="B1031" s="3" t="s">
        <v>169</v>
      </c>
      <c r="C1031" s="4" t="s">
        <v>113</v>
      </c>
      <c r="D1031" s="3" t="s">
        <v>23</v>
      </c>
      <c r="E1031" s="3" t="s">
        <v>175</v>
      </c>
      <c r="F1031" s="3">
        <v>23</v>
      </c>
      <c r="G1031" s="3">
        <v>23500</v>
      </c>
      <c r="H1031" s="5">
        <f t="shared" si="54"/>
        <v>540500</v>
      </c>
      <c r="I1031" s="76">
        <f t="shared" si="55"/>
        <v>270250</v>
      </c>
      <c r="J1031" s="76">
        <f t="shared" si="56"/>
        <v>270200</v>
      </c>
    </row>
    <row r="1032" spans="1:10">
      <c r="A1032" s="2">
        <v>44317</v>
      </c>
      <c r="B1032" s="3" t="s">
        <v>172</v>
      </c>
      <c r="C1032" s="4" t="s">
        <v>120</v>
      </c>
      <c r="D1032" s="3" t="s">
        <v>118</v>
      </c>
      <c r="E1032" s="3" t="s">
        <v>174</v>
      </c>
      <c r="F1032" s="3">
        <v>42</v>
      </c>
      <c r="G1032" s="3">
        <v>18000</v>
      </c>
      <c r="H1032" s="5">
        <f t="shared" si="54"/>
        <v>756000</v>
      </c>
      <c r="I1032" s="76">
        <f t="shared" si="55"/>
        <v>151200</v>
      </c>
      <c r="J1032" s="76">
        <f t="shared" si="56"/>
        <v>151200</v>
      </c>
    </row>
    <row r="1033" spans="1:10">
      <c r="A1033" s="2">
        <v>44317</v>
      </c>
      <c r="B1033" s="3" t="s">
        <v>170</v>
      </c>
      <c r="C1033" s="4" t="s">
        <v>24</v>
      </c>
      <c r="D1033" s="3" t="s">
        <v>21</v>
      </c>
      <c r="E1033" s="3" t="s">
        <v>174</v>
      </c>
      <c r="F1033" s="3">
        <v>59</v>
      </c>
      <c r="G1033" s="3">
        <v>18000</v>
      </c>
      <c r="H1033" s="5">
        <f t="shared" si="54"/>
        <v>1062000</v>
      </c>
      <c r="I1033" s="76">
        <f t="shared" si="55"/>
        <v>212400</v>
      </c>
      <c r="J1033" s="76">
        <f t="shared" si="56"/>
        <v>212400</v>
      </c>
    </row>
    <row r="1034" spans="1:10">
      <c r="A1034" s="2">
        <v>44318</v>
      </c>
      <c r="B1034" s="3" t="s">
        <v>171</v>
      </c>
      <c r="C1034" s="4" t="s">
        <v>54</v>
      </c>
      <c r="D1034" s="3" t="s">
        <v>7</v>
      </c>
      <c r="E1034" s="3" t="s">
        <v>174</v>
      </c>
      <c r="F1034" s="3">
        <v>25</v>
      </c>
      <c r="G1034" s="3">
        <v>18000</v>
      </c>
      <c r="H1034" s="5">
        <f t="shared" si="54"/>
        <v>450000</v>
      </c>
      <c r="I1034" s="76">
        <f t="shared" si="55"/>
        <v>90000</v>
      </c>
      <c r="J1034" s="76">
        <f t="shared" si="56"/>
        <v>90000</v>
      </c>
    </row>
    <row r="1035" spans="1:10">
      <c r="A1035" s="2">
        <v>44318</v>
      </c>
      <c r="B1035" s="3" t="s">
        <v>173</v>
      </c>
      <c r="C1035" s="4" t="s">
        <v>27</v>
      </c>
      <c r="D1035" s="3" t="s">
        <v>21</v>
      </c>
      <c r="E1035" s="3" t="s">
        <v>176</v>
      </c>
      <c r="F1035" s="3">
        <v>34</v>
      </c>
      <c r="G1035" s="3">
        <v>9000</v>
      </c>
      <c r="H1035" s="5">
        <f t="shared" si="54"/>
        <v>306000</v>
      </c>
      <c r="I1035" s="76">
        <f t="shared" si="55"/>
        <v>30600</v>
      </c>
      <c r="J1035" s="76">
        <f t="shared" si="56"/>
        <v>24400</v>
      </c>
    </row>
    <row r="1036" spans="1:10">
      <c r="A1036" s="2">
        <v>44318</v>
      </c>
      <c r="B1036" s="3" t="s">
        <v>171</v>
      </c>
      <c r="C1036" s="4" t="s">
        <v>114</v>
      </c>
      <c r="D1036" s="3" t="s">
        <v>10</v>
      </c>
      <c r="E1036" s="3" t="s">
        <v>176</v>
      </c>
      <c r="F1036" s="3">
        <v>11</v>
      </c>
      <c r="G1036" s="3">
        <v>9000</v>
      </c>
      <c r="H1036" s="5">
        <f t="shared" si="54"/>
        <v>99000</v>
      </c>
      <c r="I1036" s="76">
        <f t="shared" si="55"/>
        <v>9900</v>
      </c>
      <c r="J1036" s="76">
        <f t="shared" si="56"/>
        <v>7900</v>
      </c>
    </row>
    <row r="1037" spans="1:10">
      <c r="A1037" s="2">
        <v>44318</v>
      </c>
      <c r="B1037" s="3" t="s">
        <v>173</v>
      </c>
      <c r="C1037" s="4" t="s">
        <v>28</v>
      </c>
      <c r="D1037" s="3" t="s">
        <v>18</v>
      </c>
      <c r="E1037" s="3" t="s">
        <v>174</v>
      </c>
      <c r="F1037" s="3">
        <v>95</v>
      </c>
      <c r="G1037" s="3">
        <v>18000</v>
      </c>
      <c r="H1037" s="5">
        <f t="shared" si="54"/>
        <v>1710000</v>
      </c>
      <c r="I1037" s="76">
        <f t="shared" si="55"/>
        <v>342000</v>
      </c>
      <c r="J1037" s="76">
        <f t="shared" si="56"/>
        <v>359100</v>
      </c>
    </row>
    <row r="1038" spans="1:10">
      <c r="A1038" s="2">
        <v>44318</v>
      </c>
      <c r="B1038" s="3" t="s">
        <v>171</v>
      </c>
      <c r="C1038" s="4" t="s">
        <v>139</v>
      </c>
      <c r="D1038" s="3" t="s">
        <v>118</v>
      </c>
      <c r="E1038" s="3" t="s">
        <v>175</v>
      </c>
      <c r="F1038" s="3">
        <v>73</v>
      </c>
      <c r="G1038" s="3">
        <v>23500</v>
      </c>
      <c r="H1038" s="5">
        <f t="shared" si="54"/>
        <v>1715500</v>
      </c>
      <c r="I1038" s="76">
        <f t="shared" si="55"/>
        <v>857750</v>
      </c>
      <c r="J1038" s="76">
        <f t="shared" si="56"/>
        <v>857700</v>
      </c>
    </row>
    <row r="1039" spans="1:10">
      <c r="A1039" s="2">
        <v>44318</v>
      </c>
      <c r="B1039" s="3" t="s">
        <v>169</v>
      </c>
      <c r="C1039" s="4" t="s">
        <v>11</v>
      </c>
      <c r="D1039" s="3" t="s">
        <v>7</v>
      </c>
      <c r="E1039" s="3" t="s">
        <v>176</v>
      </c>
      <c r="F1039" s="3">
        <v>5</v>
      </c>
      <c r="G1039" s="3">
        <v>9000</v>
      </c>
      <c r="H1039" s="5">
        <f t="shared" si="54"/>
        <v>45000</v>
      </c>
      <c r="I1039" s="76">
        <f t="shared" si="55"/>
        <v>4500</v>
      </c>
      <c r="J1039" s="76">
        <f t="shared" si="56"/>
        <v>3600</v>
      </c>
    </row>
    <row r="1040" spans="1:10">
      <c r="A1040" s="2">
        <v>44318</v>
      </c>
      <c r="B1040" s="3" t="s">
        <v>169</v>
      </c>
      <c r="C1040" s="4" t="s">
        <v>84</v>
      </c>
      <c r="D1040" s="3" t="s">
        <v>18</v>
      </c>
      <c r="E1040" s="3" t="s">
        <v>175</v>
      </c>
      <c r="F1040" s="3">
        <v>19</v>
      </c>
      <c r="G1040" s="3">
        <v>23500</v>
      </c>
      <c r="H1040" s="5">
        <f t="shared" si="54"/>
        <v>446500</v>
      </c>
      <c r="I1040" s="76">
        <f t="shared" si="55"/>
        <v>223250</v>
      </c>
      <c r="J1040" s="76">
        <f t="shared" si="56"/>
        <v>223200</v>
      </c>
    </row>
    <row r="1041" spans="1:10">
      <c r="A1041" s="2">
        <v>44318</v>
      </c>
      <c r="B1041" s="3" t="s">
        <v>13</v>
      </c>
      <c r="C1041" s="4" t="s">
        <v>68</v>
      </c>
      <c r="D1041" s="3" t="s">
        <v>7</v>
      </c>
      <c r="E1041" s="3" t="s">
        <v>176</v>
      </c>
      <c r="F1041" s="3">
        <v>72</v>
      </c>
      <c r="G1041" s="3">
        <v>9000</v>
      </c>
      <c r="H1041" s="5">
        <f t="shared" si="54"/>
        <v>648000</v>
      </c>
      <c r="I1041" s="76">
        <f t="shared" si="55"/>
        <v>64800</v>
      </c>
      <c r="J1041" s="76">
        <f t="shared" si="56"/>
        <v>51800</v>
      </c>
    </row>
    <row r="1042" spans="1:10">
      <c r="A1042" s="2">
        <v>44318</v>
      </c>
      <c r="B1042" s="3" t="s">
        <v>173</v>
      </c>
      <c r="C1042" s="4" t="s">
        <v>129</v>
      </c>
      <c r="D1042" s="3" t="s">
        <v>18</v>
      </c>
      <c r="E1042" s="3" t="s">
        <v>174</v>
      </c>
      <c r="F1042" s="3">
        <v>45</v>
      </c>
      <c r="G1042" s="3">
        <v>18000</v>
      </c>
      <c r="H1042" s="5">
        <f t="shared" si="54"/>
        <v>810000</v>
      </c>
      <c r="I1042" s="76">
        <f t="shared" si="55"/>
        <v>162000</v>
      </c>
      <c r="J1042" s="76">
        <f t="shared" si="56"/>
        <v>162000</v>
      </c>
    </row>
    <row r="1043" spans="1:10">
      <c r="A1043" s="2">
        <v>44318</v>
      </c>
      <c r="B1043" s="3" t="s">
        <v>171</v>
      </c>
      <c r="C1043" s="4" t="s">
        <v>9</v>
      </c>
      <c r="D1043" s="3" t="s">
        <v>10</v>
      </c>
      <c r="E1043" s="3" t="s">
        <v>176</v>
      </c>
      <c r="F1043" s="3">
        <v>3</v>
      </c>
      <c r="G1043" s="3">
        <v>9000</v>
      </c>
      <c r="H1043" s="5">
        <f t="shared" si="54"/>
        <v>27000</v>
      </c>
      <c r="I1043" s="76">
        <f t="shared" si="55"/>
        <v>2700</v>
      </c>
      <c r="J1043" s="76">
        <f t="shared" si="56"/>
        <v>2100</v>
      </c>
    </row>
    <row r="1044" spans="1:10">
      <c r="A1044" s="2">
        <v>44319</v>
      </c>
      <c r="B1044" s="3" t="s">
        <v>169</v>
      </c>
      <c r="C1044" s="4" t="s">
        <v>78</v>
      </c>
      <c r="D1044" s="3" t="s">
        <v>7</v>
      </c>
      <c r="E1044" s="3" t="s">
        <v>174</v>
      </c>
      <c r="F1044" s="3">
        <v>36</v>
      </c>
      <c r="G1044" s="3">
        <v>18000</v>
      </c>
      <c r="H1044" s="5">
        <f t="shared" si="54"/>
        <v>648000</v>
      </c>
      <c r="I1044" s="76">
        <f t="shared" si="55"/>
        <v>129600</v>
      </c>
      <c r="J1044" s="76">
        <f t="shared" si="56"/>
        <v>129600</v>
      </c>
    </row>
    <row r="1045" spans="1:10">
      <c r="A1045" s="2">
        <v>44319</v>
      </c>
      <c r="B1045" s="3" t="s">
        <v>171</v>
      </c>
      <c r="C1045" s="4" t="s">
        <v>75</v>
      </c>
      <c r="D1045" s="3" t="s">
        <v>7</v>
      </c>
      <c r="E1045" s="3" t="s">
        <v>175</v>
      </c>
      <c r="F1045" s="3">
        <v>50</v>
      </c>
      <c r="G1045" s="3">
        <v>23500</v>
      </c>
      <c r="H1045" s="5">
        <f t="shared" si="54"/>
        <v>1175000</v>
      </c>
      <c r="I1045" s="76">
        <f t="shared" si="55"/>
        <v>587500</v>
      </c>
      <c r="J1045" s="76">
        <f t="shared" si="56"/>
        <v>587500</v>
      </c>
    </row>
    <row r="1046" spans="1:10">
      <c r="A1046" s="2">
        <v>44319</v>
      </c>
      <c r="B1046" s="3" t="s">
        <v>171</v>
      </c>
      <c r="C1046" s="4" t="s">
        <v>127</v>
      </c>
      <c r="D1046" s="3" t="s">
        <v>23</v>
      </c>
      <c r="E1046" s="3" t="s">
        <v>176</v>
      </c>
      <c r="F1046" s="3">
        <v>26</v>
      </c>
      <c r="G1046" s="3">
        <v>9000</v>
      </c>
      <c r="H1046" s="5">
        <f t="shared" si="54"/>
        <v>234000</v>
      </c>
      <c r="I1046" s="76">
        <f t="shared" si="55"/>
        <v>23400</v>
      </c>
      <c r="J1046" s="76">
        <f t="shared" si="56"/>
        <v>18700</v>
      </c>
    </row>
    <row r="1047" spans="1:10">
      <c r="A1047" s="2">
        <v>44319</v>
      </c>
      <c r="B1047" s="3" t="s">
        <v>171</v>
      </c>
      <c r="C1047" s="4" t="s">
        <v>39</v>
      </c>
      <c r="D1047" s="3" t="s">
        <v>23</v>
      </c>
      <c r="E1047" s="3" t="s">
        <v>176</v>
      </c>
      <c r="F1047" s="3">
        <v>98</v>
      </c>
      <c r="G1047" s="3">
        <v>9000</v>
      </c>
      <c r="H1047" s="5">
        <f t="shared" si="54"/>
        <v>882000</v>
      </c>
      <c r="I1047" s="76">
        <f t="shared" si="55"/>
        <v>88200</v>
      </c>
      <c r="J1047" s="76">
        <f t="shared" si="56"/>
        <v>79300</v>
      </c>
    </row>
    <row r="1048" spans="1:10">
      <c r="A1048" s="2">
        <v>44320</v>
      </c>
      <c r="B1048" s="3" t="s">
        <v>169</v>
      </c>
      <c r="C1048" s="4" t="s">
        <v>70</v>
      </c>
      <c r="D1048" s="3" t="s">
        <v>7</v>
      </c>
      <c r="E1048" s="3" t="s">
        <v>174</v>
      </c>
      <c r="F1048" s="3">
        <v>8</v>
      </c>
      <c r="G1048" s="3">
        <v>18000</v>
      </c>
      <c r="H1048" s="5">
        <f t="shared" si="54"/>
        <v>144000</v>
      </c>
      <c r="I1048" s="76">
        <f t="shared" si="55"/>
        <v>28800</v>
      </c>
      <c r="J1048" s="76">
        <f t="shared" si="56"/>
        <v>28800</v>
      </c>
    </row>
    <row r="1049" spans="1:10">
      <c r="A1049" s="2">
        <v>44320</v>
      </c>
      <c r="B1049" s="3" t="s">
        <v>170</v>
      </c>
      <c r="C1049" s="4" t="s">
        <v>6</v>
      </c>
      <c r="D1049" s="3" t="s">
        <v>7</v>
      </c>
      <c r="E1049" s="3" t="s">
        <v>176</v>
      </c>
      <c r="F1049" s="3">
        <v>58</v>
      </c>
      <c r="G1049" s="3">
        <v>9000</v>
      </c>
      <c r="H1049" s="5">
        <f t="shared" si="54"/>
        <v>522000</v>
      </c>
      <c r="I1049" s="76">
        <f t="shared" si="55"/>
        <v>52200</v>
      </c>
      <c r="J1049" s="76">
        <f t="shared" si="56"/>
        <v>41700</v>
      </c>
    </row>
    <row r="1050" spans="1:10">
      <c r="A1050" s="2">
        <v>44320</v>
      </c>
      <c r="B1050" s="3" t="s">
        <v>172</v>
      </c>
      <c r="C1050" s="4" t="s">
        <v>45</v>
      </c>
      <c r="D1050" s="3" t="s">
        <v>18</v>
      </c>
      <c r="E1050" s="3" t="s">
        <v>176</v>
      </c>
      <c r="F1050" s="3">
        <v>22</v>
      </c>
      <c r="G1050" s="3">
        <v>9000</v>
      </c>
      <c r="H1050" s="5">
        <f t="shared" si="54"/>
        <v>198000</v>
      </c>
      <c r="I1050" s="76">
        <f t="shared" si="55"/>
        <v>19800</v>
      </c>
      <c r="J1050" s="76">
        <f t="shared" si="56"/>
        <v>15800</v>
      </c>
    </row>
    <row r="1051" spans="1:10">
      <c r="A1051" s="2">
        <v>44320</v>
      </c>
      <c r="B1051" s="3" t="s">
        <v>170</v>
      </c>
      <c r="C1051" s="4" t="s">
        <v>14</v>
      </c>
      <c r="D1051" s="3" t="s">
        <v>10</v>
      </c>
      <c r="E1051" s="3" t="s">
        <v>177</v>
      </c>
      <c r="F1051" s="3">
        <v>88</v>
      </c>
      <c r="G1051" s="3">
        <v>5000</v>
      </c>
      <c r="H1051" s="5">
        <f t="shared" si="54"/>
        <v>440000</v>
      </c>
      <c r="I1051" s="76">
        <f t="shared" si="55"/>
        <v>44000</v>
      </c>
      <c r="J1051" s="76">
        <f t="shared" si="56"/>
        <v>35200</v>
      </c>
    </row>
    <row r="1052" spans="1:10">
      <c r="A1052" s="2">
        <v>44320</v>
      </c>
      <c r="B1052" s="3" t="s">
        <v>170</v>
      </c>
      <c r="C1052" s="4" t="s">
        <v>14</v>
      </c>
      <c r="D1052" s="3" t="s">
        <v>10</v>
      </c>
      <c r="E1052" s="3" t="s">
        <v>177</v>
      </c>
      <c r="F1052" s="3">
        <v>45</v>
      </c>
      <c r="G1052" s="3">
        <v>5000</v>
      </c>
      <c r="H1052" s="5">
        <f t="shared" si="54"/>
        <v>225000</v>
      </c>
      <c r="I1052" s="76">
        <f t="shared" si="55"/>
        <v>22500</v>
      </c>
      <c r="J1052" s="76">
        <f t="shared" si="56"/>
        <v>18000</v>
      </c>
    </row>
    <row r="1053" spans="1:10">
      <c r="A1053" s="2">
        <v>44320</v>
      </c>
      <c r="B1053" s="3" t="s">
        <v>171</v>
      </c>
      <c r="C1053" s="4" t="s">
        <v>81</v>
      </c>
      <c r="D1053" s="3" t="s">
        <v>18</v>
      </c>
      <c r="E1053" s="3" t="s">
        <v>175</v>
      </c>
      <c r="F1053" s="3">
        <v>35</v>
      </c>
      <c r="G1053" s="3">
        <v>23500</v>
      </c>
      <c r="H1053" s="5">
        <f t="shared" si="54"/>
        <v>822500</v>
      </c>
      <c r="I1053" s="76">
        <f t="shared" si="55"/>
        <v>411250</v>
      </c>
      <c r="J1053" s="76">
        <f t="shared" si="56"/>
        <v>411200</v>
      </c>
    </row>
    <row r="1054" spans="1:10">
      <c r="A1054" s="2">
        <v>44321</v>
      </c>
      <c r="B1054" s="3" t="s">
        <v>13</v>
      </c>
      <c r="C1054" s="4" t="s">
        <v>85</v>
      </c>
      <c r="D1054" s="3" t="s">
        <v>7</v>
      </c>
      <c r="E1054" s="3" t="s">
        <v>174</v>
      </c>
      <c r="F1054" s="3">
        <v>45</v>
      </c>
      <c r="G1054" s="3">
        <v>18000</v>
      </c>
      <c r="H1054" s="5">
        <f t="shared" si="54"/>
        <v>810000</v>
      </c>
      <c r="I1054" s="76">
        <f t="shared" si="55"/>
        <v>162000</v>
      </c>
      <c r="J1054" s="76">
        <f t="shared" si="56"/>
        <v>162000</v>
      </c>
    </row>
    <row r="1055" spans="1:10">
      <c r="A1055" s="2">
        <v>44321</v>
      </c>
      <c r="B1055" s="3" t="s">
        <v>169</v>
      </c>
      <c r="C1055" s="4" t="s">
        <v>94</v>
      </c>
      <c r="D1055" s="3" t="s">
        <v>10</v>
      </c>
      <c r="E1055" s="3" t="s">
        <v>175</v>
      </c>
      <c r="F1055" s="3">
        <v>80</v>
      </c>
      <c r="G1055" s="3">
        <v>23500</v>
      </c>
      <c r="H1055" s="5">
        <f t="shared" si="54"/>
        <v>1880000</v>
      </c>
      <c r="I1055" s="76">
        <f t="shared" si="55"/>
        <v>940000</v>
      </c>
      <c r="J1055" s="76">
        <f t="shared" si="56"/>
        <v>940000</v>
      </c>
    </row>
    <row r="1056" spans="1:10">
      <c r="A1056" s="2">
        <v>44321</v>
      </c>
      <c r="B1056" s="3" t="s">
        <v>169</v>
      </c>
      <c r="C1056" s="4" t="s">
        <v>16</v>
      </c>
      <c r="D1056" s="3" t="s">
        <v>10</v>
      </c>
      <c r="E1056" s="3" t="s">
        <v>176</v>
      </c>
      <c r="F1056" s="3">
        <v>76</v>
      </c>
      <c r="G1056" s="3">
        <v>9000</v>
      </c>
      <c r="H1056" s="5">
        <f t="shared" si="54"/>
        <v>684000</v>
      </c>
      <c r="I1056" s="76">
        <f t="shared" si="55"/>
        <v>68400</v>
      </c>
      <c r="J1056" s="76">
        <f t="shared" si="56"/>
        <v>54700</v>
      </c>
    </row>
    <row r="1057" spans="1:10">
      <c r="A1057" s="2">
        <v>44322</v>
      </c>
      <c r="B1057" s="3" t="s">
        <v>172</v>
      </c>
      <c r="C1057" s="4" t="s">
        <v>61</v>
      </c>
      <c r="D1057" s="3" t="s">
        <v>7</v>
      </c>
      <c r="E1057" s="3" t="s">
        <v>175</v>
      </c>
      <c r="F1057" s="3">
        <v>53</v>
      </c>
      <c r="G1057" s="3">
        <v>23500</v>
      </c>
      <c r="H1057" s="5">
        <f t="shared" si="54"/>
        <v>1245500</v>
      </c>
      <c r="I1057" s="76">
        <f t="shared" si="55"/>
        <v>622750</v>
      </c>
      <c r="J1057" s="76">
        <f t="shared" si="56"/>
        <v>622700</v>
      </c>
    </row>
    <row r="1058" spans="1:10">
      <c r="A1058" s="2">
        <v>44322</v>
      </c>
      <c r="B1058" s="3" t="s">
        <v>13</v>
      </c>
      <c r="C1058" s="4" t="s">
        <v>124</v>
      </c>
      <c r="D1058" s="3" t="s">
        <v>118</v>
      </c>
      <c r="E1058" s="3" t="s">
        <v>176</v>
      </c>
      <c r="F1058" s="3">
        <v>94</v>
      </c>
      <c r="G1058" s="3">
        <v>9000</v>
      </c>
      <c r="H1058" s="5">
        <f t="shared" si="54"/>
        <v>846000</v>
      </c>
      <c r="I1058" s="76">
        <f t="shared" si="55"/>
        <v>84600</v>
      </c>
      <c r="J1058" s="76">
        <f t="shared" si="56"/>
        <v>76000</v>
      </c>
    </row>
    <row r="1059" spans="1:10">
      <c r="A1059" s="2">
        <v>44322</v>
      </c>
      <c r="B1059" s="3" t="s">
        <v>173</v>
      </c>
      <c r="C1059" s="4" t="s">
        <v>72</v>
      </c>
      <c r="D1059" s="3" t="s">
        <v>7</v>
      </c>
      <c r="E1059" s="3" t="s">
        <v>176</v>
      </c>
      <c r="F1059" s="3">
        <v>45</v>
      </c>
      <c r="G1059" s="3">
        <v>9000</v>
      </c>
      <c r="H1059" s="5">
        <f t="shared" si="54"/>
        <v>405000</v>
      </c>
      <c r="I1059" s="76">
        <f t="shared" si="55"/>
        <v>40500</v>
      </c>
      <c r="J1059" s="76">
        <f t="shared" si="56"/>
        <v>32400</v>
      </c>
    </row>
    <row r="1060" spans="1:10">
      <c r="A1060" s="2">
        <v>44322</v>
      </c>
      <c r="B1060" s="3" t="s">
        <v>169</v>
      </c>
      <c r="C1060" s="4" t="s">
        <v>106</v>
      </c>
      <c r="D1060" s="3" t="s">
        <v>18</v>
      </c>
      <c r="E1060" s="3" t="s">
        <v>175</v>
      </c>
      <c r="F1060" s="3">
        <v>23</v>
      </c>
      <c r="G1060" s="3">
        <v>23500</v>
      </c>
      <c r="H1060" s="5">
        <f t="shared" si="54"/>
        <v>540500</v>
      </c>
      <c r="I1060" s="76">
        <f t="shared" si="55"/>
        <v>270250</v>
      </c>
      <c r="J1060" s="76">
        <f t="shared" si="56"/>
        <v>270200</v>
      </c>
    </row>
    <row r="1061" spans="1:10">
      <c r="A1061" s="2">
        <v>44322</v>
      </c>
      <c r="B1061" s="3" t="s">
        <v>172</v>
      </c>
      <c r="C1061" s="4" t="s">
        <v>125</v>
      </c>
      <c r="D1061" s="3" t="s">
        <v>118</v>
      </c>
      <c r="E1061" s="3" t="s">
        <v>176</v>
      </c>
      <c r="F1061" s="3">
        <v>51</v>
      </c>
      <c r="G1061" s="3">
        <v>9000</v>
      </c>
      <c r="H1061" s="5">
        <f t="shared" si="54"/>
        <v>459000</v>
      </c>
      <c r="I1061" s="76">
        <f t="shared" si="55"/>
        <v>45900</v>
      </c>
      <c r="J1061" s="76">
        <f t="shared" si="56"/>
        <v>36700</v>
      </c>
    </row>
    <row r="1062" spans="1:10">
      <c r="A1062" s="2">
        <v>44323</v>
      </c>
      <c r="B1062" s="3" t="s">
        <v>170</v>
      </c>
      <c r="C1062" s="4" t="s">
        <v>50</v>
      </c>
      <c r="D1062" s="3" t="s">
        <v>10</v>
      </c>
      <c r="E1062" s="3" t="s">
        <v>178</v>
      </c>
      <c r="F1062" s="3">
        <v>69</v>
      </c>
      <c r="G1062" s="3">
        <v>4000</v>
      </c>
      <c r="H1062" s="5">
        <f t="shared" si="54"/>
        <v>276000</v>
      </c>
      <c r="I1062" s="76">
        <f t="shared" si="55"/>
        <v>27600</v>
      </c>
      <c r="J1062" s="76">
        <f t="shared" si="56"/>
        <v>22000</v>
      </c>
    </row>
    <row r="1063" spans="1:10">
      <c r="A1063" s="2">
        <v>44323</v>
      </c>
      <c r="B1063" s="3" t="s">
        <v>170</v>
      </c>
      <c r="C1063" s="4" t="s">
        <v>116</v>
      </c>
      <c r="D1063" s="3" t="s">
        <v>18</v>
      </c>
      <c r="E1063" s="3" t="s">
        <v>174</v>
      </c>
      <c r="F1063" s="3">
        <v>16</v>
      </c>
      <c r="G1063" s="3">
        <v>18000</v>
      </c>
      <c r="H1063" s="5">
        <f t="shared" si="54"/>
        <v>288000</v>
      </c>
      <c r="I1063" s="76">
        <f t="shared" si="55"/>
        <v>57600</v>
      </c>
      <c r="J1063" s="76">
        <f t="shared" si="56"/>
        <v>57600</v>
      </c>
    </row>
    <row r="1064" spans="1:10">
      <c r="A1064" s="2">
        <v>44323</v>
      </c>
      <c r="B1064" s="3" t="s">
        <v>172</v>
      </c>
      <c r="C1064" s="4" t="s">
        <v>19</v>
      </c>
      <c r="D1064" s="3" t="s">
        <v>7</v>
      </c>
      <c r="E1064" s="3" t="s">
        <v>176</v>
      </c>
      <c r="F1064" s="3">
        <v>31</v>
      </c>
      <c r="G1064" s="3">
        <v>9000</v>
      </c>
      <c r="H1064" s="5">
        <f t="shared" si="54"/>
        <v>279000</v>
      </c>
      <c r="I1064" s="76">
        <f t="shared" si="55"/>
        <v>27900</v>
      </c>
      <c r="J1064" s="76">
        <f t="shared" si="56"/>
        <v>22300</v>
      </c>
    </row>
    <row r="1065" spans="1:10">
      <c r="A1065" s="2">
        <v>44324</v>
      </c>
      <c r="B1065" s="3" t="s">
        <v>172</v>
      </c>
      <c r="C1065" s="4" t="s">
        <v>12</v>
      </c>
      <c r="D1065" s="3" t="s">
        <v>23</v>
      </c>
      <c r="E1065" s="3" t="s">
        <v>174</v>
      </c>
      <c r="F1065" s="3">
        <v>87</v>
      </c>
      <c r="G1065" s="3">
        <v>18000</v>
      </c>
      <c r="H1065" s="5">
        <f t="shared" si="54"/>
        <v>1566000</v>
      </c>
      <c r="I1065" s="76">
        <f t="shared" si="55"/>
        <v>313200</v>
      </c>
      <c r="J1065" s="76">
        <f t="shared" si="56"/>
        <v>313200</v>
      </c>
    </row>
    <row r="1066" spans="1:10">
      <c r="A1066" s="2">
        <v>44324</v>
      </c>
      <c r="B1066" s="3" t="s">
        <v>169</v>
      </c>
      <c r="C1066" s="4" t="s">
        <v>46</v>
      </c>
      <c r="D1066" s="3" t="s">
        <v>7</v>
      </c>
      <c r="E1066" s="3" t="s">
        <v>176</v>
      </c>
      <c r="F1066" s="3">
        <v>41</v>
      </c>
      <c r="G1066" s="3">
        <v>9000</v>
      </c>
      <c r="H1066" s="5">
        <f t="shared" si="54"/>
        <v>369000</v>
      </c>
      <c r="I1066" s="76">
        <f t="shared" si="55"/>
        <v>36900</v>
      </c>
      <c r="J1066" s="76">
        <f t="shared" si="56"/>
        <v>29500</v>
      </c>
    </row>
    <row r="1067" spans="1:10">
      <c r="A1067" s="2">
        <v>44324</v>
      </c>
      <c r="B1067" s="3" t="s">
        <v>171</v>
      </c>
      <c r="C1067" s="4" t="s">
        <v>54</v>
      </c>
      <c r="D1067" s="3" t="s">
        <v>7</v>
      </c>
      <c r="E1067" s="3" t="s">
        <v>174</v>
      </c>
      <c r="F1067" s="3">
        <v>49</v>
      </c>
      <c r="G1067" s="3">
        <v>18000</v>
      </c>
      <c r="H1067" s="5">
        <f t="shared" si="54"/>
        <v>882000</v>
      </c>
      <c r="I1067" s="76">
        <f t="shared" si="55"/>
        <v>176400</v>
      </c>
      <c r="J1067" s="76">
        <f t="shared" si="56"/>
        <v>176400</v>
      </c>
    </row>
    <row r="1068" spans="1:10">
      <c r="A1068" s="2">
        <v>44324</v>
      </c>
      <c r="B1068" s="3" t="s">
        <v>173</v>
      </c>
      <c r="C1068" s="4" t="s">
        <v>120</v>
      </c>
      <c r="D1068" s="3" t="s">
        <v>118</v>
      </c>
      <c r="E1068" s="3" t="s">
        <v>174</v>
      </c>
      <c r="F1068" s="3">
        <v>89</v>
      </c>
      <c r="G1068" s="3">
        <v>18000</v>
      </c>
      <c r="H1068" s="5">
        <f t="shared" si="54"/>
        <v>1602000</v>
      </c>
      <c r="I1068" s="76">
        <f t="shared" si="55"/>
        <v>320400</v>
      </c>
      <c r="J1068" s="76">
        <f t="shared" si="56"/>
        <v>320400</v>
      </c>
    </row>
    <row r="1069" spans="1:10">
      <c r="A1069" s="2">
        <v>44324</v>
      </c>
      <c r="B1069" s="3" t="s">
        <v>169</v>
      </c>
      <c r="C1069" s="4" t="s">
        <v>143</v>
      </c>
      <c r="D1069" s="3" t="s">
        <v>18</v>
      </c>
      <c r="E1069" s="3" t="s">
        <v>174</v>
      </c>
      <c r="F1069" s="3">
        <v>33</v>
      </c>
      <c r="G1069" s="3">
        <v>18000</v>
      </c>
      <c r="H1069" s="5">
        <f t="shared" si="54"/>
        <v>594000</v>
      </c>
      <c r="I1069" s="76">
        <f t="shared" si="55"/>
        <v>118800</v>
      </c>
      <c r="J1069" s="76">
        <f t="shared" si="56"/>
        <v>118800</v>
      </c>
    </row>
    <row r="1070" spans="1:10">
      <c r="A1070" s="2">
        <v>44324</v>
      </c>
      <c r="B1070" s="3" t="s">
        <v>173</v>
      </c>
      <c r="C1070" s="4" t="s">
        <v>69</v>
      </c>
      <c r="D1070" s="3" t="s">
        <v>7</v>
      </c>
      <c r="E1070" s="3" t="s">
        <v>174</v>
      </c>
      <c r="F1070" s="3">
        <v>62</v>
      </c>
      <c r="G1070" s="3">
        <v>18000</v>
      </c>
      <c r="H1070" s="5">
        <f t="shared" si="54"/>
        <v>1116000</v>
      </c>
      <c r="I1070" s="76">
        <f t="shared" si="55"/>
        <v>223200</v>
      </c>
      <c r="J1070" s="76">
        <f t="shared" si="56"/>
        <v>223200</v>
      </c>
    </row>
    <row r="1071" spans="1:10">
      <c r="A1071" s="2">
        <v>44324</v>
      </c>
      <c r="B1071" s="3" t="s">
        <v>169</v>
      </c>
      <c r="C1071" s="4" t="s">
        <v>106</v>
      </c>
      <c r="D1071" s="3" t="s">
        <v>18</v>
      </c>
      <c r="E1071" s="3" t="s">
        <v>175</v>
      </c>
      <c r="F1071" s="3">
        <v>18</v>
      </c>
      <c r="G1071" s="3">
        <v>23500</v>
      </c>
      <c r="H1071" s="5">
        <f t="shared" si="54"/>
        <v>423000</v>
      </c>
      <c r="I1071" s="76">
        <f t="shared" si="55"/>
        <v>211500</v>
      </c>
      <c r="J1071" s="76">
        <f t="shared" si="56"/>
        <v>211500</v>
      </c>
    </row>
    <row r="1072" spans="1:10">
      <c r="A1072" s="2">
        <v>44324</v>
      </c>
      <c r="B1072" s="3" t="s">
        <v>13</v>
      </c>
      <c r="C1072" s="4" t="s">
        <v>121</v>
      </c>
      <c r="D1072" s="3" t="s">
        <v>10</v>
      </c>
      <c r="E1072" s="3" t="s">
        <v>175</v>
      </c>
      <c r="F1072" s="3">
        <v>44</v>
      </c>
      <c r="G1072" s="3">
        <v>23500</v>
      </c>
      <c r="H1072" s="5">
        <f t="shared" si="54"/>
        <v>1034000</v>
      </c>
      <c r="I1072" s="76">
        <f t="shared" si="55"/>
        <v>517000</v>
      </c>
      <c r="J1072" s="76">
        <f t="shared" si="56"/>
        <v>517000</v>
      </c>
    </row>
    <row r="1073" spans="1:10">
      <c r="A1073" s="2">
        <v>44325</v>
      </c>
      <c r="B1073" s="3" t="s">
        <v>169</v>
      </c>
      <c r="C1073" s="4" t="s">
        <v>9</v>
      </c>
      <c r="D1073" s="3" t="s">
        <v>18</v>
      </c>
      <c r="E1073" s="3" t="s">
        <v>175</v>
      </c>
      <c r="F1073" s="3">
        <v>26</v>
      </c>
      <c r="G1073" s="3">
        <v>23500</v>
      </c>
      <c r="H1073" s="5">
        <f t="shared" si="54"/>
        <v>611000</v>
      </c>
      <c r="I1073" s="76">
        <f t="shared" si="55"/>
        <v>305500</v>
      </c>
      <c r="J1073" s="76">
        <f t="shared" si="56"/>
        <v>305500</v>
      </c>
    </row>
    <row r="1074" spans="1:10">
      <c r="A1074" s="2">
        <v>44325</v>
      </c>
      <c r="B1074" s="3" t="s">
        <v>171</v>
      </c>
      <c r="C1074" s="4" t="s">
        <v>87</v>
      </c>
      <c r="D1074" s="3" t="s">
        <v>10</v>
      </c>
      <c r="E1074" s="3" t="s">
        <v>176</v>
      </c>
      <c r="F1074" s="3">
        <v>76</v>
      </c>
      <c r="G1074" s="3">
        <v>9000</v>
      </c>
      <c r="H1074" s="5">
        <f t="shared" si="54"/>
        <v>684000</v>
      </c>
      <c r="I1074" s="76">
        <f t="shared" si="55"/>
        <v>68400</v>
      </c>
      <c r="J1074" s="76">
        <f t="shared" si="56"/>
        <v>54700</v>
      </c>
    </row>
    <row r="1075" spans="1:10">
      <c r="A1075" s="2">
        <v>44326</v>
      </c>
      <c r="B1075" s="3" t="s">
        <v>13</v>
      </c>
      <c r="C1075" s="4" t="s">
        <v>121</v>
      </c>
      <c r="D1075" s="3" t="s">
        <v>10</v>
      </c>
      <c r="E1075" s="3" t="s">
        <v>175</v>
      </c>
      <c r="F1075" s="3">
        <v>89</v>
      </c>
      <c r="G1075" s="3">
        <v>23500</v>
      </c>
      <c r="H1075" s="5">
        <f t="shared" si="54"/>
        <v>2091500</v>
      </c>
      <c r="I1075" s="76">
        <f t="shared" si="55"/>
        <v>1045750</v>
      </c>
      <c r="J1075" s="76">
        <f t="shared" si="56"/>
        <v>1045700</v>
      </c>
    </row>
    <row r="1076" spans="1:10">
      <c r="A1076" s="2">
        <v>44326</v>
      </c>
      <c r="B1076" s="3" t="s">
        <v>173</v>
      </c>
      <c r="C1076" s="4" t="s">
        <v>42</v>
      </c>
      <c r="D1076" s="3" t="s">
        <v>23</v>
      </c>
      <c r="E1076" s="3" t="s">
        <v>178</v>
      </c>
      <c r="F1076" s="3">
        <v>90</v>
      </c>
      <c r="G1076" s="3">
        <v>4000</v>
      </c>
      <c r="H1076" s="5">
        <f t="shared" si="54"/>
        <v>360000</v>
      </c>
      <c r="I1076" s="76">
        <f t="shared" si="55"/>
        <v>36000</v>
      </c>
      <c r="J1076" s="76">
        <f t="shared" si="56"/>
        <v>28800</v>
      </c>
    </row>
    <row r="1077" spans="1:10">
      <c r="A1077" s="2">
        <v>44326</v>
      </c>
      <c r="B1077" s="3" t="s">
        <v>170</v>
      </c>
      <c r="C1077" s="4" t="s">
        <v>80</v>
      </c>
      <c r="D1077" s="3" t="s">
        <v>18</v>
      </c>
      <c r="E1077" s="3" t="s">
        <v>175</v>
      </c>
      <c r="F1077" s="3">
        <v>4</v>
      </c>
      <c r="G1077" s="3">
        <v>23500</v>
      </c>
      <c r="H1077" s="5">
        <f t="shared" si="54"/>
        <v>94000</v>
      </c>
      <c r="I1077" s="76">
        <f t="shared" si="55"/>
        <v>47000</v>
      </c>
      <c r="J1077" s="76">
        <f t="shared" si="56"/>
        <v>47000</v>
      </c>
    </row>
    <row r="1078" spans="1:10">
      <c r="A1078" s="2">
        <v>44326</v>
      </c>
      <c r="B1078" s="3" t="s">
        <v>169</v>
      </c>
      <c r="C1078" s="4" t="s">
        <v>16</v>
      </c>
      <c r="D1078" s="3" t="s">
        <v>10</v>
      </c>
      <c r="E1078" s="3" t="s">
        <v>176</v>
      </c>
      <c r="F1078" s="3">
        <v>9</v>
      </c>
      <c r="G1078" s="3">
        <v>9000</v>
      </c>
      <c r="H1078" s="5">
        <f t="shared" si="54"/>
        <v>81000</v>
      </c>
      <c r="I1078" s="76">
        <f t="shared" si="55"/>
        <v>8100</v>
      </c>
      <c r="J1078" s="76">
        <f t="shared" si="56"/>
        <v>6400</v>
      </c>
    </row>
    <row r="1079" spans="1:10">
      <c r="A1079" s="2">
        <v>44326</v>
      </c>
      <c r="B1079" s="3" t="s">
        <v>173</v>
      </c>
      <c r="C1079" s="4" t="s">
        <v>120</v>
      </c>
      <c r="D1079" s="3" t="s">
        <v>118</v>
      </c>
      <c r="E1079" s="3" t="s">
        <v>174</v>
      </c>
      <c r="F1079" s="3">
        <v>74</v>
      </c>
      <c r="G1079" s="3">
        <v>18000</v>
      </c>
      <c r="H1079" s="5">
        <f t="shared" si="54"/>
        <v>1332000</v>
      </c>
      <c r="I1079" s="76">
        <f t="shared" si="55"/>
        <v>266400</v>
      </c>
      <c r="J1079" s="76">
        <f t="shared" si="56"/>
        <v>266400</v>
      </c>
    </row>
    <row r="1080" spans="1:10">
      <c r="A1080" s="2">
        <v>44327</v>
      </c>
      <c r="B1080" s="3" t="s">
        <v>171</v>
      </c>
      <c r="C1080" s="4" t="s">
        <v>81</v>
      </c>
      <c r="D1080" s="3" t="s">
        <v>18</v>
      </c>
      <c r="E1080" s="3" t="s">
        <v>175</v>
      </c>
      <c r="F1080" s="3">
        <v>97</v>
      </c>
      <c r="G1080" s="3">
        <v>23500</v>
      </c>
      <c r="H1080" s="5">
        <f t="shared" si="54"/>
        <v>2279500</v>
      </c>
      <c r="I1080" s="76">
        <f t="shared" si="55"/>
        <v>1139750</v>
      </c>
      <c r="J1080" s="76">
        <f t="shared" si="56"/>
        <v>1162400</v>
      </c>
    </row>
    <row r="1081" spans="1:10">
      <c r="A1081" s="2">
        <v>44327</v>
      </c>
      <c r="B1081" s="3" t="s">
        <v>170</v>
      </c>
      <c r="C1081" s="4" t="s">
        <v>67</v>
      </c>
      <c r="D1081" s="3" t="s">
        <v>7</v>
      </c>
      <c r="E1081" s="3" t="s">
        <v>175</v>
      </c>
      <c r="F1081" s="3">
        <v>17</v>
      </c>
      <c r="G1081" s="3">
        <v>23500</v>
      </c>
      <c r="H1081" s="5">
        <f t="shared" si="54"/>
        <v>399500</v>
      </c>
      <c r="I1081" s="76">
        <f t="shared" si="55"/>
        <v>199750</v>
      </c>
      <c r="J1081" s="76">
        <f t="shared" si="56"/>
        <v>199700</v>
      </c>
    </row>
    <row r="1082" spans="1:10">
      <c r="A1082" s="2">
        <v>44328</v>
      </c>
      <c r="B1082" s="3" t="s">
        <v>13</v>
      </c>
      <c r="C1082" s="4" t="s">
        <v>166</v>
      </c>
      <c r="D1082" s="3" t="s">
        <v>118</v>
      </c>
      <c r="E1082" s="3" t="s">
        <v>175</v>
      </c>
      <c r="F1082" s="3">
        <v>99</v>
      </c>
      <c r="G1082" s="3">
        <v>23500</v>
      </c>
      <c r="H1082" s="5">
        <f t="shared" si="54"/>
        <v>2326500</v>
      </c>
      <c r="I1082" s="76">
        <f t="shared" si="55"/>
        <v>1163250</v>
      </c>
      <c r="J1082" s="76">
        <f t="shared" si="56"/>
        <v>1186400</v>
      </c>
    </row>
    <row r="1083" spans="1:10">
      <c r="A1083" s="2">
        <v>44328</v>
      </c>
      <c r="B1083" s="3" t="s">
        <v>169</v>
      </c>
      <c r="C1083" s="4" t="s">
        <v>78</v>
      </c>
      <c r="D1083" s="3" t="s">
        <v>7</v>
      </c>
      <c r="E1083" s="3" t="s">
        <v>174</v>
      </c>
      <c r="F1083" s="3">
        <v>52</v>
      </c>
      <c r="G1083" s="3">
        <v>18000</v>
      </c>
      <c r="H1083" s="5">
        <f t="shared" si="54"/>
        <v>936000</v>
      </c>
      <c r="I1083" s="76">
        <f t="shared" si="55"/>
        <v>187200</v>
      </c>
      <c r="J1083" s="76">
        <f t="shared" si="56"/>
        <v>187200</v>
      </c>
    </row>
    <row r="1084" spans="1:10">
      <c r="A1084" s="2">
        <v>44328</v>
      </c>
      <c r="B1084" s="3" t="s">
        <v>170</v>
      </c>
      <c r="C1084" s="4" t="s">
        <v>161</v>
      </c>
      <c r="D1084" s="3" t="s">
        <v>10</v>
      </c>
      <c r="E1084" s="3" t="s">
        <v>175</v>
      </c>
      <c r="F1084" s="3">
        <v>4</v>
      </c>
      <c r="G1084" s="3">
        <v>23500</v>
      </c>
      <c r="H1084" s="5">
        <f t="shared" si="54"/>
        <v>94000</v>
      </c>
      <c r="I1084" s="76">
        <f t="shared" si="55"/>
        <v>47000</v>
      </c>
      <c r="J1084" s="76">
        <f t="shared" si="56"/>
        <v>47000</v>
      </c>
    </row>
    <row r="1085" spans="1:10">
      <c r="A1085" s="2">
        <v>44328</v>
      </c>
      <c r="B1085" s="3" t="s">
        <v>169</v>
      </c>
      <c r="C1085" s="4" t="s">
        <v>78</v>
      </c>
      <c r="D1085" s="3" t="s">
        <v>7</v>
      </c>
      <c r="E1085" s="3" t="s">
        <v>174</v>
      </c>
      <c r="F1085" s="3">
        <v>81</v>
      </c>
      <c r="G1085" s="3">
        <v>18000</v>
      </c>
      <c r="H1085" s="5">
        <f t="shared" si="54"/>
        <v>1458000</v>
      </c>
      <c r="I1085" s="76">
        <f t="shared" si="55"/>
        <v>291600</v>
      </c>
      <c r="J1085" s="76">
        <f t="shared" si="56"/>
        <v>291600</v>
      </c>
    </row>
    <row r="1086" spans="1:10">
      <c r="A1086" s="2">
        <v>44328</v>
      </c>
      <c r="B1086" s="3" t="s">
        <v>173</v>
      </c>
      <c r="C1086" s="4" t="s">
        <v>28</v>
      </c>
      <c r="D1086" s="3" t="s">
        <v>18</v>
      </c>
      <c r="E1086" s="3" t="s">
        <v>174</v>
      </c>
      <c r="F1086" s="3">
        <v>3</v>
      </c>
      <c r="G1086" s="3">
        <v>18000</v>
      </c>
      <c r="H1086" s="5">
        <f t="shared" si="54"/>
        <v>54000</v>
      </c>
      <c r="I1086" s="76">
        <f t="shared" si="55"/>
        <v>10800</v>
      </c>
      <c r="J1086" s="76">
        <f t="shared" si="56"/>
        <v>10800</v>
      </c>
    </row>
    <row r="1087" spans="1:10">
      <c r="A1087" s="2">
        <v>44328</v>
      </c>
      <c r="B1087" s="3" t="s">
        <v>171</v>
      </c>
      <c r="C1087" s="4" t="s">
        <v>65</v>
      </c>
      <c r="D1087" s="3" t="s">
        <v>23</v>
      </c>
      <c r="E1087" s="3" t="s">
        <v>178</v>
      </c>
      <c r="F1087" s="3">
        <v>3</v>
      </c>
      <c r="G1087" s="3">
        <v>4000</v>
      </c>
      <c r="H1087" s="5">
        <f t="shared" si="54"/>
        <v>12000</v>
      </c>
      <c r="I1087" s="76">
        <f t="shared" si="55"/>
        <v>1200</v>
      </c>
      <c r="J1087" s="76">
        <f t="shared" si="56"/>
        <v>900</v>
      </c>
    </row>
    <row r="1088" spans="1:10">
      <c r="A1088" s="2">
        <v>44328</v>
      </c>
      <c r="B1088" s="3" t="s">
        <v>13</v>
      </c>
      <c r="C1088" s="4" t="s">
        <v>85</v>
      </c>
      <c r="D1088" s="3" t="s">
        <v>7</v>
      </c>
      <c r="E1088" s="3" t="s">
        <v>174</v>
      </c>
      <c r="F1088" s="3">
        <v>62</v>
      </c>
      <c r="G1088" s="3">
        <v>18000</v>
      </c>
      <c r="H1088" s="5">
        <f t="shared" si="54"/>
        <v>1116000</v>
      </c>
      <c r="I1088" s="76">
        <f t="shared" si="55"/>
        <v>223200</v>
      </c>
      <c r="J1088" s="76">
        <f t="shared" si="56"/>
        <v>223200</v>
      </c>
    </row>
    <row r="1089" spans="1:10">
      <c r="A1089" s="2">
        <v>44329</v>
      </c>
      <c r="B1089" s="3" t="s">
        <v>13</v>
      </c>
      <c r="C1089" s="4" t="s">
        <v>93</v>
      </c>
      <c r="D1089" s="3" t="s">
        <v>21</v>
      </c>
      <c r="E1089" s="3" t="s">
        <v>174</v>
      </c>
      <c r="F1089" s="3">
        <v>89</v>
      </c>
      <c r="G1089" s="3">
        <v>18000</v>
      </c>
      <c r="H1089" s="5">
        <f t="shared" si="54"/>
        <v>1602000</v>
      </c>
      <c r="I1089" s="76">
        <f t="shared" si="55"/>
        <v>320400</v>
      </c>
      <c r="J1089" s="76">
        <f t="shared" si="56"/>
        <v>320400</v>
      </c>
    </row>
    <row r="1090" spans="1:10">
      <c r="A1090" s="2">
        <v>44329</v>
      </c>
      <c r="B1090" s="3" t="s">
        <v>170</v>
      </c>
      <c r="C1090" s="4" t="s">
        <v>144</v>
      </c>
      <c r="D1090" s="3" t="s">
        <v>118</v>
      </c>
      <c r="E1090" s="3" t="s">
        <v>176</v>
      </c>
      <c r="F1090" s="3">
        <v>49</v>
      </c>
      <c r="G1090" s="3">
        <v>9000</v>
      </c>
      <c r="H1090" s="5">
        <f t="shared" ref="H1090:H1153" si="57">G1090*F1090</f>
        <v>441000</v>
      </c>
      <c r="I1090" s="76">
        <f t="shared" si="55"/>
        <v>44100</v>
      </c>
      <c r="J1090" s="76">
        <f t="shared" si="56"/>
        <v>35200</v>
      </c>
    </row>
    <row r="1091" spans="1:10">
      <c r="A1091" s="2">
        <v>44329</v>
      </c>
      <c r="B1091" s="3" t="s">
        <v>13</v>
      </c>
      <c r="C1091" s="4" t="s">
        <v>32</v>
      </c>
      <c r="D1091" s="3" t="s">
        <v>23</v>
      </c>
      <c r="E1091" s="3" t="s">
        <v>176</v>
      </c>
      <c r="F1091" s="3">
        <v>53</v>
      </c>
      <c r="G1091" s="3">
        <v>9000</v>
      </c>
      <c r="H1091" s="5">
        <f t="shared" si="57"/>
        <v>477000</v>
      </c>
      <c r="I1091" s="76">
        <f t="shared" ref="I1091:I1154" si="58">IF($G1091&gt;20000, ROUNDDOWN($H1091*0.5, -1), IF($G1091&gt;10000, ROUNDDOWN($H1091*0.2, -1), ROUNDDOWN($H1091*0.1, -1)))</f>
        <v>47700</v>
      </c>
      <c r="J1091" s="76">
        <f t="shared" ref="J1091:J1154" si="59">IF($F1091&gt;90, ROUNDDOWN($H1091*0.01, -2), 0) + IF($G1091&gt;20000, ROUNDDOWN($H1091*0.5, -2), IF($G1091&gt;10000, ROUNDDOWN($H1091*0.2, -2), ROUNDDOWN($H1091*0.08, -2)))</f>
        <v>38100</v>
      </c>
    </row>
    <row r="1092" spans="1:10">
      <c r="A1092" s="2">
        <v>44329</v>
      </c>
      <c r="B1092" s="3" t="s">
        <v>173</v>
      </c>
      <c r="C1092" s="4" t="s">
        <v>124</v>
      </c>
      <c r="D1092" s="3" t="s">
        <v>118</v>
      </c>
      <c r="E1092" s="3" t="s">
        <v>176</v>
      </c>
      <c r="F1092" s="3">
        <v>59</v>
      </c>
      <c r="G1092" s="3">
        <v>9000</v>
      </c>
      <c r="H1092" s="5">
        <f t="shared" si="57"/>
        <v>531000</v>
      </c>
      <c r="I1092" s="76">
        <f t="shared" si="58"/>
        <v>53100</v>
      </c>
      <c r="J1092" s="76">
        <f t="shared" si="59"/>
        <v>42400</v>
      </c>
    </row>
    <row r="1093" spans="1:10">
      <c r="A1093" s="2">
        <v>44329</v>
      </c>
      <c r="B1093" s="3" t="s">
        <v>172</v>
      </c>
      <c r="C1093" s="4" t="s">
        <v>74</v>
      </c>
      <c r="D1093" s="3" t="s">
        <v>7</v>
      </c>
      <c r="E1093" s="3" t="s">
        <v>175</v>
      </c>
      <c r="F1093" s="3">
        <v>30</v>
      </c>
      <c r="G1093" s="3">
        <v>23500</v>
      </c>
      <c r="H1093" s="5">
        <f t="shared" si="57"/>
        <v>705000</v>
      </c>
      <c r="I1093" s="76">
        <f t="shared" si="58"/>
        <v>352500</v>
      </c>
      <c r="J1093" s="76">
        <f t="shared" si="59"/>
        <v>352500</v>
      </c>
    </row>
    <row r="1094" spans="1:10">
      <c r="A1094" s="2">
        <v>44330</v>
      </c>
      <c r="B1094" s="3" t="s">
        <v>173</v>
      </c>
      <c r="C1094" s="4" t="s">
        <v>69</v>
      </c>
      <c r="D1094" s="3" t="s">
        <v>7</v>
      </c>
      <c r="E1094" s="3" t="s">
        <v>174</v>
      </c>
      <c r="F1094" s="3">
        <v>69</v>
      </c>
      <c r="G1094" s="3">
        <v>18000</v>
      </c>
      <c r="H1094" s="5">
        <f t="shared" si="57"/>
        <v>1242000</v>
      </c>
      <c r="I1094" s="76">
        <f t="shared" si="58"/>
        <v>248400</v>
      </c>
      <c r="J1094" s="76">
        <f t="shared" si="59"/>
        <v>248400</v>
      </c>
    </row>
    <row r="1095" spans="1:10">
      <c r="A1095" s="2">
        <v>44330</v>
      </c>
      <c r="B1095" s="3" t="s">
        <v>172</v>
      </c>
      <c r="C1095" s="4" t="s">
        <v>19</v>
      </c>
      <c r="D1095" s="3" t="s">
        <v>7</v>
      </c>
      <c r="E1095" s="3" t="s">
        <v>176</v>
      </c>
      <c r="F1095" s="3">
        <v>45</v>
      </c>
      <c r="G1095" s="3">
        <v>9000</v>
      </c>
      <c r="H1095" s="5">
        <f t="shared" si="57"/>
        <v>405000</v>
      </c>
      <c r="I1095" s="76">
        <f t="shared" si="58"/>
        <v>40500</v>
      </c>
      <c r="J1095" s="76">
        <f t="shared" si="59"/>
        <v>32400</v>
      </c>
    </row>
    <row r="1096" spans="1:10">
      <c r="A1096" s="2">
        <v>44330</v>
      </c>
      <c r="B1096" s="3" t="s">
        <v>171</v>
      </c>
      <c r="C1096" s="4" t="s">
        <v>39</v>
      </c>
      <c r="D1096" s="3" t="s">
        <v>23</v>
      </c>
      <c r="E1096" s="3" t="s">
        <v>176</v>
      </c>
      <c r="F1096" s="3">
        <v>3</v>
      </c>
      <c r="G1096" s="3">
        <v>9000</v>
      </c>
      <c r="H1096" s="5">
        <f t="shared" si="57"/>
        <v>27000</v>
      </c>
      <c r="I1096" s="76">
        <f t="shared" si="58"/>
        <v>2700</v>
      </c>
      <c r="J1096" s="76">
        <f t="shared" si="59"/>
        <v>2100</v>
      </c>
    </row>
    <row r="1097" spans="1:10">
      <c r="A1097" s="2">
        <v>44330</v>
      </c>
      <c r="B1097" s="3" t="s">
        <v>172</v>
      </c>
      <c r="C1097" s="4" t="s">
        <v>12</v>
      </c>
      <c r="D1097" s="3" t="s">
        <v>23</v>
      </c>
      <c r="E1097" s="3" t="s">
        <v>174</v>
      </c>
      <c r="F1097" s="3">
        <v>98</v>
      </c>
      <c r="G1097" s="3">
        <v>18000</v>
      </c>
      <c r="H1097" s="5">
        <f t="shared" si="57"/>
        <v>1764000</v>
      </c>
      <c r="I1097" s="76">
        <f t="shared" si="58"/>
        <v>352800</v>
      </c>
      <c r="J1097" s="76">
        <f t="shared" si="59"/>
        <v>370400</v>
      </c>
    </row>
    <row r="1098" spans="1:10">
      <c r="A1098" s="2">
        <v>44330</v>
      </c>
      <c r="B1098" s="3" t="s">
        <v>170</v>
      </c>
      <c r="C1098" s="4" t="s">
        <v>6</v>
      </c>
      <c r="D1098" s="3" t="s">
        <v>7</v>
      </c>
      <c r="E1098" s="3" t="s">
        <v>174</v>
      </c>
      <c r="F1098" s="3">
        <v>66</v>
      </c>
      <c r="G1098" s="3">
        <v>18000</v>
      </c>
      <c r="H1098" s="5">
        <f t="shared" si="57"/>
        <v>1188000</v>
      </c>
      <c r="I1098" s="76">
        <f t="shared" si="58"/>
        <v>237600</v>
      </c>
      <c r="J1098" s="76">
        <f t="shared" si="59"/>
        <v>237600</v>
      </c>
    </row>
    <row r="1099" spans="1:10">
      <c r="A1099" s="2">
        <v>44330</v>
      </c>
      <c r="B1099" s="3" t="s">
        <v>172</v>
      </c>
      <c r="C1099" s="4" t="s">
        <v>20</v>
      </c>
      <c r="D1099" s="3" t="s">
        <v>21</v>
      </c>
      <c r="E1099" s="3" t="s">
        <v>178</v>
      </c>
      <c r="F1099" s="3">
        <v>16</v>
      </c>
      <c r="G1099" s="3">
        <v>4000</v>
      </c>
      <c r="H1099" s="5">
        <f t="shared" si="57"/>
        <v>64000</v>
      </c>
      <c r="I1099" s="76">
        <f t="shared" si="58"/>
        <v>6400</v>
      </c>
      <c r="J1099" s="76">
        <f t="shared" si="59"/>
        <v>5100</v>
      </c>
    </row>
    <row r="1100" spans="1:10">
      <c r="A1100" s="2">
        <v>44330</v>
      </c>
      <c r="B1100" s="3" t="s">
        <v>169</v>
      </c>
      <c r="C1100" s="4" t="s">
        <v>33</v>
      </c>
      <c r="D1100" s="3" t="s">
        <v>23</v>
      </c>
      <c r="E1100" s="3" t="s">
        <v>174</v>
      </c>
      <c r="F1100" s="3">
        <v>19</v>
      </c>
      <c r="G1100" s="3">
        <v>18000</v>
      </c>
      <c r="H1100" s="5">
        <f t="shared" si="57"/>
        <v>342000</v>
      </c>
      <c r="I1100" s="76">
        <f t="shared" si="58"/>
        <v>68400</v>
      </c>
      <c r="J1100" s="76">
        <f t="shared" si="59"/>
        <v>68400</v>
      </c>
    </row>
    <row r="1101" spans="1:10">
      <c r="A1101" s="2">
        <v>44331</v>
      </c>
      <c r="B1101" s="3" t="s">
        <v>169</v>
      </c>
      <c r="C1101" s="4" t="s">
        <v>40</v>
      </c>
      <c r="D1101" s="3" t="s">
        <v>10</v>
      </c>
      <c r="E1101" s="3" t="s">
        <v>174</v>
      </c>
      <c r="F1101" s="3">
        <v>30</v>
      </c>
      <c r="G1101" s="3">
        <v>18000</v>
      </c>
      <c r="H1101" s="5">
        <f t="shared" si="57"/>
        <v>540000</v>
      </c>
      <c r="I1101" s="76">
        <f t="shared" si="58"/>
        <v>108000</v>
      </c>
      <c r="J1101" s="76">
        <f t="shared" si="59"/>
        <v>108000</v>
      </c>
    </row>
    <row r="1102" spans="1:10">
      <c r="A1102" s="2">
        <v>44331</v>
      </c>
      <c r="B1102" s="3" t="s">
        <v>169</v>
      </c>
      <c r="C1102" s="4" t="s">
        <v>9</v>
      </c>
      <c r="D1102" s="3" t="s">
        <v>18</v>
      </c>
      <c r="E1102" s="3" t="s">
        <v>175</v>
      </c>
      <c r="F1102" s="3">
        <v>28</v>
      </c>
      <c r="G1102" s="3">
        <v>23500</v>
      </c>
      <c r="H1102" s="5">
        <f t="shared" si="57"/>
        <v>658000</v>
      </c>
      <c r="I1102" s="76">
        <f t="shared" si="58"/>
        <v>329000</v>
      </c>
      <c r="J1102" s="76">
        <f t="shared" si="59"/>
        <v>329000</v>
      </c>
    </row>
    <row r="1103" spans="1:10">
      <c r="A1103" s="2">
        <v>44331</v>
      </c>
      <c r="B1103" s="3" t="s">
        <v>169</v>
      </c>
      <c r="C1103" s="4" t="s">
        <v>84</v>
      </c>
      <c r="D1103" s="3" t="s">
        <v>18</v>
      </c>
      <c r="E1103" s="3" t="s">
        <v>176</v>
      </c>
      <c r="F1103" s="3">
        <v>90</v>
      </c>
      <c r="G1103" s="3">
        <v>9000</v>
      </c>
      <c r="H1103" s="5">
        <f t="shared" si="57"/>
        <v>810000</v>
      </c>
      <c r="I1103" s="76">
        <f t="shared" si="58"/>
        <v>81000</v>
      </c>
      <c r="J1103" s="76">
        <f t="shared" si="59"/>
        <v>64800</v>
      </c>
    </row>
    <row r="1104" spans="1:10">
      <c r="A1104" s="2">
        <v>44331</v>
      </c>
      <c r="B1104" s="3" t="s">
        <v>169</v>
      </c>
      <c r="C1104" s="4" t="s">
        <v>70</v>
      </c>
      <c r="D1104" s="3" t="s">
        <v>7</v>
      </c>
      <c r="E1104" s="3" t="s">
        <v>174</v>
      </c>
      <c r="F1104" s="3">
        <v>10</v>
      </c>
      <c r="G1104" s="3">
        <v>18000</v>
      </c>
      <c r="H1104" s="5">
        <f t="shared" si="57"/>
        <v>180000</v>
      </c>
      <c r="I1104" s="76">
        <f t="shared" si="58"/>
        <v>36000</v>
      </c>
      <c r="J1104" s="76">
        <f t="shared" si="59"/>
        <v>36000</v>
      </c>
    </row>
    <row r="1105" spans="1:10">
      <c r="A1105" s="2">
        <v>44331</v>
      </c>
      <c r="B1105" s="3" t="s">
        <v>170</v>
      </c>
      <c r="C1105" s="4" t="s">
        <v>165</v>
      </c>
      <c r="D1105" s="3" t="s">
        <v>18</v>
      </c>
      <c r="E1105" s="3" t="s">
        <v>175</v>
      </c>
      <c r="F1105" s="3">
        <v>68</v>
      </c>
      <c r="G1105" s="3">
        <v>23500</v>
      </c>
      <c r="H1105" s="5">
        <f t="shared" si="57"/>
        <v>1598000</v>
      </c>
      <c r="I1105" s="76">
        <f t="shared" si="58"/>
        <v>799000</v>
      </c>
      <c r="J1105" s="76">
        <f t="shared" si="59"/>
        <v>799000</v>
      </c>
    </row>
    <row r="1106" spans="1:10">
      <c r="A1106" s="2">
        <v>44332</v>
      </c>
      <c r="B1106" s="3" t="s">
        <v>13</v>
      </c>
      <c r="C1106" s="4" t="s">
        <v>85</v>
      </c>
      <c r="D1106" s="3" t="s">
        <v>7</v>
      </c>
      <c r="E1106" s="3" t="s">
        <v>174</v>
      </c>
      <c r="F1106" s="3">
        <v>75</v>
      </c>
      <c r="G1106" s="3">
        <v>18000</v>
      </c>
      <c r="H1106" s="5">
        <f t="shared" si="57"/>
        <v>1350000</v>
      </c>
      <c r="I1106" s="76">
        <f t="shared" si="58"/>
        <v>270000</v>
      </c>
      <c r="J1106" s="76">
        <f t="shared" si="59"/>
        <v>270000</v>
      </c>
    </row>
    <row r="1107" spans="1:10">
      <c r="A1107" s="2">
        <v>44332</v>
      </c>
      <c r="B1107" s="3" t="s">
        <v>171</v>
      </c>
      <c r="C1107" s="4" t="s">
        <v>39</v>
      </c>
      <c r="D1107" s="3" t="s">
        <v>23</v>
      </c>
      <c r="E1107" s="3" t="s">
        <v>176</v>
      </c>
      <c r="F1107" s="3">
        <v>84</v>
      </c>
      <c r="G1107" s="3">
        <v>9000</v>
      </c>
      <c r="H1107" s="5">
        <f t="shared" si="57"/>
        <v>756000</v>
      </c>
      <c r="I1107" s="76">
        <f t="shared" si="58"/>
        <v>75600</v>
      </c>
      <c r="J1107" s="76">
        <f t="shared" si="59"/>
        <v>60400</v>
      </c>
    </row>
    <row r="1108" spans="1:10">
      <c r="A1108" s="2">
        <v>44332</v>
      </c>
      <c r="B1108" s="3" t="s">
        <v>170</v>
      </c>
      <c r="C1108" s="4" t="s">
        <v>50</v>
      </c>
      <c r="D1108" s="3" t="s">
        <v>10</v>
      </c>
      <c r="E1108" s="3" t="s">
        <v>178</v>
      </c>
      <c r="F1108" s="3">
        <v>81</v>
      </c>
      <c r="G1108" s="3">
        <v>4000</v>
      </c>
      <c r="H1108" s="5">
        <f t="shared" si="57"/>
        <v>324000</v>
      </c>
      <c r="I1108" s="76">
        <f t="shared" si="58"/>
        <v>32400</v>
      </c>
      <c r="J1108" s="76">
        <f t="shared" si="59"/>
        <v>25900</v>
      </c>
    </row>
    <row r="1109" spans="1:10">
      <c r="A1109" s="2">
        <v>44333</v>
      </c>
      <c r="B1109" s="3" t="s">
        <v>171</v>
      </c>
      <c r="C1109" s="4" t="s">
        <v>54</v>
      </c>
      <c r="D1109" s="3" t="s">
        <v>7</v>
      </c>
      <c r="E1109" s="3" t="s">
        <v>174</v>
      </c>
      <c r="F1109" s="3">
        <v>68</v>
      </c>
      <c r="G1109" s="3">
        <v>18000</v>
      </c>
      <c r="H1109" s="5">
        <f t="shared" si="57"/>
        <v>1224000</v>
      </c>
      <c r="I1109" s="76">
        <f t="shared" si="58"/>
        <v>244800</v>
      </c>
      <c r="J1109" s="76">
        <f t="shared" si="59"/>
        <v>244800</v>
      </c>
    </row>
    <row r="1110" spans="1:10">
      <c r="A1110" s="2">
        <v>44333</v>
      </c>
      <c r="B1110" s="3" t="s">
        <v>171</v>
      </c>
      <c r="C1110" s="4" t="s">
        <v>79</v>
      </c>
      <c r="D1110" s="3" t="s">
        <v>18</v>
      </c>
      <c r="E1110" s="3" t="s">
        <v>176</v>
      </c>
      <c r="F1110" s="3">
        <v>29</v>
      </c>
      <c r="G1110" s="3">
        <v>9000</v>
      </c>
      <c r="H1110" s="5">
        <f t="shared" si="57"/>
        <v>261000</v>
      </c>
      <c r="I1110" s="76">
        <f t="shared" si="58"/>
        <v>26100</v>
      </c>
      <c r="J1110" s="76">
        <f t="shared" si="59"/>
        <v>20800</v>
      </c>
    </row>
    <row r="1111" spans="1:10">
      <c r="A1111" s="2">
        <v>44334</v>
      </c>
      <c r="B1111" s="3" t="s">
        <v>172</v>
      </c>
      <c r="C1111" s="4" t="s">
        <v>36</v>
      </c>
      <c r="D1111" s="3" t="s">
        <v>23</v>
      </c>
      <c r="E1111" s="3" t="s">
        <v>178</v>
      </c>
      <c r="F1111" s="3">
        <v>39</v>
      </c>
      <c r="G1111" s="3">
        <v>4000</v>
      </c>
      <c r="H1111" s="5">
        <f t="shared" si="57"/>
        <v>156000</v>
      </c>
      <c r="I1111" s="76">
        <f t="shared" si="58"/>
        <v>15600</v>
      </c>
      <c r="J1111" s="76">
        <f t="shared" si="59"/>
        <v>12400</v>
      </c>
    </row>
    <row r="1112" spans="1:10">
      <c r="A1112" s="2">
        <v>44334</v>
      </c>
      <c r="B1112" s="3" t="s">
        <v>169</v>
      </c>
      <c r="C1112" s="4" t="s">
        <v>151</v>
      </c>
      <c r="D1112" s="3" t="s">
        <v>7</v>
      </c>
      <c r="E1112" s="3" t="s">
        <v>175</v>
      </c>
      <c r="F1112" s="3">
        <v>47</v>
      </c>
      <c r="G1112" s="3">
        <v>23500</v>
      </c>
      <c r="H1112" s="5">
        <f t="shared" si="57"/>
        <v>1104500</v>
      </c>
      <c r="I1112" s="76">
        <f t="shared" si="58"/>
        <v>552250</v>
      </c>
      <c r="J1112" s="76">
        <f t="shared" si="59"/>
        <v>552200</v>
      </c>
    </row>
    <row r="1113" spans="1:10">
      <c r="A1113" s="2">
        <v>44334</v>
      </c>
      <c r="B1113" s="3" t="s">
        <v>172</v>
      </c>
      <c r="C1113" s="4" t="s">
        <v>150</v>
      </c>
      <c r="D1113" s="3" t="s">
        <v>21</v>
      </c>
      <c r="E1113" s="3" t="s">
        <v>176</v>
      </c>
      <c r="F1113" s="3">
        <v>1</v>
      </c>
      <c r="G1113" s="3">
        <v>9000</v>
      </c>
      <c r="H1113" s="5">
        <f t="shared" si="57"/>
        <v>9000</v>
      </c>
      <c r="I1113" s="76">
        <f t="shared" si="58"/>
        <v>900</v>
      </c>
      <c r="J1113" s="76">
        <f t="shared" si="59"/>
        <v>700</v>
      </c>
    </row>
    <row r="1114" spans="1:10">
      <c r="A1114" s="2">
        <v>44334</v>
      </c>
      <c r="B1114" s="3" t="s">
        <v>172</v>
      </c>
      <c r="C1114" s="4" t="s">
        <v>109</v>
      </c>
      <c r="D1114" s="3" t="s">
        <v>18</v>
      </c>
      <c r="E1114" s="3" t="s">
        <v>176</v>
      </c>
      <c r="F1114" s="3">
        <v>60</v>
      </c>
      <c r="G1114" s="3">
        <v>9000</v>
      </c>
      <c r="H1114" s="5">
        <f t="shared" si="57"/>
        <v>540000</v>
      </c>
      <c r="I1114" s="76">
        <f t="shared" si="58"/>
        <v>54000</v>
      </c>
      <c r="J1114" s="76">
        <f t="shared" si="59"/>
        <v>43200</v>
      </c>
    </row>
    <row r="1115" spans="1:10">
      <c r="A1115" s="2">
        <v>44334</v>
      </c>
      <c r="B1115" s="3" t="s">
        <v>169</v>
      </c>
      <c r="C1115" s="4" t="s">
        <v>66</v>
      </c>
      <c r="D1115" s="3" t="s">
        <v>7</v>
      </c>
      <c r="E1115" s="3" t="s">
        <v>176</v>
      </c>
      <c r="F1115" s="3">
        <v>66</v>
      </c>
      <c r="G1115" s="3">
        <v>9000</v>
      </c>
      <c r="H1115" s="5">
        <f t="shared" si="57"/>
        <v>594000</v>
      </c>
      <c r="I1115" s="76">
        <f t="shared" si="58"/>
        <v>59400</v>
      </c>
      <c r="J1115" s="76">
        <f t="shared" si="59"/>
        <v>47500</v>
      </c>
    </row>
    <row r="1116" spans="1:10">
      <c r="A1116" s="2">
        <v>44334</v>
      </c>
      <c r="B1116" s="3" t="s">
        <v>171</v>
      </c>
      <c r="C1116" s="4" t="s">
        <v>114</v>
      </c>
      <c r="D1116" s="3" t="s">
        <v>10</v>
      </c>
      <c r="E1116" s="3" t="s">
        <v>176</v>
      </c>
      <c r="F1116" s="3">
        <v>25</v>
      </c>
      <c r="G1116" s="3">
        <v>9000</v>
      </c>
      <c r="H1116" s="5">
        <f t="shared" si="57"/>
        <v>225000</v>
      </c>
      <c r="I1116" s="76">
        <f t="shared" si="58"/>
        <v>22500</v>
      </c>
      <c r="J1116" s="76">
        <f t="shared" si="59"/>
        <v>18000</v>
      </c>
    </row>
    <row r="1117" spans="1:10">
      <c r="A1117" s="2">
        <v>44334</v>
      </c>
      <c r="B1117" s="3" t="s">
        <v>172</v>
      </c>
      <c r="C1117" s="4" t="s">
        <v>25</v>
      </c>
      <c r="D1117" s="3" t="s">
        <v>21</v>
      </c>
      <c r="E1117" s="3" t="s">
        <v>174</v>
      </c>
      <c r="F1117" s="3">
        <v>81</v>
      </c>
      <c r="G1117" s="3">
        <v>18000</v>
      </c>
      <c r="H1117" s="5">
        <f t="shared" si="57"/>
        <v>1458000</v>
      </c>
      <c r="I1117" s="76">
        <f t="shared" si="58"/>
        <v>291600</v>
      </c>
      <c r="J1117" s="76">
        <f t="shared" si="59"/>
        <v>291600</v>
      </c>
    </row>
    <row r="1118" spans="1:10">
      <c r="A1118" s="2">
        <v>44335</v>
      </c>
      <c r="B1118" s="3" t="s">
        <v>169</v>
      </c>
      <c r="C1118" s="4" t="s">
        <v>113</v>
      </c>
      <c r="D1118" s="3" t="s">
        <v>23</v>
      </c>
      <c r="E1118" s="3" t="s">
        <v>175</v>
      </c>
      <c r="F1118" s="3">
        <v>98</v>
      </c>
      <c r="G1118" s="3">
        <v>23500</v>
      </c>
      <c r="H1118" s="5">
        <f t="shared" si="57"/>
        <v>2303000</v>
      </c>
      <c r="I1118" s="76">
        <f t="shared" si="58"/>
        <v>1151500</v>
      </c>
      <c r="J1118" s="76">
        <f t="shared" si="59"/>
        <v>1174500</v>
      </c>
    </row>
    <row r="1119" spans="1:10">
      <c r="A1119" s="2">
        <v>44335</v>
      </c>
      <c r="B1119" s="3" t="s">
        <v>169</v>
      </c>
      <c r="C1119" s="4" t="s">
        <v>6</v>
      </c>
      <c r="D1119" s="3" t="s">
        <v>7</v>
      </c>
      <c r="E1119" s="3" t="s">
        <v>174</v>
      </c>
      <c r="F1119" s="3">
        <v>22</v>
      </c>
      <c r="G1119" s="3">
        <v>18000</v>
      </c>
      <c r="H1119" s="5">
        <f t="shared" si="57"/>
        <v>396000</v>
      </c>
      <c r="I1119" s="76">
        <f t="shared" si="58"/>
        <v>79200</v>
      </c>
      <c r="J1119" s="76">
        <f t="shared" si="59"/>
        <v>79200</v>
      </c>
    </row>
    <row r="1120" spans="1:10">
      <c r="A1120" s="2">
        <v>44335</v>
      </c>
      <c r="B1120" s="3" t="s">
        <v>172</v>
      </c>
      <c r="C1120" s="4" t="s">
        <v>108</v>
      </c>
      <c r="D1120" s="3" t="s">
        <v>10</v>
      </c>
      <c r="E1120" s="3" t="s">
        <v>176</v>
      </c>
      <c r="F1120" s="3">
        <v>58</v>
      </c>
      <c r="G1120" s="3">
        <v>9000</v>
      </c>
      <c r="H1120" s="5">
        <f t="shared" si="57"/>
        <v>522000</v>
      </c>
      <c r="I1120" s="76">
        <f t="shared" si="58"/>
        <v>52200</v>
      </c>
      <c r="J1120" s="76">
        <f t="shared" si="59"/>
        <v>41700</v>
      </c>
    </row>
    <row r="1121" spans="1:10">
      <c r="A1121" s="2">
        <v>44335</v>
      </c>
      <c r="B1121" s="3" t="s">
        <v>13</v>
      </c>
      <c r="C1121" s="4" t="s">
        <v>122</v>
      </c>
      <c r="D1121" s="3" t="s">
        <v>18</v>
      </c>
      <c r="E1121" s="3" t="s">
        <v>175</v>
      </c>
      <c r="F1121" s="3">
        <v>34</v>
      </c>
      <c r="G1121" s="3">
        <v>23500</v>
      </c>
      <c r="H1121" s="5">
        <f t="shared" si="57"/>
        <v>799000</v>
      </c>
      <c r="I1121" s="76">
        <f t="shared" si="58"/>
        <v>399500</v>
      </c>
      <c r="J1121" s="76">
        <f t="shared" si="59"/>
        <v>399500</v>
      </c>
    </row>
    <row r="1122" spans="1:10">
      <c r="A1122" s="2">
        <v>44335</v>
      </c>
      <c r="B1122" s="3" t="s">
        <v>170</v>
      </c>
      <c r="C1122" s="4" t="s">
        <v>144</v>
      </c>
      <c r="D1122" s="3" t="s">
        <v>118</v>
      </c>
      <c r="E1122" s="3" t="s">
        <v>176</v>
      </c>
      <c r="F1122" s="3">
        <v>97</v>
      </c>
      <c r="G1122" s="3">
        <v>9000</v>
      </c>
      <c r="H1122" s="5">
        <f t="shared" si="57"/>
        <v>873000</v>
      </c>
      <c r="I1122" s="76">
        <f t="shared" si="58"/>
        <v>87300</v>
      </c>
      <c r="J1122" s="76">
        <f t="shared" si="59"/>
        <v>78500</v>
      </c>
    </row>
    <row r="1123" spans="1:10">
      <c r="A1123" s="2">
        <v>44335</v>
      </c>
      <c r="B1123" s="3" t="s">
        <v>169</v>
      </c>
      <c r="C1123" s="4" t="s">
        <v>84</v>
      </c>
      <c r="D1123" s="3" t="s">
        <v>18</v>
      </c>
      <c r="E1123" s="3" t="s">
        <v>175</v>
      </c>
      <c r="F1123" s="3">
        <v>80</v>
      </c>
      <c r="G1123" s="3">
        <v>23500</v>
      </c>
      <c r="H1123" s="5">
        <f t="shared" si="57"/>
        <v>1880000</v>
      </c>
      <c r="I1123" s="76">
        <f t="shared" si="58"/>
        <v>940000</v>
      </c>
      <c r="J1123" s="76">
        <f t="shared" si="59"/>
        <v>940000</v>
      </c>
    </row>
    <row r="1124" spans="1:10">
      <c r="A1124" s="2">
        <v>44335</v>
      </c>
      <c r="B1124" s="3" t="s">
        <v>13</v>
      </c>
      <c r="C1124" s="4" t="s">
        <v>95</v>
      </c>
      <c r="D1124" s="3" t="s">
        <v>10</v>
      </c>
      <c r="E1124" s="3" t="s">
        <v>174</v>
      </c>
      <c r="F1124" s="3">
        <v>14</v>
      </c>
      <c r="G1124" s="3">
        <v>18000</v>
      </c>
      <c r="H1124" s="5">
        <f t="shared" si="57"/>
        <v>252000</v>
      </c>
      <c r="I1124" s="76">
        <f t="shared" si="58"/>
        <v>50400</v>
      </c>
      <c r="J1124" s="76">
        <f t="shared" si="59"/>
        <v>50400</v>
      </c>
    </row>
    <row r="1125" spans="1:10">
      <c r="A1125" s="2">
        <v>44336</v>
      </c>
      <c r="B1125" s="3" t="s">
        <v>169</v>
      </c>
      <c r="C1125" s="4" t="s">
        <v>153</v>
      </c>
      <c r="D1125" s="3" t="s">
        <v>7</v>
      </c>
      <c r="E1125" s="3" t="s">
        <v>175</v>
      </c>
      <c r="F1125" s="3">
        <v>19</v>
      </c>
      <c r="G1125" s="3">
        <v>23500</v>
      </c>
      <c r="H1125" s="5">
        <f t="shared" si="57"/>
        <v>446500</v>
      </c>
      <c r="I1125" s="76">
        <f t="shared" si="58"/>
        <v>223250</v>
      </c>
      <c r="J1125" s="76">
        <f t="shared" si="59"/>
        <v>223200</v>
      </c>
    </row>
    <row r="1126" spans="1:10">
      <c r="A1126" s="2">
        <v>44336</v>
      </c>
      <c r="B1126" s="3" t="s">
        <v>170</v>
      </c>
      <c r="C1126" s="4" t="s">
        <v>9</v>
      </c>
      <c r="D1126" s="3" t="s">
        <v>18</v>
      </c>
      <c r="E1126" s="3" t="s">
        <v>175</v>
      </c>
      <c r="F1126" s="3">
        <v>66</v>
      </c>
      <c r="G1126" s="3">
        <v>23500</v>
      </c>
      <c r="H1126" s="5">
        <f t="shared" si="57"/>
        <v>1551000</v>
      </c>
      <c r="I1126" s="76">
        <f t="shared" si="58"/>
        <v>775500</v>
      </c>
      <c r="J1126" s="76">
        <f t="shared" si="59"/>
        <v>775500</v>
      </c>
    </row>
    <row r="1127" spans="1:10">
      <c r="A1127" s="2">
        <v>44336</v>
      </c>
      <c r="B1127" s="3" t="s">
        <v>13</v>
      </c>
      <c r="C1127" s="4" t="s">
        <v>85</v>
      </c>
      <c r="D1127" s="3" t="s">
        <v>7</v>
      </c>
      <c r="E1127" s="3" t="s">
        <v>174</v>
      </c>
      <c r="F1127" s="3">
        <v>37</v>
      </c>
      <c r="G1127" s="3">
        <v>18000</v>
      </c>
      <c r="H1127" s="5">
        <f t="shared" si="57"/>
        <v>666000</v>
      </c>
      <c r="I1127" s="76">
        <f t="shared" si="58"/>
        <v>133200</v>
      </c>
      <c r="J1127" s="76">
        <f t="shared" si="59"/>
        <v>133200</v>
      </c>
    </row>
    <row r="1128" spans="1:10">
      <c r="A1128" s="2">
        <v>44337</v>
      </c>
      <c r="B1128" s="3" t="s">
        <v>13</v>
      </c>
      <c r="C1128" s="4" t="s">
        <v>32</v>
      </c>
      <c r="D1128" s="3" t="s">
        <v>23</v>
      </c>
      <c r="E1128" s="3" t="s">
        <v>176</v>
      </c>
      <c r="F1128" s="3">
        <v>79</v>
      </c>
      <c r="G1128" s="3">
        <v>9000</v>
      </c>
      <c r="H1128" s="5">
        <f t="shared" si="57"/>
        <v>711000</v>
      </c>
      <c r="I1128" s="76">
        <f t="shared" si="58"/>
        <v>71100</v>
      </c>
      <c r="J1128" s="76">
        <f t="shared" si="59"/>
        <v>56800</v>
      </c>
    </row>
    <row r="1129" spans="1:10">
      <c r="A1129" s="2">
        <v>44337</v>
      </c>
      <c r="B1129" s="3" t="s">
        <v>170</v>
      </c>
      <c r="C1129" s="4" t="s">
        <v>6</v>
      </c>
      <c r="D1129" s="3" t="s">
        <v>7</v>
      </c>
      <c r="E1129" s="3" t="s">
        <v>176</v>
      </c>
      <c r="F1129" s="3">
        <v>42</v>
      </c>
      <c r="G1129" s="3">
        <v>9000</v>
      </c>
      <c r="H1129" s="5">
        <f t="shared" si="57"/>
        <v>378000</v>
      </c>
      <c r="I1129" s="76">
        <f t="shared" si="58"/>
        <v>37800</v>
      </c>
      <c r="J1129" s="76">
        <f t="shared" si="59"/>
        <v>30200</v>
      </c>
    </row>
    <row r="1130" spans="1:10">
      <c r="A1130" s="2">
        <v>44337</v>
      </c>
      <c r="B1130" s="3" t="s">
        <v>172</v>
      </c>
      <c r="C1130" s="4" t="s">
        <v>97</v>
      </c>
      <c r="D1130" s="3" t="s">
        <v>10</v>
      </c>
      <c r="E1130" s="3" t="s">
        <v>176</v>
      </c>
      <c r="F1130" s="3">
        <v>45</v>
      </c>
      <c r="G1130" s="3">
        <v>9000</v>
      </c>
      <c r="H1130" s="5">
        <f t="shared" si="57"/>
        <v>405000</v>
      </c>
      <c r="I1130" s="76">
        <f t="shared" si="58"/>
        <v>40500</v>
      </c>
      <c r="J1130" s="76">
        <f t="shared" si="59"/>
        <v>32400</v>
      </c>
    </row>
    <row r="1131" spans="1:10">
      <c r="A1131" s="2">
        <v>44337</v>
      </c>
      <c r="B1131" s="3" t="s">
        <v>169</v>
      </c>
      <c r="C1131" s="4" t="s">
        <v>113</v>
      </c>
      <c r="D1131" s="3" t="s">
        <v>23</v>
      </c>
      <c r="E1131" s="3" t="s">
        <v>175</v>
      </c>
      <c r="F1131" s="3">
        <v>95</v>
      </c>
      <c r="G1131" s="3">
        <v>23500</v>
      </c>
      <c r="H1131" s="5">
        <f t="shared" si="57"/>
        <v>2232500</v>
      </c>
      <c r="I1131" s="76">
        <f t="shared" si="58"/>
        <v>1116250</v>
      </c>
      <c r="J1131" s="76">
        <f t="shared" si="59"/>
        <v>1138500</v>
      </c>
    </row>
    <row r="1132" spans="1:10">
      <c r="A1132" s="2">
        <v>44338</v>
      </c>
      <c r="B1132" s="3" t="s">
        <v>171</v>
      </c>
      <c r="C1132" s="4" t="s">
        <v>168</v>
      </c>
      <c r="D1132" s="3" t="s">
        <v>7</v>
      </c>
      <c r="E1132" s="3" t="s">
        <v>177</v>
      </c>
      <c r="F1132" s="3">
        <v>65</v>
      </c>
      <c r="G1132" s="3">
        <v>5000</v>
      </c>
      <c r="H1132" s="5">
        <f t="shared" si="57"/>
        <v>325000</v>
      </c>
      <c r="I1132" s="76">
        <f t="shared" si="58"/>
        <v>32500</v>
      </c>
      <c r="J1132" s="76">
        <f t="shared" si="59"/>
        <v>26000</v>
      </c>
    </row>
    <row r="1133" spans="1:10">
      <c r="A1133" s="2">
        <v>44338</v>
      </c>
      <c r="B1133" s="3" t="s">
        <v>170</v>
      </c>
      <c r="C1133" s="4" t="s">
        <v>116</v>
      </c>
      <c r="D1133" s="3" t="s">
        <v>18</v>
      </c>
      <c r="E1133" s="3" t="s">
        <v>174</v>
      </c>
      <c r="F1133" s="3">
        <v>61</v>
      </c>
      <c r="G1133" s="3">
        <v>18000</v>
      </c>
      <c r="H1133" s="5">
        <f t="shared" si="57"/>
        <v>1098000</v>
      </c>
      <c r="I1133" s="76">
        <f t="shared" si="58"/>
        <v>219600</v>
      </c>
      <c r="J1133" s="76">
        <f t="shared" si="59"/>
        <v>219600</v>
      </c>
    </row>
    <row r="1134" spans="1:10">
      <c r="A1134" s="2">
        <v>44338</v>
      </c>
      <c r="B1134" s="3" t="s">
        <v>173</v>
      </c>
      <c r="C1134" s="4" t="s">
        <v>159</v>
      </c>
      <c r="D1134" s="3" t="s">
        <v>21</v>
      </c>
      <c r="E1134" s="3" t="s">
        <v>176</v>
      </c>
      <c r="F1134" s="3">
        <v>97</v>
      </c>
      <c r="G1134" s="3">
        <v>9000</v>
      </c>
      <c r="H1134" s="5">
        <f t="shared" si="57"/>
        <v>873000</v>
      </c>
      <c r="I1134" s="76">
        <f t="shared" si="58"/>
        <v>87300</v>
      </c>
      <c r="J1134" s="76">
        <f t="shared" si="59"/>
        <v>78500</v>
      </c>
    </row>
    <row r="1135" spans="1:10">
      <c r="A1135" s="2">
        <v>44338</v>
      </c>
      <c r="B1135" s="3" t="s">
        <v>13</v>
      </c>
      <c r="C1135" s="4" t="s">
        <v>35</v>
      </c>
      <c r="D1135" s="3" t="s">
        <v>18</v>
      </c>
      <c r="E1135" s="3" t="s">
        <v>175</v>
      </c>
      <c r="F1135" s="3">
        <v>17</v>
      </c>
      <c r="G1135" s="3">
        <v>23500</v>
      </c>
      <c r="H1135" s="5">
        <f t="shared" si="57"/>
        <v>399500</v>
      </c>
      <c r="I1135" s="76">
        <f t="shared" si="58"/>
        <v>199750</v>
      </c>
      <c r="J1135" s="76">
        <f t="shared" si="59"/>
        <v>199700</v>
      </c>
    </row>
    <row r="1136" spans="1:10">
      <c r="A1136" s="2">
        <v>44338</v>
      </c>
      <c r="B1136" s="3" t="s">
        <v>170</v>
      </c>
      <c r="C1136" s="4" t="s">
        <v>31</v>
      </c>
      <c r="D1136" s="3" t="s">
        <v>18</v>
      </c>
      <c r="E1136" s="3" t="s">
        <v>176</v>
      </c>
      <c r="F1136" s="3">
        <v>50</v>
      </c>
      <c r="G1136" s="3">
        <v>9000</v>
      </c>
      <c r="H1136" s="5">
        <f t="shared" si="57"/>
        <v>450000</v>
      </c>
      <c r="I1136" s="76">
        <f t="shared" si="58"/>
        <v>45000</v>
      </c>
      <c r="J1136" s="76">
        <f t="shared" si="59"/>
        <v>36000</v>
      </c>
    </row>
    <row r="1137" spans="1:10">
      <c r="A1137" s="2">
        <v>44339</v>
      </c>
      <c r="B1137" s="3" t="s">
        <v>172</v>
      </c>
      <c r="C1137" s="4" t="s">
        <v>97</v>
      </c>
      <c r="D1137" s="3" t="s">
        <v>10</v>
      </c>
      <c r="E1137" s="3" t="s">
        <v>176</v>
      </c>
      <c r="F1137" s="3">
        <v>33</v>
      </c>
      <c r="G1137" s="3">
        <v>9000</v>
      </c>
      <c r="H1137" s="5">
        <f t="shared" si="57"/>
        <v>297000</v>
      </c>
      <c r="I1137" s="76">
        <f t="shared" si="58"/>
        <v>29700</v>
      </c>
      <c r="J1137" s="76">
        <f t="shared" si="59"/>
        <v>23700</v>
      </c>
    </row>
    <row r="1138" spans="1:10">
      <c r="A1138" s="2">
        <v>44339</v>
      </c>
      <c r="B1138" s="3" t="s">
        <v>173</v>
      </c>
      <c r="C1138" s="4" t="s">
        <v>129</v>
      </c>
      <c r="D1138" s="3" t="s">
        <v>18</v>
      </c>
      <c r="E1138" s="3" t="s">
        <v>174</v>
      </c>
      <c r="F1138" s="3">
        <v>49</v>
      </c>
      <c r="G1138" s="3">
        <v>18000</v>
      </c>
      <c r="H1138" s="5">
        <f t="shared" si="57"/>
        <v>882000</v>
      </c>
      <c r="I1138" s="76">
        <f t="shared" si="58"/>
        <v>176400</v>
      </c>
      <c r="J1138" s="76">
        <f t="shared" si="59"/>
        <v>176400</v>
      </c>
    </row>
    <row r="1139" spans="1:10">
      <c r="A1139" s="2">
        <v>44339</v>
      </c>
      <c r="B1139" s="3" t="s">
        <v>171</v>
      </c>
      <c r="C1139" s="4" t="s">
        <v>66</v>
      </c>
      <c r="D1139" s="3" t="s">
        <v>7</v>
      </c>
      <c r="E1139" s="3" t="s">
        <v>176</v>
      </c>
      <c r="F1139" s="3">
        <v>10</v>
      </c>
      <c r="G1139" s="3">
        <v>9000</v>
      </c>
      <c r="H1139" s="5">
        <f t="shared" si="57"/>
        <v>90000</v>
      </c>
      <c r="I1139" s="76">
        <f t="shared" si="58"/>
        <v>9000</v>
      </c>
      <c r="J1139" s="76">
        <f t="shared" si="59"/>
        <v>7200</v>
      </c>
    </row>
    <row r="1140" spans="1:10">
      <c r="A1140" s="2">
        <v>44340</v>
      </c>
      <c r="B1140" s="3" t="s">
        <v>169</v>
      </c>
      <c r="C1140" s="4" t="s">
        <v>78</v>
      </c>
      <c r="D1140" s="3" t="s">
        <v>7</v>
      </c>
      <c r="E1140" s="3" t="s">
        <v>174</v>
      </c>
      <c r="F1140" s="3">
        <v>3</v>
      </c>
      <c r="G1140" s="3">
        <v>18000</v>
      </c>
      <c r="H1140" s="5">
        <f t="shared" si="57"/>
        <v>54000</v>
      </c>
      <c r="I1140" s="76">
        <f t="shared" si="58"/>
        <v>10800</v>
      </c>
      <c r="J1140" s="76">
        <f t="shared" si="59"/>
        <v>10800</v>
      </c>
    </row>
    <row r="1141" spans="1:10">
      <c r="A1141" s="2">
        <v>44340</v>
      </c>
      <c r="B1141" s="3" t="s">
        <v>169</v>
      </c>
      <c r="C1141" s="4" t="s">
        <v>105</v>
      </c>
      <c r="D1141" s="3" t="s">
        <v>18</v>
      </c>
      <c r="E1141" s="3" t="s">
        <v>174</v>
      </c>
      <c r="F1141" s="3">
        <v>93</v>
      </c>
      <c r="G1141" s="3">
        <v>18000</v>
      </c>
      <c r="H1141" s="5">
        <f t="shared" si="57"/>
        <v>1674000</v>
      </c>
      <c r="I1141" s="76">
        <f t="shared" si="58"/>
        <v>334800</v>
      </c>
      <c r="J1141" s="76">
        <f t="shared" si="59"/>
        <v>351500</v>
      </c>
    </row>
    <row r="1142" spans="1:10">
      <c r="A1142" s="2">
        <v>44340</v>
      </c>
      <c r="B1142" s="3" t="s">
        <v>169</v>
      </c>
      <c r="C1142" s="4" t="s">
        <v>6</v>
      </c>
      <c r="D1142" s="3" t="s">
        <v>7</v>
      </c>
      <c r="E1142" s="3" t="s">
        <v>174</v>
      </c>
      <c r="F1142" s="3">
        <v>39</v>
      </c>
      <c r="G1142" s="3">
        <v>18000</v>
      </c>
      <c r="H1142" s="5">
        <f t="shared" si="57"/>
        <v>702000</v>
      </c>
      <c r="I1142" s="76">
        <f t="shared" si="58"/>
        <v>140400</v>
      </c>
      <c r="J1142" s="76">
        <f t="shared" si="59"/>
        <v>140400</v>
      </c>
    </row>
    <row r="1143" spans="1:10">
      <c r="A1143" s="2">
        <v>44340</v>
      </c>
      <c r="B1143" s="3" t="s">
        <v>170</v>
      </c>
      <c r="C1143" s="4" t="s">
        <v>98</v>
      </c>
      <c r="D1143" s="3" t="s">
        <v>10</v>
      </c>
      <c r="E1143" s="3" t="s">
        <v>176</v>
      </c>
      <c r="F1143" s="3">
        <v>58</v>
      </c>
      <c r="G1143" s="3">
        <v>9000</v>
      </c>
      <c r="H1143" s="5">
        <f t="shared" si="57"/>
        <v>522000</v>
      </c>
      <c r="I1143" s="76">
        <f t="shared" si="58"/>
        <v>52200</v>
      </c>
      <c r="J1143" s="76">
        <f t="shared" si="59"/>
        <v>41700</v>
      </c>
    </row>
    <row r="1144" spans="1:10">
      <c r="A1144" s="2">
        <v>44340</v>
      </c>
      <c r="B1144" s="3" t="s">
        <v>13</v>
      </c>
      <c r="C1144" s="4" t="s">
        <v>145</v>
      </c>
      <c r="D1144" s="3" t="s">
        <v>118</v>
      </c>
      <c r="E1144" s="3" t="s">
        <v>175</v>
      </c>
      <c r="F1144" s="3">
        <v>80</v>
      </c>
      <c r="G1144" s="3">
        <v>23500</v>
      </c>
      <c r="H1144" s="5">
        <f t="shared" si="57"/>
        <v>1880000</v>
      </c>
      <c r="I1144" s="76">
        <f t="shared" si="58"/>
        <v>940000</v>
      </c>
      <c r="J1144" s="76">
        <f t="shared" si="59"/>
        <v>940000</v>
      </c>
    </row>
    <row r="1145" spans="1:10">
      <c r="A1145" s="2">
        <v>44340</v>
      </c>
      <c r="B1145" s="3" t="s">
        <v>169</v>
      </c>
      <c r="C1145" s="4" t="s">
        <v>49</v>
      </c>
      <c r="D1145" s="3" t="s">
        <v>10</v>
      </c>
      <c r="E1145" s="3" t="s">
        <v>177</v>
      </c>
      <c r="F1145" s="3">
        <v>60</v>
      </c>
      <c r="G1145" s="3">
        <v>5000</v>
      </c>
      <c r="H1145" s="5">
        <f t="shared" si="57"/>
        <v>300000</v>
      </c>
      <c r="I1145" s="76">
        <f t="shared" si="58"/>
        <v>30000</v>
      </c>
      <c r="J1145" s="76">
        <f t="shared" si="59"/>
        <v>24000</v>
      </c>
    </row>
    <row r="1146" spans="1:10">
      <c r="A1146" s="2">
        <v>44340</v>
      </c>
      <c r="B1146" s="3" t="s">
        <v>171</v>
      </c>
      <c r="C1146" s="4" t="s">
        <v>84</v>
      </c>
      <c r="D1146" s="3" t="s">
        <v>18</v>
      </c>
      <c r="E1146" s="3" t="s">
        <v>176</v>
      </c>
      <c r="F1146" s="3">
        <v>80</v>
      </c>
      <c r="G1146" s="3">
        <v>9000</v>
      </c>
      <c r="H1146" s="5">
        <f t="shared" si="57"/>
        <v>720000</v>
      </c>
      <c r="I1146" s="76">
        <f t="shared" si="58"/>
        <v>72000</v>
      </c>
      <c r="J1146" s="76">
        <f t="shared" si="59"/>
        <v>57600</v>
      </c>
    </row>
    <row r="1147" spans="1:10">
      <c r="A1147" s="2">
        <v>44340</v>
      </c>
      <c r="B1147" s="3" t="s">
        <v>169</v>
      </c>
      <c r="C1147" s="4" t="s">
        <v>84</v>
      </c>
      <c r="D1147" s="3" t="s">
        <v>18</v>
      </c>
      <c r="E1147" s="3" t="s">
        <v>175</v>
      </c>
      <c r="F1147" s="3">
        <v>51</v>
      </c>
      <c r="G1147" s="3">
        <v>23500</v>
      </c>
      <c r="H1147" s="5">
        <f t="shared" si="57"/>
        <v>1198500</v>
      </c>
      <c r="I1147" s="76">
        <f t="shared" si="58"/>
        <v>599250</v>
      </c>
      <c r="J1147" s="76">
        <f t="shared" si="59"/>
        <v>599200</v>
      </c>
    </row>
    <row r="1148" spans="1:10">
      <c r="A1148" s="2">
        <v>44341</v>
      </c>
      <c r="B1148" s="3" t="s">
        <v>170</v>
      </c>
      <c r="C1148" s="4" t="s">
        <v>133</v>
      </c>
      <c r="D1148" s="3" t="s">
        <v>23</v>
      </c>
      <c r="E1148" s="3" t="s">
        <v>175</v>
      </c>
      <c r="F1148" s="3">
        <v>50</v>
      </c>
      <c r="G1148" s="3">
        <v>23500</v>
      </c>
      <c r="H1148" s="5">
        <f t="shared" si="57"/>
        <v>1175000</v>
      </c>
      <c r="I1148" s="76">
        <f t="shared" si="58"/>
        <v>587500</v>
      </c>
      <c r="J1148" s="76">
        <f t="shared" si="59"/>
        <v>587500</v>
      </c>
    </row>
    <row r="1149" spans="1:10">
      <c r="A1149" s="2">
        <v>44341</v>
      </c>
      <c r="B1149" s="3" t="s">
        <v>173</v>
      </c>
      <c r="C1149" s="4" t="s">
        <v>83</v>
      </c>
      <c r="D1149" s="3" t="s">
        <v>7</v>
      </c>
      <c r="E1149" s="3" t="s">
        <v>175</v>
      </c>
      <c r="F1149" s="3">
        <v>39</v>
      </c>
      <c r="G1149" s="3">
        <v>23500</v>
      </c>
      <c r="H1149" s="5">
        <f t="shared" si="57"/>
        <v>916500</v>
      </c>
      <c r="I1149" s="76">
        <f t="shared" si="58"/>
        <v>458250</v>
      </c>
      <c r="J1149" s="76">
        <f t="shared" si="59"/>
        <v>458200</v>
      </c>
    </row>
    <row r="1150" spans="1:10">
      <c r="A1150" s="2">
        <v>44341</v>
      </c>
      <c r="B1150" s="3" t="s">
        <v>173</v>
      </c>
      <c r="C1150" s="4" t="s">
        <v>88</v>
      </c>
      <c r="D1150" s="3" t="s">
        <v>21</v>
      </c>
      <c r="E1150" s="3" t="s">
        <v>176</v>
      </c>
      <c r="F1150" s="3">
        <v>81</v>
      </c>
      <c r="G1150" s="3">
        <v>9000</v>
      </c>
      <c r="H1150" s="5">
        <f t="shared" si="57"/>
        <v>729000</v>
      </c>
      <c r="I1150" s="76">
        <f t="shared" si="58"/>
        <v>72900</v>
      </c>
      <c r="J1150" s="76">
        <f t="shared" si="59"/>
        <v>58300</v>
      </c>
    </row>
    <row r="1151" spans="1:10">
      <c r="A1151" s="2">
        <v>44341</v>
      </c>
      <c r="B1151" s="3" t="s">
        <v>13</v>
      </c>
      <c r="C1151" s="4" t="s">
        <v>134</v>
      </c>
      <c r="D1151" s="3" t="s">
        <v>18</v>
      </c>
      <c r="E1151" s="3" t="s">
        <v>176</v>
      </c>
      <c r="F1151" s="3">
        <v>5</v>
      </c>
      <c r="G1151" s="3">
        <v>9000</v>
      </c>
      <c r="H1151" s="5">
        <f t="shared" si="57"/>
        <v>45000</v>
      </c>
      <c r="I1151" s="76">
        <f t="shared" si="58"/>
        <v>4500</v>
      </c>
      <c r="J1151" s="76">
        <f t="shared" si="59"/>
        <v>3600</v>
      </c>
    </row>
    <row r="1152" spans="1:10">
      <c r="A1152" s="2">
        <v>44341</v>
      </c>
      <c r="B1152" s="3" t="s">
        <v>172</v>
      </c>
      <c r="C1152" s="4" t="s">
        <v>120</v>
      </c>
      <c r="D1152" s="3" t="s">
        <v>118</v>
      </c>
      <c r="E1152" s="3" t="s">
        <v>174</v>
      </c>
      <c r="F1152" s="3">
        <v>69</v>
      </c>
      <c r="G1152" s="3">
        <v>18000</v>
      </c>
      <c r="H1152" s="5">
        <f t="shared" si="57"/>
        <v>1242000</v>
      </c>
      <c r="I1152" s="76">
        <f t="shared" si="58"/>
        <v>248400</v>
      </c>
      <c r="J1152" s="76">
        <f t="shared" si="59"/>
        <v>248400</v>
      </c>
    </row>
    <row r="1153" spans="1:10">
      <c r="A1153" s="2">
        <v>44341</v>
      </c>
      <c r="B1153" s="3" t="s">
        <v>13</v>
      </c>
      <c r="C1153" s="4" t="s">
        <v>35</v>
      </c>
      <c r="D1153" s="3" t="s">
        <v>18</v>
      </c>
      <c r="E1153" s="3" t="s">
        <v>175</v>
      </c>
      <c r="F1153" s="3">
        <v>3</v>
      </c>
      <c r="G1153" s="3">
        <v>23500</v>
      </c>
      <c r="H1153" s="5">
        <f t="shared" si="57"/>
        <v>70500</v>
      </c>
      <c r="I1153" s="76">
        <f t="shared" si="58"/>
        <v>35250</v>
      </c>
      <c r="J1153" s="76">
        <f t="shared" si="59"/>
        <v>35200</v>
      </c>
    </row>
    <row r="1154" spans="1:10">
      <c r="A1154" s="2">
        <v>44341</v>
      </c>
      <c r="B1154" s="3" t="s">
        <v>173</v>
      </c>
      <c r="C1154" s="4" t="s">
        <v>58</v>
      </c>
      <c r="D1154" s="3" t="s">
        <v>7</v>
      </c>
      <c r="E1154" s="3" t="s">
        <v>174</v>
      </c>
      <c r="F1154" s="3">
        <v>45</v>
      </c>
      <c r="G1154" s="3">
        <v>18000</v>
      </c>
      <c r="H1154" s="5">
        <f t="shared" ref="H1154:H1217" si="60">G1154*F1154</f>
        <v>810000</v>
      </c>
      <c r="I1154" s="76">
        <f t="shared" si="58"/>
        <v>162000</v>
      </c>
      <c r="J1154" s="76">
        <f t="shared" si="59"/>
        <v>162000</v>
      </c>
    </row>
    <row r="1155" spans="1:10">
      <c r="A1155" s="2">
        <v>44341</v>
      </c>
      <c r="B1155" s="3" t="s">
        <v>170</v>
      </c>
      <c r="C1155" s="4" t="s">
        <v>75</v>
      </c>
      <c r="D1155" s="3" t="s">
        <v>7</v>
      </c>
      <c r="E1155" s="3" t="s">
        <v>175</v>
      </c>
      <c r="F1155" s="3">
        <v>57</v>
      </c>
      <c r="G1155" s="3">
        <v>23500</v>
      </c>
      <c r="H1155" s="5">
        <f t="shared" si="60"/>
        <v>1339500</v>
      </c>
      <c r="I1155" s="76">
        <f t="shared" ref="I1155:I1218" si="61">IF($G1155&gt;20000, ROUNDDOWN($H1155*0.5, -1), IF($G1155&gt;10000, ROUNDDOWN($H1155*0.2, -1), ROUNDDOWN($H1155*0.1, -1)))</f>
        <v>669750</v>
      </c>
      <c r="J1155" s="76">
        <f t="shared" ref="J1155:J1218" si="62">IF($F1155&gt;90, ROUNDDOWN($H1155*0.01, -2), 0) + IF($G1155&gt;20000, ROUNDDOWN($H1155*0.5, -2), IF($G1155&gt;10000, ROUNDDOWN($H1155*0.2, -2), ROUNDDOWN($H1155*0.08, -2)))</f>
        <v>669700</v>
      </c>
    </row>
    <row r="1156" spans="1:10">
      <c r="A1156" s="2">
        <v>44342</v>
      </c>
      <c r="B1156" s="3" t="s">
        <v>172</v>
      </c>
      <c r="C1156" s="4" t="s">
        <v>99</v>
      </c>
      <c r="D1156" s="3" t="s">
        <v>18</v>
      </c>
      <c r="E1156" s="3" t="s">
        <v>174</v>
      </c>
      <c r="F1156" s="3">
        <v>35</v>
      </c>
      <c r="G1156" s="3">
        <v>18000</v>
      </c>
      <c r="H1156" s="5">
        <f t="shared" si="60"/>
        <v>630000</v>
      </c>
      <c r="I1156" s="76">
        <f t="shared" si="61"/>
        <v>126000</v>
      </c>
      <c r="J1156" s="76">
        <f t="shared" si="62"/>
        <v>126000</v>
      </c>
    </row>
    <row r="1157" spans="1:10">
      <c r="A1157" s="2">
        <v>44342</v>
      </c>
      <c r="B1157" s="3" t="s">
        <v>169</v>
      </c>
      <c r="C1157" s="4" t="s">
        <v>49</v>
      </c>
      <c r="D1157" s="3" t="s">
        <v>10</v>
      </c>
      <c r="E1157" s="3" t="s">
        <v>177</v>
      </c>
      <c r="F1157" s="3">
        <v>77</v>
      </c>
      <c r="G1157" s="3">
        <v>5000</v>
      </c>
      <c r="H1157" s="5">
        <f t="shared" si="60"/>
        <v>385000</v>
      </c>
      <c r="I1157" s="76">
        <f t="shared" si="61"/>
        <v>38500</v>
      </c>
      <c r="J1157" s="76">
        <f t="shared" si="62"/>
        <v>30800</v>
      </c>
    </row>
    <row r="1158" spans="1:10">
      <c r="A1158" s="2">
        <v>44342</v>
      </c>
      <c r="B1158" s="3" t="s">
        <v>169</v>
      </c>
      <c r="C1158" s="4" t="s">
        <v>33</v>
      </c>
      <c r="D1158" s="3" t="s">
        <v>23</v>
      </c>
      <c r="E1158" s="3" t="s">
        <v>174</v>
      </c>
      <c r="F1158" s="3">
        <v>36</v>
      </c>
      <c r="G1158" s="3">
        <v>18000</v>
      </c>
      <c r="H1158" s="5">
        <f t="shared" si="60"/>
        <v>648000</v>
      </c>
      <c r="I1158" s="76">
        <f t="shared" si="61"/>
        <v>129600</v>
      </c>
      <c r="J1158" s="76">
        <f t="shared" si="62"/>
        <v>129600</v>
      </c>
    </row>
    <row r="1159" spans="1:10">
      <c r="A1159" s="2">
        <v>44342</v>
      </c>
      <c r="B1159" s="3" t="s">
        <v>13</v>
      </c>
      <c r="C1159" s="4" t="s">
        <v>134</v>
      </c>
      <c r="D1159" s="3" t="s">
        <v>18</v>
      </c>
      <c r="E1159" s="3" t="s">
        <v>176</v>
      </c>
      <c r="F1159" s="3">
        <v>2</v>
      </c>
      <c r="G1159" s="3">
        <v>9000</v>
      </c>
      <c r="H1159" s="5">
        <f t="shared" si="60"/>
        <v>18000</v>
      </c>
      <c r="I1159" s="76">
        <f t="shared" si="61"/>
        <v>1800</v>
      </c>
      <c r="J1159" s="76">
        <f t="shared" si="62"/>
        <v>1400</v>
      </c>
    </row>
    <row r="1160" spans="1:10">
      <c r="A1160" s="2">
        <v>44342</v>
      </c>
      <c r="B1160" s="3" t="s">
        <v>169</v>
      </c>
      <c r="C1160" s="4" t="s">
        <v>123</v>
      </c>
      <c r="D1160" s="3" t="s">
        <v>18</v>
      </c>
      <c r="E1160" s="3" t="s">
        <v>176</v>
      </c>
      <c r="F1160" s="3">
        <v>47</v>
      </c>
      <c r="G1160" s="3">
        <v>9000</v>
      </c>
      <c r="H1160" s="5">
        <f t="shared" si="60"/>
        <v>423000</v>
      </c>
      <c r="I1160" s="76">
        <f t="shared" si="61"/>
        <v>42300</v>
      </c>
      <c r="J1160" s="76">
        <f t="shared" si="62"/>
        <v>33800</v>
      </c>
    </row>
    <row r="1161" spans="1:10">
      <c r="A1161" s="2">
        <v>44342</v>
      </c>
      <c r="B1161" s="3" t="s">
        <v>173</v>
      </c>
      <c r="C1161" s="4" t="s">
        <v>142</v>
      </c>
      <c r="D1161" s="3" t="s">
        <v>7</v>
      </c>
      <c r="E1161" s="3" t="s">
        <v>176</v>
      </c>
      <c r="F1161" s="3">
        <v>48</v>
      </c>
      <c r="G1161" s="3">
        <v>9000</v>
      </c>
      <c r="H1161" s="5">
        <f t="shared" si="60"/>
        <v>432000</v>
      </c>
      <c r="I1161" s="76">
        <f t="shared" si="61"/>
        <v>43200</v>
      </c>
      <c r="J1161" s="76">
        <f t="shared" si="62"/>
        <v>34500</v>
      </c>
    </row>
    <row r="1162" spans="1:10">
      <c r="A1162" s="2">
        <v>44342</v>
      </c>
      <c r="B1162" s="3" t="s">
        <v>172</v>
      </c>
      <c r="C1162" s="4" t="s">
        <v>150</v>
      </c>
      <c r="D1162" s="3" t="s">
        <v>21</v>
      </c>
      <c r="E1162" s="3" t="s">
        <v>176</v>
      </c>
      <c r="F1162" s="3">
        <v>74</v>
      </c>
      <c r="G1162" s="3">
        <v>9000</v>
      </c>
      <c r="H1162" s="5">
        <f t="shared" si="60"/>
        <v>666000</v>
      </c>
      <c r="I1162" s="76">
        <f t="shared" si="61"/>
        <v>66600</v>
      </c>
      <c r="J1162" s="76">
        <f t="shared" si="62"/>
        <v>53200</v>
      </c>
    </row>
    <row r="1163" spans="1:10">
      <c r="A1163" s="2">
        <v>44342</v>
      </c>
      <c r="B1163" s="3" t="s">
        <v>169</v>
      </c>
      <c r="C1163" s="4" t="s">
        <v>33</v>
      </c>
      <c r="D1163" s="3" t="s">
        <v>23</v>
      </c>
      <c r="E1163" s="3" t="s">
        <v>174</v>
      </c>
      <c r="F1163" s="3">
        <v>6</v>
      </c>
      <c r="G1163" s="3">
        <v>18000</v>
      </c>
      <c r="H1163" s="5">
        <f t="shared" si="60"/>
        <v>108000</v>
      </c>
      <c r="I1163" s="76">
        <f t="shared" si="61"/>
        <v>21600</v>
      </c>
      <c r="J1163" s="76">
        <f t="shared" si="62"/>
        <v>21600</v>
      </c>
    </row>
    <row r="1164" spans="1:10">
      <c r="A1164" s="2">
        <v>44342</v>
      </c>
      <c r="B1164" s="3" t="s">
        <v>172</v>
      </c>
      <c r="C1164" s="4" t="s">
        <v>150</v>
      </c>
      <c r="D1164" s="3" t="s">
        <v>21</v>
      </c>
      <c r="E1164" s="3" t="s">
        <v>176</v>
      </c>
      <c r="F1164" s="3">
        <v>8</v>
      </c>
      <c r="G1164" s="3">
        <v>9000</v>
      </c>
      <c r="H1164" s="5">
        <f t="shared" si="60"/>
        <v>72000</v>
      </c>
      <c r="I1164" s="76">
        <f t="shared" si="61"/>
        <v>7200</v>
      </c>
      <c r="J1164" s="76">
        <f t="shared" si="62"/>
        <v>5700</v>
      </c>
    </row>
    <row r="1165" spans="1:10">
      <c r="A1165" s="2">
        <v>44342</v>
      </c>
      <c r="B1165" s="3" t="s">
        <v>170</v>
      </c>
      <c r="C1165" s="4" t="s">
        <v>60</v>
      </c>
      <c r="D1165" s="3" t="s">
        <v>7</v>
      </c>
      <c r="E1165" s="3" t="s">
        <v>176</v>
      </c>
      <c r="F1165" s="3">
        <v>82</v>
      </c>
      <c r="G1165" s="3">
        <v>9000</v>
      </c>
      <c r="H1165" s="5">
        <f t="shared" si="60"/>
        <v>738000</v>
      </c>
      <c r="I1165" s="76">
        <f t="shared" si="61"/>
        <v>73800</v>
      </c>
      <c r="J1165" s="76">
        <f t="shared" si="62"/>
        <v>59000</v>
      </c>
    </row>
    <row r="1166" spans="1:10">
      <c r="A1166" s="2">
        <v>44343</v>
      </c>
      <c r="B1166" s="3" t="s">
        <v>13</v>
      </c>
      <c r="C1166" s="4" t="s">
        <v>166</v>
      </c>
      <c r="D1166" s="3" t="s">
        <v>118</v>
      </c>
      <c r="E1166" s="3" t="s">
        <v>175</v>
      </c>
      <c r="F1166" s="3">
        <v>85</v>
      </c>
      <c r="G1166" s="3">
        <v>23500</v>
      </c>
      <c r="H1166" s="5">
        <f t="shared" si="60"/>
        <v>1997500</v>
      </c>
      <c r="I1166" s="76">
        <f t="shared" si="61"/>
        <v>998750</v>
      </c>
      <c r="J1166" s="76">
        <f t="shared" si="62"/>
        <v>998700</v>
      </c>
    </row>
    <row r="1167" spans="1:10">
      <c r="A1167" s="2">
        <v>44343</v>
      </c>
      <c r="B1167" s="3" t="s">
        <v>170</v>
      </c>
      <c r="C1167" s="4" t="s">
        <v>120</v>
      </c>
      <c r="D1167" s="3" t="s">
        <v>118</v>
      </c>
      <c r="E1167" s="3" t="s">
        <v>176</v>
      </c>
      <c r="F1167" s="3">
        <v>42</v>
      </c>
      <c r="G1167" s="3">
        <v>9000</v>
      </c>
      <c r="H1167" s="5">
        <f t="shared" si="60"/>
        <v>378000</v>
      </c>
      <c r="I1167" s="76">
        <f t="shared" si="61"/>
        <v>37800</v>
      </c>
      <c r="J1167" s="76">
        <f t="shared" si="62"/>
        <v>30200</v>
      </c>
    </row>
    <row r="1168" spans="1:10">
      <c r="A1168" s="2">
        <v>44343</v>
      </c>
      <c r="B1168" s="3" t="s">
        <v>170</v>
      </c>
      <c r="C1168" s="4" t="s">
        <v>165</v>
      </c>
      <c r="D1168" s="3" t="s">
        <v>18</v>
      </c>
      <c r="E1168" s="3" t="s">
        <v>175</v>
      </c>
      <c r="F1168" s="3">
        <v>6</v>
      </c>
      <c r="G1168" s="3">
        <v>23500</v>
      </c>
      <c r="H1168" s="5">
        <f t="shared" si="60"/>
        <v>141000</v>
      </c>
      <c r="I1168" s="76">
        <f t="shared" si="61"/>
        <v>70500</v>
      </c>
      <c r="J1168" s="76">
        <f t="shared" si="62"/>
        <v>70500</v>
      </c>
    </row>
    <row r="1169" spans="1:10">
      <c r="A1169" s="2">
        <v>44343</v>
      </c>
      <c r="B1169" s="3" t="s">
        <v>169</v>
      </c>
      <c r="C1169" s="4" t="s">
        <v>46</v>
      </c>
      <c r="D1169" s="3" t="s">
        <v>7</v>
      </c>
      <c r="E1169" s="3" t="s">
        <v>176</v>
      </c>
      <c r="F1169" s="3">
        <v>37</v>
      </c>
      <c r="G1169" s="3">
        <v>9000</v>
      </c>
      <c r="H1169" s="5">
        <f t="shared" si="60"/>
        <v>333000</v>
      </c>
      <c r="I1169" s="76">
        <f t="shared" si="61"/>
        <v>33300</v>
      </c>
      <c r="J1169" s="76">
        <f t="shared" si="62"/>
        <v>26600</v>
      </c>
    </row>
    <row r="1170" spans="1:10">
      <c r="A1170" s="2">
        <v>44343</v>
      </c>
      <c r="B1170" s="3" t="s">
        <v>171</v>
      </c>
      <c r="C1170" s="4" t="s">
        <v>40</v>
      </c>
      <c r="D1170" s="3" t="s">
        <v>23</v>
      </c>
      <c r="E1170" s="3" t="s">
        <v>174</v>
      </c>
      <c r="F1170" s="3">
        <v>85</v>
      </c>
      <c r="G1170" s="3">
        <v>18000</v>
      </c>
      <c r="H1170" s="5">
        <f t="shared" si="60"/>
        <v>1530000</v>
      </c>
      <c r="I1170" s="76">
        <f t="shared" si="61"/>
        <v>306000</v>
      </c>
      <c r="J1170" s="76">
        <f t="shared" si="62"/>
        <v>306000</v>
      </c>
    </row>
    <row r="1171" spans="1:10">
      <c r="A1171" s="2">
        <v>44343</v>
      </c>
      <c r="B1171" s="3" t="s">
        <v>13</v>
      </c>
      <c r="C1171" s="4" t="s">
        <v>121</v>
      </c>
      <c r="D1171" s="3" t="s">
        <v>10</v>
      </c>
      <c r="E1171" s="3" t="s">
        <v>175</v>
      </c>
      <c r="F1171" s="3">
        <v>99</v>
      </c>
      <c r="G1171" s="3">
        <v>23500</v>
      </c>
      <c r="H1171" s="5">
        <f t="shared" si="60"/>
        <v>2326500</v>
      </c>
      <c r="I1171" s="76">
        <f t="shared" si="61"/>
        <v>1163250</v>
      </c>
      <c r="J1171" s="76">
        <f t="shared" si="62"/>
        <v>1186400</v>
      </c>
    </row>
    <row r="1172" spans="1:10">
      <c r="A1172" s="2">
        <v>44344</v>
      </c>
      <c r="B1172" s="3" t="s">
        <v>173</v>
      </c>
      <c r="C1172" s="4" t="s">
        <v>142</v>
      </c>
      <c r="D1172" s="3" t="s">
        <v>7</v>
      </c>
      <c r="E1172" s="3" t="s">
        <v>176</v>
      </c>
      <c r="F1172" s="3">
        <v>36</v>
      </c>
      <c r="G1172" s="3">
        <v>9000</v>
      </c>
      <c r="H1172" s="5">
        <f t="shared" si="60"/>
        <v>324000</v>
      </c>
      <c r="I1172" s="76">
        <f t="shared" si="61"/>
        <v>32400</v>
      </c>
      <c r="J1172" s="76">
        <f t="shared" si="62"/>
        <v>25900</v>
      </c>
    </row>
    <row r="1173" spans="1:10">
      <c r="A1173" s="2">
        <v>44344</v>
      </c>
      <c r="B1173" s="3" t="s">
        <v>13</v>
      </c>
      <c r="C1173" s="4" t="s">
        <v>146</v>
      </c>
      <c r="D1173" s="3" t="s">
        <v>7</v>
      </c>
      <c r="E1173" s="3" t="s">
        <v>175</v>
      </c>
      <c r="F1173" s="3">
        <v>30</v>
      </c>
      <c r="G1173" s="3">
        <v>23500</v>
      </c>
      <c r="H1173" s="5">
        <f t="shared" si="60"/>
        <v>705000</v>
      </c>
      <c r="I1173" s="76">
        <f t="shared" si="61"/>
        <v>352500</v>
      </c>
      <c r="J1173" s="76">
        <f t="shared" si="62"/>
        <v>352500</v>
      </c>
    </row>
    <row r="1174" spans="1:10">
      <c r="A1174" s="2">
        <v>44344</v>
      </c>
      <c r="B1174" s="3" t="s">
        <v>170</v>
      </c>
      <c r="C1174" s="4" t="s">
        <v>131</v>
      </c>
      <c r="D1174" s="3" t="s">
        <v>23</v>
      </c>
      <c r="E1174" s="3" t="s">
        <v>174</v>
      </c>
      <c r="F1174" s="3">
        <v>38</v>
      </c>
      <c r="G1174" s="3">
        <v>18000</v>
      </c>
      <c r="H1174" s="5">
        <f t="shared" si="60"/>
        <v>684000</v>
      </c>
      <c r="I1174" s="76">
        <f t="shared" si="61"/>
        <v>136800</v>
      </c>
      <c r="J1174" s="76">
        <f t="shared" si="62"/>
        <v>136800</v>
      </c>
    </row>
    <row r="1175" spans="1:10">
      <c r="A1175" s="2">
        <v>44344</v>
      </c>
      <c r="B1175" s="3" t="s">
        <v>172</v>
      </c>
      <c r="C1175" s="4" t="s">
        <v>19</v>
      </c>
      <c r="D1175" s="3" t="s">
        <v>7</v>
      </c>
      <c r="E1175" s="3" t="s">
        <v>176</v>
      </c>
      <c r="F1175" s="3">
        <v>81</v>
      </c>
      <c r="G1175" s="3">
        <v>9000</v>
      </c>
      <c r="H1175" s="5">
        <f t="shared" si="60"/>
        <v>729000</v>
      </c>
      <c r="I1175" s="76">
        <f t="shared" si="61"/>
        <v>72900</v>
      </c>
      <c r="J1175" s="76">
        <f t="shared" si="62"/>
        <v>58300</v>
      </c>
    </row>
    <row r="1176" spans="1:10">
      <c r="A1176" s="2">
        <v>44344</v>
      </c>
      <c r="B1176" s="3" t="s">
        <v>173</v>
      </c>
      <c r="C1176" s="4" t="s">
        <v>137</v>
      </c>
      <c r="D1176" s="3" t="s">
        <v>21</v>
      </c>
      <c r="E1176" s="3" t="s">
        <v>174</v>
      </c>
      <c r="F1176" s="3">
        <v>20</v>
      </c>
      <c r="G1176" s="3">
        <v>18000</v>
      </c>
      <c r="H1176" s="5">
        <f t="shared" si="60"/>
        <v>360000</v>
      </c>
      <c r="I1176" s="76">
        <f t="shared" si="61"/>
        <v>72000</v>
      </c>
      <c r="J1176" s="76">
        <f t="shared" si="62"/>
        <v>72000</v>
      </c>
    </row>
    <row r="1177" spans="1:10">
      <c r="A1177" s="2">
        <v>44344</v>
      </c>
      <c r="B1177" s="3" t="s">
        <v>172</v>
      </c>
      <c r="C1177" s="4" t="s">
        <v>19</v>
      </c>
      <c r="D1177" s="3" t="s">
        <v>7</v>
      </c>
      <c r="E1177" s="3" t="s">
        <v>176</v>
      </c>
      <c r="F1177" s="3">
        <v>96</v>
      </c>
      <c r="G1177" s="3">
        <v>9000</v>
      </c>
      <c r="H1177" s="5">
        <f t="shared" si="60"/>
        <v>864000</v>
      </c>
      <c r="I1177" s="76">
        <f t="shared" si="61"/>
        <v>86400</v>
      </c>
      <c r="J1177" s="76">
        <f t="shared" si="62"/>
        <v>77700</v>
      </c>
    </row>
    <row r="1178" spans="1:10">
      <c r="A1178" s="2">
        <v>44345</v>
      </c>
      <c r="B1178" s="3" t="s">
        <v>171</v>
      </c>
      <c r="C1178" s="4" t="s">
        <v>182</v>
      </c>
      <c r="D1178" s="3" t="s">
        <v>7</v>
      </c>
      <c r="E1178" s="3" t="s">
        <v>177</v>
      </c>
      <c r="F1178" s="3">
        <v>72</v>
      </c>
      <c r="G1178" s="3">
        <v>5000</v>
      </c>
      <c r="H1178" s="5">
        <f t="shared" si="60"/>
        <v>360000</v>
      </c>
      <c r="I1178" s="76">
        <f t="shared" si="61"/>
        <v>36000</v>
      </c>
      <c r="J1178" s="76">
        <f t="shared" si="62"/>
        <v>28800</v>
      </c>
    </row>
    <row r="1179" spans="1:10">
      <c r="A1179" s="2">
        <v>44345</v>
      </c>
      <c r="B1179" s="3" t="s">
        <v>173</v>
      </c>
      <c r="C1179" s="4" t="s">
        <v>102</v>
      </c>
      <c r="D1179" s="3" t="s">
        <v>23</v>
      </c>
      <c r="E1179" s="3" t="s">
        <v>176</v>
      </c>
      <c r="F1179" s="3">
        <v>50</v>
      </c>
      <c r="G1179" s="3">
        <v>9000</v>
      </c>
      <c r="H1179" s="5">
        <f t="shared" si="60"/>
        <v>450000</v>
      </c>
      <c r="I1179" s="76">
        <f t="shared" si="61"/>
        <v>45000</v>
      </c>
      <c r="J1179" s="76">
        <f t="shared" si="62"/>
        <v>36000</v>
      </c>
    </row>
    <row r="1180" spans="1:10">
      <c r="A1180" s="2">
        <v>44345</v>
      </c>
      <c r="B1180" s="3" t="s">
        <v>172</v>
      </c>
      <c r="C1180" s="4" t="s">
        <v>108</v>
      </c>
      <c r="D1180" s="3" t="s">
        <v>10</v>
      </c>
      <c r="E1180" s="3" t="s">
        <v>176</v>
      </c>
      <c r="F1180" s="3">
        <v>94</v>
      </c>
      <c r="G1180" s="3">
        <v>9000</v>
      </c>
      <c r="H1180" s="5">
        <f t="shared" si="60"/>
        <v>846000</v>
      </c>
      <c r="I1180" s="76">
        <f t="shared" si="61"/>
        <v>84600</v>
      </c>
      <c r="J1180" s="76">
        <f t="shared" si="62"/>
        <v>76000</v>
      </c>
    </row>
    <row r="1181" spans="1:10">
      <c r="A1181" s="2">
        <v>44345</v>
      </c>
      <c r="B1181" s="3" t="s">
        <v>170</v>
      </c>
      <c r="C1181" s="4" t="s">
        <v>131</v>
      </c>
      <c r="D1181" s="3" t="s">
        <v>23</v>
      </c>
      <c r="E1181" s="3" t="s">
        <v>174</v>
      </c>
      <c r="F1181" s="3">
        <v>98</v>
      </c>
      <c r="G1181" s="3">
        <v>18000</v>
      </c>
      <c r="H1181" s="5">
        <f t="shared" si="60"/>
        <v>1764000</v>
      </c>
      <c r="I1181" s="76">
        <f t="shared" si="61"/>
        <v>352800</v>
      </c>
      <c r="J1181" s="76">
        <f t="shared" si="62"/>
        <v>370400</v>
      </c>
    </row>
    <row r="1182" spans="1:10">
      <c r="A1182" s="2">
        <v>44345</v>
      </c>
      <c r="B1182" s="3" t="s">
        <v>169</v>
      </c>
      <c r="C1182" s="4" t="s">
        <v>11</v>
      </c>
      <c r="D1182" s="3" t="s">
        <v>7</v>
      </c>
      <c r="E1182" s="3" t="s">
        <v>176</v>
      </c>
      <c r="F1182" s="3">
        <v>82</v>
      </c>
      <c r="G1182" s="3">
        <v>9000</v>
      </c>
      <c r="H1182" s="5">
        <f t="shared" si="60"/>
        <v>738000</v>
      </c>
      <c r="I1182" s="76">
        <f t="shared" si="61"/>
        <v>73800</v>
      </c>
      <c r="J1182" s="76">
        <f t="shared" si="62"/>
        <v>59000</v>
      </c>
    </row>
    <row r="1183" spans="1:10">
      <c r="A1183" s="2">
        <v>44345</v>
      </c>
      <c r="B1183" s="3" t="s">
        <v>173</v>
      </c>
      <c r="C1183" s="4" t="s">
        <v>129</v>
      </c>
      <c r="D1183" s="3" t="s">
        <v>18</v>
      </c>
      <c r="E1183" s="3" t="s">
        <v>174</v>
      </c>
      <c r="F1183" s="3">
        <v>75</v>
      </c>
      <c r="G1183" s="3">
        <v>18000</v>
      </c>
      <c r="H1183" s="5">
        <f t="shared" si="60"/>
        <v>1350000</v>
      </c>
      <c r="I1183" s="76">
        <f t="shared" si="61"/>
        <v>270000</v>
      </c>
      <c r="J1183" s="76">
        <f t="shared" si="62"/>
        <v>270000</v>
      </c>
    </row>
    <row r="1184" spans="1:10">
      <c r="A1184" s="2">
        <v>44345</v>
      </c>
      <c r="B1184" s="3" t="s">
        <v>171</v>
      </c>
      <c r="C1184" s="4" t="s">
        <v>46</v>
      </c>
      <c r="D1184" s="3" t="s">
        <v>10</v>
      </c>
      <c r="E1184" s="3" t="s">
        <v>175</v>
      </c>
      <c r="F1184" s="3">
        <v>1</v>
      </c>
      <c r="G1184" s="3">
        <v>23500</v>
      </c>
      <c r="H1184" s="5">
        <f t="shared" si="60"/>
        <v>23500</v>
      </c>
      <c r="I1184" s="76">
        <f t="shared" si="61"/>
        <v>11750</v>
      </c>
      <c r="J1184" s="76">
        <f t="shared" si="62"/>
        <v>11700</v>
      </c>
    </row>
    <row r="1185" spans="1:10">
      <c r="A1185" s="2">
        <v>44345</v>
      </c>
      <c r="B1185" s="3" t="s">
        <v>170</v>
      </c>
      <c r="C1185" s="4" t="s">
        <v>120</v>
      </c>
      <c r="D1185" s="3" t="s">
        <v>118</v>
      </c>
      <c r="E1185" s="3" t="s">
        <v>176</v>
      </c>
      <c r="F1185" s="3">
        <v>46</v>
      </c>
      <c r="G1185" s="3">
        <v>9000</v>
      </c>
      <c r="H1185" s="5">
        <f t="shared" si="60"/>
        <v>414000</v>
      </c>
      <c r="I1185" s="76">
        <f t="shared" si="61"/>
        <v>41400</v>
      </c>
      <c r="J1185" s="76">
        <f t="shared" si="62"/>
        <v>33100</v>
      </c>
    </row>
    <row r="1186" spans="1:10">
      <c r="A1186" s="2">
        <v>44346</v>
      </c>
      <c r="B1186" s="3" t="s">
        <v>170</v>
      </c>
      <c r="C1186" s="4" t="s">
        <v>75</v>
      </c>
      <c r="D1186" s="3" t="s">
        <v>7</v>
      </c>
      <c r="E1186" s="3" t="s">
        <v>175</v>
      </c>
      <c r="F1186" s="3">
        <v>58</v>
      </c>
      <c r="G1186" s="3">
        <v>23500</v>
      </c>
      <c r="H1186" s="5">
        <f t="shared" si="60"/>
        <v>1363000</v>
      </c>
      <c r="I1186" s="76">
        <f t="shared" si="61"/>
        <v>681500</v>
      </c>
      <c r="J1186" s="76">
        <f t="shared" si="62"/>
        <v>681500</v>
      </c>
    </row>
    <row r="1187" spans="1:10">
      <c r="A1187" s="2">
        <v>44346</v>
      </c>
      <c r="B1187" s="3" t="s">
        <v>169</v>
      </c>
      <c r="C1187" s="4" t="s">
        <v>151</v>
      </c>
      <c r="D1187" s="3" t="s">
        <v>7</v>
      </c>
      <c r="E1187" s="3" t="s">
        <v>175</v>
      </c>
      <c r="F1187" s="3">
        <v>5</v>
      </c>
      <c r="G1187" s="3">
        <v>23500</v>
      </c>
      <c r="H1187" s="5">
        <f t="shared" si="60"/>
        <v>117500</v>
      </c>
      <c r="I1187" s="76">
        <f t="shared" si="61"/>
        <v>58750</v>
      </c>
      <c r="J1187" s="76">
        <f t="shared" si="62"/>
        <v>58700</v>
      </c>
    </row>
    <row r="1188" spans="1:10">
      <c r="A1188" s="2">
        <v>44346</v>
      </c>
      <c r="B1188" s="3" t="s">
        <v>172</v>
      </c>
      <c r="C1188" s="4" t="s">
        <v>48</v>
      </c>
      <c r="D1188" s="3" t="s">
        <v>23</v>
      </c>
      <c r="E1188" s="3" t="s">
        <v>175</v>
      </c>
      <c r="F1188" s="3">
        <v>59</v>
      </c>
      <c r="G1188" s="3">
        <v>23500</v>
      </c>
      <c r="H1188" s="5">
        <f t="shared" si="60"/>
        <v>1386500</v>
      </c>
      <c r="I1188" s="76">
        <f t="shared" si="61"/>
        <v>693250</v>
      </c>
      <c r="J1188" s="76">
        <f t="shared" si="62"/>
        <v>693200</v>
      </c>
    </row>
    <row r="1189" spans="1:10">
      <c r="A1189" s="2">
        <v>44346</v>
      </c>
      <c r="B1189" s="3" t="s">
        <v>172</v>
      </c>
      <c r="C1189" s="4" t="s">
        <v>26</v>
      </c>
      <c r="D1189" s="3" t="s">
        <v>21</v>
      </c>
      <c r="E1189" s="3" t="s">
        <v>175</v>
      </c>
      <c r="F1189" s="3">
        <v>13</v>
      </c>
      <c r="G1189" s="3">
        <v>23500</v>
      </c>
      <c r="H1189" s="5">
        <f t="shared" si="60"/>
        <v>305500</v>
      </c>
      <c r="I1189" s="76">
        <f t="shared" si="61"/>
        <v>152750</v>
      </c>
      <c r="J1189" s="76">
        <f t="shared" si="62"/>
        <v>152700</v>
      </c>
    </row>
    <row r="1190" spans="1:10">
      <c r="A1190" s="2">
        <v>44346</v>
      </c>
      <c r="B1190" s="3" t="s">
        <v>13</v>
      </c>
      <c r="C1190" s="4" t="s">
        <v>166</v>
      </c>
      <c r="D1190" s="3" t="s">
        <v>118</v>
      </c>
      <c r="E1190" s="3" t="s">
        <v>175</v>
      </c>
      <c r="F1190" s="3">
        <v>5</v>
      </c>
      <c r="G1190" s="3">
        <v>23500</v>
      </c>
      <c r="H1190" s="5">
        <f t="shared" si="60"/>
        <v>117500</v>
      </c>
      <c r="I1190" s="76">
        <f t="shared" si="61"/>
        <v>58750</v>
      </c>
      <c r="J1190" s="76">
        <f t="shared" si="62"/>
        <v>58700</v>
      </c>
    </row>
    <row r="1191" spans="1:10">
      <c r="A1191" s="2">
        <v>44346</v>
      </c>
      <c r="B1191" s="3" t="s">
        <v>13</v>
      </c>
      <c r="C1191" s="4" t="s">
        <v>89</v>
      </c>
      <c r="D1191" s="3" t="s">
        <v>10</v>
      </c>
      <c r="E1191" s="3" t="s">
        <v>174</v>
      </c>
      <c r="F1191" s="3">
        <v>54</v>
      </c>
      <c r="G1191" s="3">
        <v>18000</v>
      </c>
      <c r="H1191" s="5">
        <f t="shared" si="60"/>
        <v>972000</v>
      </c>
      <c r="I1191" s="76">
        <f t="shared" si="61"/>
        <v>194400</v>
      </c>
      <c r="J1191" s="76">
        <f t="shared" si="62"/>
        <v>194400</v>
      </c>
    </row>
    <row r="1192" spans="1:10">
      <c r="A1192" s="2">
        <v>44346</v>
      </c>
      <c r="B1192" s="3" t="s">
        <v>172</v>
      </c>
      <c r="C1192" s="4" t="s">
        <v>26</v>
      </c>
      <c r="D1192" s="3" t="s">
        <v>21</v>
      </c>
      <c r="E1192" s="3" t="s">
        <v>175</v>
      </c>
      <c r="F1192" s="3">
        <v>2</v>
      </c>
      <c r="G1192" s="3">
        <v>23500</v>
      </c>
      <c r="H1192" s="5">
        <f t="shared" si="60"/>
        <v>47000</v>
      </c>
      <c r="I1192" s="76">
        <f t="shared" si="61"/>
        <v>23500</v>
      </c>
      <c r="J1192" s="76">
        <f t="shared" si="62"/>
        <v>23500</v>
      </c>
    </row>
    <row r="1193" spans="1:10">
      <c r="A1193" s="2">
        <v>44346</v>
      </c>
      <c r="B1193" s="3" t="s">
        <v>13</v>
      </c>
      <c r="C1193" s="4" t="s">
        <v>44</v>
      </c>
      <c r="D1193" s="3" t="s">
        <v>23</v>
      </c>
      <c r="E1193" s="3" t="s">
        <v>176</v>
      </c>
      <c r="F1193" s="3">
        <v>98</v>
      </c>
      <c r="G1193" s="3">
        <v>9000</v>
      </c>
      <c r="H1193" s="5">
        <f t="shared" si="60"/>
        <v>882000</v>
      </c>
      <c r="I1193" s="76">
        <f t="shared" si="61"/>
        <v>88200</v>
      </c>
      <c r="J1193" s="76">
        <f t="shared" si="62"/>
        <v>79300</v>
      </c>
    </row>
    <row r="1194" spans="1:10">
      <c r="A1194" s="2">
        <v>44346</v>
      </c>
      <c r="B1194" s="3" t="s">
        <v>171</v>
      </c>
      <c r="C1194" s="4" t="s">
        <v>139</v>
      </c>
      <c r="D1194" s="3" t="s">
        <v>118</v>
      </c>
      <c r="E1194" s="3" t="s">
        <v>175</v>
      </c>
      <c r="F1194" s="3">
        <v>90</v>
      </c>
      <c r="G1194" s="3">
        <v>23500</v>
      </c>
      <c r="H1194" s="5">
        <f t="shared" si="60"/>
        <v>2115000</v>
      </c>
      <c r="I1194" s="76">
        <f t="shared" si="61"/>
        <v>1057500</v>
      </c>
      <c r="J1194" s="76">
        <f t="shared" si="62"/>
        <v>1057500</v>
      </c>
    </row>
    <row r="1195" spans="1:10">
      <c r="A1195" s="2">
        <v>44347</v>
      </c>
      <c r="B1195" s="3" t="s">
        <v>169</v>
      </c>
      <c r="C1195" s="4" t="s">
        <v>105</v>
      </c>
      <c r="D1195" s="3" t="s">
        <v>18</v>
      </c>
      <c r="E1195" s="3" t="s">
        <v>174</v>
      </c>
      <c r="F1195" s="3">
        <v>58</v>
      </c>
      <c r="G1195" s="3">
        <v>18000</v>
      </c>
      <c r="H1195" s="5">
        <f t="shared" si="60"/>
        <v>1044000</v>
      </c>
      <c r="I1195" s="76">
        <f t="shared" si="61"/>
        <v>208800</v>
      </c>
      <c r="J1195" s="76">
        <f t="shared" si="62"/>
        <v>208800</v>
      </c>
    </row>
    <row r="1196" spans="1:10">
      <c r="A1196" s="2">
        <v>44347</v>
      </c>
      <c r="B1196" s="3" t="s">
        <v>169</v>
      </c>
      <c r="C1196" s="4" t="s">
        <v>53</v>
      </c>
      <c r="D1196" s="3" t="s">
        <v>23</v>
      </c>
      <c r="E1196" s="3" t="s">
        <v>174</v>
      </c>
      <c r="F1196" s="3">
        <v>32</v>
      </c>
      <c r="G1196" s="3">
        <v>18000</v>
      </c>
      <c r="H1196" s="5">
        <f t="shared" si="60"/>
        <v>576000</v>
      </c>
      <c r="I1196" s="76">
        <f t="shared" si="61"/>
        <v>115200</v>
      </c>
      <c r="J1196" s="76">
        <f t="shared" si="62"/>
        <v>115200</v>
      </c>
    </row>
    <row r="1197" spans="1:10">
      <c r="A1197" s="2">
        <v>44347</v>
      </c>
      <c r="B1197" s="3" t="s">
        <v>170</v>
      </c>
      <c r="C1197" s="4" t="s">
        <v>92</v>
      </c>
      <c r="D1197" s="3" t="s">
        <v>18</v>
      </c>
      <c r="E1197" s="3" t="s">
        <v>176</v>
      </c>
      <c r="F1197" s="3">
        <v>44</v>
      </c>
      <c r="G1197" s="3">
        <v>9000</v>
      </c>
      <c r="H1197" s="5">
        <f t="shared" si="60"/>
        <v>396000</v>
      </c>
      <c r="I1197" s="76">
        <f t="shared" si="61"/>
        <v>39600</v>
      </c>
      <c r="J1197" s="76">
        <f t="shared" si="62"/>
        <v>31600</v>
      </c>
    </row>
    <row r="1198" spans="1:10">
      <c r="A1198" s="2">
        <v>44347</v>
      </c>
      <c r="B1198" s="3" t="s">
        <v>171</v>
      </c>
      <c r="C1198" s="4" t="s">
        <v>90</v>
      </c>
      <c r="D1198" s="3" t="s">
        <v>21</v>
      </c>
      <c r="E1198" s="3" t="s">
        <v>176</v>
      </c>
      <c r="F1198" s="3">
        <v>77</v>
      </c>
      <c r="G1198" s="3">
        <v>9000</v>
      </c>
      <c r="H1198" s="5">
        <f t="shared" si="60"/>
        <v>693000</v>
      </c>
      <c r="I1198" s="76">
        <f t="shared" si="61"/>
        <v>69300</v>
      </c>
      <c r="J1198" s="76">
        <f t="shared" si="62"/>
        <v>55400</v>
      </c>
    </row>
    <row r="1199" spans="1:10">
      <c r="A1199" s="2">
        <v>44347</v>
      </c>
      <c r="B1199" s="3" t="s">
        <v>170</v>
      </c>
      <c r="C1199" s="4" t="s">
        <v>46</v>
      </c>
      <c r="D1199" s="3" t="s">
        <v>7</v>
      </c>
      <c r="E1199" s="3" t="s">
        <v>175</v>
      </c>
      <c r="F1199" s="3">
        <v>8</v>
      </c>
      <c r="G1199" s="3">
        <v>23500</v>
      </c>
      <c r="H1199" s="5">
        <f t="shared" si="60"/>
        <v>188000</v>
      </c>
      <c r="I1199" s="76">
        <f t="shared" si="61"/>
        <v>94000</v>
      </c>
      <c r="J1199" s="76">
        <f t="shared" si="62"/>
        <v>94000</v>
      </c>
    </row>
    <row r="1200" spans="1:10">
      <c r="A1200" s="2">
        <v>44347</v>
      </c>
      <c r="B1200" s="3" t="s">
        <v>169</v>
      </c>
      <c r="C1200" s="4" t="s">
        <v>113</v>
      </c>
      <c r="D1200" s="3" t="s">
        <v>23</v>
      </c>
      <c r="E1200" s="3" t="s">
        <v>175</v>
      </c>
      <c r="F1200" s="3">
        <v>37</v>
      </c>
      <c r="G1200" s="3">
        <v>23500</v>
      </c>
      <c r="H1200" s="5">
        <f t="shared" si="60"/>
        <v>869500</v>
      </c>
      <c r="I1200" s="76">
        <f t="shared" si="61"/>
        <v>434750</v>
      </c>
      <c r="J1200" s="76">
        <f t="shared" si="62"/>
        <v>434700</v>
      </c>
    </row>
    <row r="1201" spans="1:10">
      <c r="A1201" s="2">
        <v>44348</v>
      </c>
      <c r="B1201" s="3" t="s">
        <v>172</v>
      </c>
      <c r="C1201" s="4" t="s">
        <v>57</v>
      </c>
      <c r="D1201" s="3" t="s">
        <v>7</v>
      </c>
      <c r="E1201" s="3" t="s">
        <v>175</v>
      </c>
      <c r="F1201" s="3">
        <v>5</v>
      </c>
      <c r="G1201" s="3">
        <v>23500</v>
      </c>
      <c r="H1201" s="5">
        <f t="shared" si="60"/>
        <v>117500</v>
      </c>
      <c r="I1201" s="76">
        <f t="shared" si="61"/>
        <v>58750</v>
      </c>
      <c r="J1201" s="76">
        <f t="shared" si="62"/>
        <v>58700</v>
      </c>
    </row>
    <row r="1202" spans="1:10">
      <c r="A1202" s="2">
        <v>44348</v>
      </c>
      <c r="B1202" s="3" t="s">
        <v>173</v>
      </c>
      <c r="C1202" s="4" t="s">
        <v>29</v>
      </c>
      <c r="D1202" s="3" t="s">
        <v>10</v>
      </c>
      <c r="E1202" s="3" t="s">
        <v>174</v>
      </c>
      <c r="F1202" s="3">
        <v>88</v>
      </c>
      <c r="G1202" s="3">
        <v>18000</v>
      </c>
      <c r="H1202" s="5">
        <f t="shared" si="60"/>
        <v>1584000</v>
      </c>
      <c r="I1202" s="76">
        <f t="shared" si="61"/>
        <v>316800</v>
      </c>
      <c r="J1202" s="76">
        <f t="shared" si="62"/>
        <v>316800</v>
      </c>
    </row>
    <row r="1203" spans="1:10">
      <c r="A1203" s="2">
        <v>44349</v>
      </c>
      <c r="B1203" s="3" t="s">
        <v>173</v>
      </c>
      <c r="C1203" s="4" t="s">
        <v>77</v>
      </c>
      <c r="D1203" s="3" t="s">
        <v>7</v>
      </c>
      <c r="E1203" s="3" t="s">
        <v>176</v>
      </c>
      <c r="F1203" s="3">
        <v>5</v>
      </c>
      <c r="G1203" s="3">
        <v>9000</v>
      </c>
      <c r="H1203" s="5">
        <f t="shared" si="60"/>
        <v>45000</v>
      </c>
      <c r="I1203" s="76">
        <f t="shared" si="61"/>
        <v>4500</v>
      </c>
      <c r="J1203" s="76">
        <f t="shared" si="62"/>
        <v>3600</v>
      </c>
    </row>
    <row r="1204" spans="1:10">
      <c r="A1204" s="2">
        <v>44349</v>
      </c>
      <c r="B1204" s="3" t="s">
        <v>169</v>
      </c>
      <c r="C1204" s="4" t="s">
        <v>138</v>
      </c>
      <c r="D1204" s="3" t="s">
        <v>7</v>
      </c>
      <c r="E1204" s="3" t="s">
        <v>176</v>
      </c>
      <c r="F1204" s="3">
        <v>43</v>
      </c>
      <c r="G1204" s="3">
        <v>9000</v>
      </c>
      <c r="H1204" s="5">
        <f t="shared" si="60"/>
        <v>387000</v>
      </c>
      <c r="I1204" s="76">
        <f t="shared" si="61"/>
        <v>38700</v>
      </c>
      <c r="J1204" s="76">
        <f t="shared" si="62"/>
        <v>30900</v>
      </c>
    </row>
    <row r="1205" spans="1:10">
      <c r="A1205" s="2">
        <v>44349</v>
      </c>
      <c r="B1205" s="3" t="s">
        <v>169</v>
      </c>
      <c r="C1205" s="4" t="s">
        <v>113</v>
      </c>
      <c r="D1205" s="3" t="s">
        <v>23</v>
      </c>
      <c r="E1205" s="3" t="s">
        <v>175</v>
      </c>
      <c r="F1205" s="3">
        <v>83</v>
      </c>
      <c r="G1205" s="3">
        <v>23500</v>
      </c>
      <c r="H1205" s="5">
        <f t="shared" si="60"/>
        <v>1950500</v>
      </c>
      <c r="I1205" s="76">
        <f t="shared" si="61"/>
        <v>975250</v>
      </c>
      <c r="J1205" s="76">
        <f t="shared" si="62"/>
        <v>975200</v>
      </c>
    </row>
    <row r="1206" spans="1:10">
      <c r="A1206" s="2">
        <v>44349</v>
      </c>
      <c r="B1206" s="3" t="s">
        <v>13</v>
      </c>
      <c r="C1206" s="4" t="s">
        <v>117</v>
      </c>
      <c r="D1206" s="3" t="s">
        <v>118</v>
      </c>
      <c r="E1206" s="3" t="s">
        <v>175</v>
      </c>
      <c r="F1206" s="3">
        <v>32</v>
      </c>
      <c r="G1206" s="3">
        <v>23500</v>
      </c>
      <c r="H1206" s="5">
        <f t="shared" si="60"/>
        <v>752000</v>
      </c>
      <c r="I1206" s="76">
        <f t="shared" si="61"/>
        <v>376000</v>
      </c>
      <c r="J1206" s="76">
        <f t="shared" si="62"/>
        <v>376000</v>
      </c>
    </row>
    <row r="1207" spans="1:10">
      <c r="A1207" s="2">
        <v>44349</v>
      </c>
      <c r="B1207" s="3" t="s">
        <v>173</v>
      </c>
      <c r="C1207" s="4" t="s">
        <v>124</v>
      </c>
      <c r="D1207" s="3" t="s">
        <v>118</v>
      </c>
      <c r="E1207" s="3" t="s">
        <v>176</v>
      </c>
      <c r="F1207" s="3">
        <v>50</v>
      </c>
      <c r="G1207" s="3">
        <v>9000</v>
      </c>
      <c r="H1207" s="5">
        <f t="shared" si="60"/>
        <v>450000</v>
      </c>
      <c r="I1207" s="76">
        <f t="shared" si="61"/>
        <v>45000</v>
      </c>
      <c r="J1207" s="76">
        <f t="shared" si="62"/>
        <v>36000</v>
      </c>
    </row>
    <row r="1208" spans="1:10">
      <c r="A1208" s="2">
        <v>44349</v>
      </c>
      <c r="B1208" s="3" t="s">
        <v>169</v>
      </c>
      <c r="C1208" s="4" t="s">
        <v>40</v>
      </c>
      <c r="D1208" s="3" t="s">
        <v>10</v>
      </c>
      <c r="E1208" s="3" t="s">
        <v>174</v>
      </c>
      <c r="F1208" s="3">
        <v>1</v>
      </c>
      <c r="G1208" s="3">
        <v>18000</v>
      </c>
      <c r="H1208" s="5">
        <f t="shared" si="60"/>
        <v>18000</v>
      </c>
      <c r="I1208" s="76">
        <f t="shared" si="61"/>
        <v>3600</v>
      </c>
      <c r="J1208" s="76">
        <f t="shared" si="62"/>
        <v>3600</v>
      </c>
    </row>
    <row r="1209" spans="1:10">
      <c r="A1209" s="2">
        <v>44349</v>
      </c>
      <c r="B1209" s="3" t="s">
        <v>173</v>
      </c>
      <c r="C1209" s="4" t="s">
        <v>73</v>
      </c>
      <c r="D1209" s="3" t="s">
        <v>7</v>
      </c>
      <c r="E1209" s="3" t="s">
        <v>174</v>
      </c>
      <c r="F1209" s="3">
        <v>38</v>
      </c>
      <c r="G1209" s="3">
        <v>18000</v>
      </c>
      <c r="H1209" s="5">
        <f t="shared" si="60"/>
        <v>684000</v>
      </c>
      <c r="I1209" s="76">
        <f t="shared" si="61"/>
        <v>136800</v>
      </c>
      <c r="J1209" s="76">
        <f t="shared" si="62"/>
        <v>136800</v>
      </c>
    </row>
    <row r="1210" spans="1:10">
      <c r="A1210" s="2">
        <v>44349</v>
      </c>
      <c r="B1210" s="3" t="s">
        <v>173</v>
      </c>
      <c r="C1210" s="4" t="s">
        <v>53</v>
      </c>
      <c r="D1210" s="3" t="s">
        <v>7</v>
      </c>
      <c r="E1210" s="3" t="s">
        <v>175</v>
      </c>
      <c r="F1210" s="3">
        <v>91</v>
      </c>
      <c r="G1210" s="3">
        <v>23500</v>
      </c>
      <c r="H1210" s="5">
        <f t="shared" si="60"/>
        <v>2138500</v>
      </c>
      <c r="I1210" s="76">
        <f t="shared" si="61"/>
        <v>1069250</v>
      </c>
      <c r="J1210" s="76">
        <f t="shared" si="62"/>
        <v>1090500</v>
      </c>
    </row>
    <row r="1211" spans="1:10">
      <c r="A1211" s="2">
        <v>44349</v>
      </c>
      <c r="B1211" s="3" t="s">
        <v>173</v>
      </c>
      <c r="C1211" s="4" t="s">
        <v>46</v>
      </c>
      <c r="D1211" s="3" t="s">
        <v>7</v>
      </c>
      <c r="E1211" s="3" t="s">
        <v>175</v>
      </c>
      <c r="F1211" s="3">
        <v>10</v>
      </c>
      <c r="G1211" s="3">
        <v>23500</v>
      </c>
      <c r="H1211" s="5">
        <f t="shared" si="60"/>
        <v>235000</v>
      </c>
      <c r="I1211" s="76">
        <f t="shared" si="61"/>
        <v>117500</v>
      </c>
      <c r="J1211" s="76">
        <f t="shared" si="62"/>
        <v>117500</v>
      </c>
    </row>
    <row r="1212" spans="1:10">
      <c r="A1212" s="2">
        <v>44350</v>
      </c>
      <c r="B1212" s="3" t="s">
        <v>13</v>
      </c>
      <c r="C1212" s="4" t="s">
        <v>89</v>
      </c>
      <c r="D1212" s="3" t="s">
        <v>10</v>
      </c>
      <c r="E1212" s="3" t="s">
        <v>174</v>
      </c>
      <c r="F1212" s="3">
        <v>49</v>
      </c>
      <c r="G1212" s="3">
        <v>18000</v>
      </c>
      <c r="H1212" s="5">
        <f t="shared" si="60"/>
        <v>882000</v>
      </c>
      <c r="I1212" s="76">
        <f t="shared" si="61"/>
        <v>176400</v>
      </c>
      <c r="J1212" s="76">
        <f t="shared" si="62"/>
        <v>176400</v>
      </c>
    </row>
    <row r="1213" spans="1:10">
      <c r="A1213" s="2">
        <v>44350</v>
      </c>
      <c r="B1213" s="3" t="s">
        <v>13</v>
      </c>
      <c r="C1213" s="4" t="s">
        <v>147</v>
      </c>
      <c r="D1213" s="3" t="s">
        <v>7</v>
      </c>
      <c r="E1213" s="3" t="s">
        <v>176</v>
      </c>
      <c r="F1213" s="3">
        <v>9</v>
      </c>
      <c r="G1213" s="3">
        <v>9000</v>
      </c>
      <c r="H1213" s="5">
        <f t="shared" si="60"/>
        <v>81000</v>
      </c>
      <c r="I1213" s="76">
        <f t="shared" si="61"/>
        <v>8100</v>
      </c>
      <c r="J1213" s="76">
        <f t="shared" si="62"/>
        <v>6400</v>
      </c>
    </row>
    <row r="1214" spans="1:10">
      <c r="A1214" s="2">
        <v>44350</v>
      </c>
      <c r="B1214" s="3" t="s">
        <v>13</v>
      </c>
      <c r="C1214" s="4" t="s">
        <v>103</v>
      </c>
      <c r="D1214" s="3" t="s">
        <v>23</v>
      </c>
      <c r="E1214" s="3" t="s">
        <v>174</v>
      </c>
      <c r="F1214" s="3">
        <v>18</v>
      </c>
      <c r="G1214" s="3">
        <v>18000</v>
      </c>
      <c r="H1214" s="5">
        <f t="shared" si="60"/>
        <v>324000</v>
      </c>
      <c r="I1214" s="76">
        <f t="shared" si="61"/>
        <v>64800</v>
      </c>
      <c r="J1214" s="76">
        <f t="shared" si="62"/>
        <v>64800</v>
      </c>
    </row>
    <row r="1215" spans="1:10">
      <c r="A1215" s="2">
        <v>44351</v>
      </c>
      <c r="B1215" s="3" t="s">
        <v>172</v>
      </c>
      <c r="C1215" s="4" t="s">
        <v>11</v>
      </c>
      <c r="D1215" s="3" t="s">
        <v>7</v>
      </c>
      <c r="E1215" s="3" t="s">
        <v>175</v>
      </c>
      <c r="F1215" s="3">
        <v>7</v>
      </c>
      <c r="G1215" s="3">
        <v>23500</v>
      </c>
      <c r="H1215" s="5">
        <f t="shared" si="60"/>
        <v>164500</v>
      </c>
      <c r="I1215" s="76">
        <f t="shared" si="61"/>
        <v>82250</v>
      </c>
      <c r="J1215" s="76">
        <f t="shared" si="62"/>
        <v>82200</v>
      </c>
    </row>
    <row r="1216" spans="1:10">
      <c r="A1216" s="2">
        <v>44351</v>
      </c>
      <c r="B1216" s="3" t="s">
        <v>169</v>
      </c>
      <c r="C1216" s="4" t="s">
        <v>6</v>
      </c>
      <c r="D1216" s="3" t="s">
        <v>7</v>
      </c>
      <c r="E1216" s="3" t="s">
        <v>174</v>
      </c>
      <c r="F1216" s="3">
        <v>96</v>
      </c>
      <c r="G1216" s="3">
        <v>18000</v>
      </c>
      <c r="H1216" s="5">
        <f t="shared" si="60"/>
        <v>1728000</v>
      </c>
      <c r="I1216" s="76">
        <f t="shared" si="61"/>
        <v>345600</v>
      </c>
      <c r="J1216" s="76">
        <f t="shared" si="62"/>
        <v>362800</v>
      </c>
    </row>
    <row r="1217" spans="1:10">
      <c r="A1217" s="2">
        <v>44351</v>
      </c>
      <c r="B1217" s="3" t="s">
        <v>172</v>
      </c>
      <c r="C1217" s="4" t="s">
        <v>6</v>
      </c>
      <c r="D1217" s="3" t="s">
        <v>7</v>
      </c>
      <c r="E1217" s="3" t="s">
        <v>175</v>
      </c>
      <c r="F1217" s="3">
        <v>48</v>
      </c>
      <c r="G1217" s="3">
        <v>23500</v>
      </c>
      <c r="H1217" s="5">
        <f t="shared" si="60"/>
        <v>1128000</v>
      </c>
      <c r="I1217" s="76">
        <f t="shared" si="61"/>
        <v>564000</v>
      </c>
      <c r="J1217" s="76">
        <f t="shared" si="62"/>
        <v>564000</v>
      </c>
    </row>
    <row r="1218" spans="1:10">
      <c r="A1218" s="2">
        <v>44351</v>
      </c>
      <c r="B1218" s="3" t="s">
        <v>170</v>
      </c>
      <c r="C1218" s="4" t="s">
        <v>98</v>
      </c>
      <c r="D1218" s="3" t="s">
        <v>10</v>
      </c>
      <c r="E1218" s="3" t="s">
        <v>176</v>
      </c>
      <c r="F1218" s="3">
        <v>82</v>
      </c>
      <c r="G1218" s="3">
        <v>9000</v>
      </c>
      <c r="H1218" s="5">
        <f t="shared" ref="H1218:H1281" si="63">G1218*F1218</f>
        <v>738000</v>
      </c>
      <c r="I1218" s="76">
        <f t="shared" si="61"/>
        <v>73800</v>
      </c>
      <c r="J1218" s="76">
        <f t="shared" si="62"/>
        <v>59000</v>
      </c>
    </row>
    <row r="1219" spans="1:10">
      <c r="A1219" s="2">
        <v>44351</v>
      </c>
      <c r="B1219" s="3" t="s">
        <v>173</v>
      </c>
      <c r="C1219" s="4" t="s">
        <v>162</v>
      </c>
      <c r="D1219" s="3" t="s">
        <v>118</v>
      </c>
      <c r="E1219" s="3" t="s">
        <v>176</v>
      </c>
      <c r="F1219" s="3">
        <v>25</v>
      </c>
      <c r="G1219" s="3">
        <v>9000</v>
      </c>
      <c r="H1219" s="5">
        <f t="shared" si="63"/>
        <v>225000</v>
      </c>
      <c r="I1219" s="76">
        <f t="shared" ref="I1219:I1282" si="64">IF($G1219&gt;20000, ROUNDDOWN($H1219*0.5, -1), IF($G1219&gt;10000, ROUNDDOWN($H1219*0.2, -1), ROUNDDOWN($H1219*0.1, -1)))</f>
        <v>22500</v>
      </c>
      <c r="J1219" s="76">
        <f t="shared" ref="J1219:J1282" si="65">IF($F1219&gt;90, ROUNDDOWN($H1219*0.01, -2), 0) + IF($G1219&gt;20000, ROUNDDOWN($H1219*0.5, -2), IF($G1219&gt;10000, ROUNDDOWN($H1219*0.2, -2), ROUNDDOWN($H1219*0.08, -2)))</f>
        <v>18000</v>
      </c>
    </row>
    <row r="1220" spans="1:10">
      <c r="A1220" s="2">
        <v>44351</v>
      </c>
      <c r="B1220" s="3" t="s">
        <v>169</v>
      </c>
      <c r="C1220" s="4" t="s">
        <v>16</v>
      </c>
      <c r="D1220" s="3" t="s">
        <v>10</v>
      </c>
      <c r="E1220" s="3" t="s">
        <v>176</v>
      </c>
      <c r="F1220" s="3">
        <v>77</v>
      </c>
      <c r="G1220" s="3">
        <v>9000</v>
      </c>
      <c r="H1220" s="5">
        <f t="shared" si="63"/>
        <v>693000</v>
      </c>
      <c r="I1220" s="76">
        <f t="shared" si="64"/>
        <v>69300</v>
      </c>
      <c r="J1220" s="76">
        <f t="shared" si="65"/>
        <v>55400</v>
      </c>
    </row>
    <row r="1221" spans="1:10">
      <c r="A1221" s="2">
        <v>44351</v>
      </c>
      <c r="B1221" s="3" t="s">
        <v>172</v>
      </c>
      <c r="C1221" s="4" t="s">
        <v>36</v>
      </c>
      <c r="D1221" s="3" t="s">
        <v>23</v>
      </c>
      <c r="E1221" s="3" t="s">
        <v>178</v>
      </c>
      <c r="F1221" s="3">
        <v>44</v>
      </c>
      <c r="G1221" s="3">
        <v>4000</v>
      </c>
      <c r="H1221" s="5">
        <f t="shared" si="63"/>
        <v>176000</v>
      </c>
      <c r="I1221" s="76">
        <f t="shared" si="64"/>
        <v>17600</v>
      </c>
      <c r="J1221" s="76">
        <f t="shared" si="65"/>
        <v>14000</v>
      </c>
    </row>
    <row r="1222" spans="1:10">
      <c r="A1222" s="2">
        <v>44351</v>
      </c>
      <c r="B1222" s="3" t="s">
        <v>171</v>
      </c>
      <c r="C1222" s="4" t="s">
        <v>81</v>
      </c>
      <c r="D1222" s="3" t="s">
        <v>18</v>
      </c>
      <c r="E1222" s="3" t="s">
        <v>175</v>
      </c>
      <c r="F1222" s="3">
        <v>40</v>
      </c>
      <c r="G1222" s="3">
        <v>23500</v>
      </c>
      <c r="H1222" s="5">
        <f t="shared" si="63"/>
        <v>940000</v>
      </c>
      <c r="I1222" s="76">
        <f t="shared" si="64"/>
        <v>470000</v>
      </c>
      <c r="J1222" s="76">
        <f t="shared" si="65"/>
        <v>470000</v>
      </c>
    </row>
    <row r="1223" spans="1:10">
      <c r="A1223" s="2">
        <v>44352</v>
      </c>
      <c r="B1223" s="3" t="s">
        <v>170</v>
      </c>
      <c r="C1223" s="4" t="s">
        <v>6</v>
      </c>
      <c r="D1223" s="3" t="s">
        <v>7</v>
      </c>
      <c r="E1223" s="3" t="s">
        <v>176</v>
      </c>
      <c r="F1223" s="3">
        <v>72</v>
      </c>
      <c r="G1223" s="3">
        <v>9000</v>
      </c>
      <c r="H1223" s="5">
        <f t="shared" si="63"/>
        <v>648000</v>
      </c>
      <c r="I1223" s="76">
        <f t="shared" si="64"/>
        <v>64800</v>
      </c>
      <c r="J1223" s="76">
        <f t="shared" si="65"/>
        <v>51800</v>
      </c>
    </row>
    <row r="1224" spans="1:10">
      <c r="A1224" s="2">
        <v>44352</v>
      </c>
      <c r="B1224" s="3" t="s">
        <v>169</v>
      </c>
      <c r="C1224" s="4" t="s">
        <v>49</v>
      </c>
      <c r="D1224" s="3" t="s">
        <v>10</v>
      </c>
      <c r="E1224" s="3" t="s">
        <v>177</v>
      </c>
      <c r="F1224" s="3">
        <v>50</v>
      </c>
      <c r="G1224" s="3">
        <v>5000</v>
      </c>
      <c r="H1224" s="5">
        <f t="shared" si="63"/>
        <v>250000</v>
      </c>
      <c r="I1224" s="76">
        <f t="shared" si="64"/>
        <v>25000</v>
      </c>
      <c r="J1224" s="76">
        <f t="shared" si="65"/>
        <v>20000</v>
      </c>
    </row>
    <row r="1225" spans="1:10">
      <c r="A1225" s="2">
        <v>44352</v>
      </c>
      <c r="B1225" s="3" t="s">
        <v>13</v>
      </c>
      <c r="C1225" s="4" t="s">
        <v>130</v>
      </c>
      <c r="D1225" s="3" t="s">
        <v>18</v>
      </c>
      <c r="E1225" s="3" t="s">
        <v>176</v>
      </c>
      <c r="F1225" s="3">
        <v>60</v>
      </c>
      <c r="G1225" s="3">
        <v>9000</v>
      </c>
      <c r="H1225" s="5">
        <f t="shared" si="63"/>
        <v>540000</v>
      </c>
      <c r="I1225" s="76">
        <f t="shared" si="64"/>
        <v>54000</v>
      </c>
      <c r="J1225" s="76">
        <f t="shared" si="65"/>
        <v>43200</v>
      </c>
    </row>
    <row r="1226" spans="1:10">
      <c r="A1226" s="2">
        <v>44352</v>
      </c>
      <c r="B1226" s="3" t="s">
        <v>172</v>
      </c>
      <c r="C1226" s="4" t="s">
        <v>61</v>
      </c>
      <c r="D1226" s="3" t="s">
        <v>7</v>
      </c>
      <c r="E1226" s="3" t="s">
        <v>175</v>
      </c>
      <c r="F1226" s="3">
        <v>53</v>
      </c>
      <c r="G1226" s="3">
        <v>23500</v>
      </c>
      <c r="H1226" s="5">
        <f t="shared" si="63"/>
        <v>1245500</v>
      </c>
      <c r="I1226" s="76">
        <f t="shared" si="64"/>
        <v>622750</v>
      </c>
      <c r="J1226" s="76">
        <f t="shared" si="65"/>
        <v>622700</v>
      </c>
    </row>
    <row r="1227" spans="1:10">
      <c r="A1227" s="2">
        <v>44352</v>
      </c>
      <c r="B1227" s="3" t="s">
        <v>172</v>
      </c>
      <c r="C1227" s="4" t="s">
        <v>150</v>
      </c>
      <c r="D1227" s="3" t="s">
        <v>21</v>
      </c>
      <c r="E1227" s="3" t="s">
        <v>176</v>
      </c>
      <c r="F1227" s="3">
        <v>100</v>
      </c>
      <c r="G1227" s="3">
        <v>9000</v>
      </c>
      <c r="H1227" s="5">
        <f t="shared" si="63"/>
        <v>900000</v>
      </c>
      <c r="I1227" s="76">
        <f t="shared" si="64"/>
        <v>90000</v>
      </c>
      <c r="J1227" s="76">
        <f t="shared" si="65"/>
        <v>81000</v>
      </c>
    </row>
    <row r="1228" spans="1:10">
      <c r="A1228" s="2">
        <v>44352</v>
      </c>
      <c r="B1228" s="3" t="s">
        <v>173</v>
      </c>
      <c r="C1228" s="4" t="s">
        <v>46</v>
      </c>
      <c r="D1228" s="3" t="s">
        <v>7</v>
      </c>
      <c r="E1228" s="3" t="s">
        <v>174</v>
      </c>
      <c r="F1228" s="3">
        <v>78</v>
      </c>
      <c r="G1228" s="3">
        <v>18000</v>
      </c>
      <c r="H1228" s="5">
        <f t="shared" si="63"/>
        <v>1404000</v>
      </c>
      <c r="I1228" s="76">
        <f t="shared" si="64"/>
        <v>280800</v>
      </c>
      <c r="J1228" s="76">
        <f t="shared" si="65"/>
        <v>280800</v>
      </c>
    </row>
    <row r="1229" spans="1:10">
      <c r="A1229" s="2">
        <v>44353</v>
      </c>
      <c r="B1229" s="3" t="s">
        <v>13</v>
      </c>
      <c r="C1229" s="4" t="s">
        <v>93</v>
      </c>
      <c r="D1229" s="3" t="s">
        <v>21</v>
      </c>
      <c r="E1229" s="3" t="s">
        <v>174</v>
      </c>
      <c r="F1229" s="3">
        <v>51</v>
      </c>
      <c r="G1229" s="3">
        <v>18000</v>
      </c>
      <c r="H1229" s="5">
        <f t="shared" si="63"/>
        <v>918000</v>
      </c>
      <c r="I1229" s="76">
        <f t="shared" si="64"/>
        <v>183600</v>
      </c>
      <c r="J1229" s="76">
        <f t="shared" si="65"/>
        <v>183600</v>
      </c>
    </row>
    <row r="1230" spans="1:10">
      <c r="A1230" s="2">
        <v>44353</v>
      </c>
      <c r="B1230" s="3" t="s">
        <v>171</v>
      </c>
      <c r="C1230" s="4" t="s">
        <v>75</v>
      </c>
      <c r="D1230" s="3" t="s">
        <v>7</v>
      </c>
      <c r="E1230" s="3" t="s">
        <v>175</v>
      </c>
      <c r="F1230" s="3">
        <v>63</v>
      </c>
      <c r="G1230" s="3">
        <v>23500</v>
      </c>
      <c r="H1230" s="5">
        <f t="shared" si="63"/>
        <v>1480500</v>
      </c>
      <c r="I1230" s="76">
        <f t="shared" si="64"/>
        <v>740250</v>
      </c>
      <c r="J1230" s="76">
        <f t="shared" si="65"/>
        <v>740200</v>
      </c>
    </row>
    <row r="1231" spans="1:10">
      <c r="A1231" s="2">
        <v>44353</v>
      </c>
      <c r="B1231" s="3" t="s">
        <v>171</v>
      </c>
      <c r="C1231" s="4" t="s">
        <v>54</v>
      </c>
      <c r="D1231" s="3" t="s">
        <v>7</v>
      </c>
      <c r="E1231" s="3" t="s">
        <v>177</v>
      </c>
      <c r="F1231" s="3">
        <v>75</v>
      </c>
      <c r="G1231" s="3">
        <v>5000</v>
      </c>
      <c r="H1231" s="5">
        <f t="shared" si="63"/>
        <v>375000</v>
      </c>
      <c r="I1231" s="76">
        <f t="shared" si="64"/>
        <v>37500</v>
      </c>
      <c r="J1231" s="76">
        <f t="shared" si="65"/>
        <v>30000</v>
      </c>
    </row>
    <row r="1232" spans="1:10">
      <c r="A1232" s="2">
        <v>44353</v>
      </c>
      <c r="B1232" s="3" t="s">
        <v>13</v>
      </c>
      <c r="C1232" s="4" t="s">
        <v>121</v>
      </c>
      <c r="D1232" s="3" t="s">
        <v>10</v>
      </c>
      <c r="E1232" s="3" t="s">
        <v>175</v>
      </c>
      <c r="F1232" s="3">
        <v>93</v>
      </c>
      <c r="G1232" s="3">
        <v>23500</v>
      </c>
      <c r="H1232" s="5">
        <f t="shared" si="63"/>
        <v>2185500</v>
      </c>
      <c r="I1232" s="76">
        <f t="shared" si="64"/>
        <v>1092750</v>
      </c>
      <c r="J1232" s="76">
        <f t="shared" si="65"/>
        <v>1114500</v>
      </c>
    </row>
    <row r="1233" spans="1:10">
      <c r="A1233" s="2">
        <v>44353</v>
      </c>
      <c r="B1233" s="3" t="s">
        <v>171</v>
      </c>
      <c r="C1233" s="4" t="s">
        <v>91</v>
      </c>
      <c r="D1233" s="3" t="s">
        <v>10</v>
      </c>
      <c r="E1233" s="3" t="s">
        <v>175</v>
      </c>
      <c r="F1233" s="3">
        <v>78</v>
      </c>
      <c r="G1233" s="3">
        <v>23500</v>
      </c>
      <c r="H1233" s="5">
        <f t="shared" si="63"/>
        <v>1833000</v>
      </c>
      <c r="I1233" s="76">
        <f t="shared" si="64"/>
        <v>916500</v>
      </c>
      <c r="J1233" s="76">
        <f t="shared" si="65"/>
        <v>916500</v>
      </c>
    </row>
    <row r="1234" spans="1:10">
      <c r="A1234" s="2">
        <v>44353</v>
      </c>
      <c r="B1234" s="3" t="s">
        <v>169</v>
      </c>
      <c r="C1234" s="4" t="s">
        <v>46</v>
      </c>
      <c r="D1234" s="3" t="s">
        <v>7</v>
      </c>
      <c r="E1234" s="3" t="s">
        <v>176</v>
      </c>
      <c r="F1234" s="3">
        <v>59</v>
      </c>
      <c r="G1234" s="3">
        <v>9000</v>
      </c>
      <c r="H1234" s="5">
        <f t="shared" si="63"/>
        <v>531000</v>
      </c>
      <c r="I1234" s="76">
        <f t="shared" si="64"/>
        <v>53100</v>
      </c>
      <c r="J1234" s="76">
        <f t="shared" si="65"/>
        <v>42400</v>
      </c>
    </row>
    <row r="1235" spans="1:10">
      <c r="A1235" s="2">
        <v>44353</v>
      </c>
      <c r="B1235" s="3" t="s">
        <v>169</v>
      </c>
      <c r="C1235" s="4" t="s">
        <v>8</v>
      </c>
      <c r="D1235" s="3" t="s">
        <v>7</v>
      </c>
      <c r="E1235" s="3" t="s">
        <v>175</v>
      </c>
      <c r="F1235" s="3">
        <v>59</v>
      </c>
      <c r="G1235" s="3">
        <v>23500</v>
      </c>
      <c r="H1235" s="5">
        <f t="shared" si="63"/>
        <v>1386500</v>
      </c>
      <c r="I1235" s="76">
        <f t="shared" si="64"/>
        <v>693250</v>
      </c>
      <c r="J1235" s="76">
        <f t="shared" si="65"/>
        <v>693200</v>
      </c>
    </row>
    <row r="1236" spans="1:10">
      <c r="A1236" s="2">
        <v>44353</v>
      </c>
      <c r="B1236" s="3" t="s">
        <v>170</v>
      </c>
      <c r="C1236" s="4" t="s">
        <v>98</v>
      </c>
      <c r="D1236" s="3" t="s">
        <v>10</v>
      </c>
      <c r="E1236" s="3" t="s">
        <v>176</v>
      </c>
      <c r="F1236" s="3">
        <v>33</v>
      </c>
      <c r="G1236" s="3">
        <v>9000</v>
      </c>
      <c r="H1236" s="5">
        <f t="shared" si="63"/>
        <v>297000</v>
      </c>
      <c r="I1236" s="76">
        <f t="shared" si="64"/>
        <v>29700</v>
      </c>
      <c r="J1236" s="76">
        <f t="shared" si="65"/>
        <v>23700</v>
      </c>
    </row>
    <row r="1237" spans="1:10">
      <c r="A1237" s="2">
        <v>44354</v>
      </c>
      <c r="B1237" s="3" t="s">
        <v>169</v>
      </c>
      <c r="C1237" s="4" t="s">
        <v>16</v>
      </c>
      <c r="D1237" s="3" t="s">
        <v>10</v>
      </c>
      <c r="E1237" s="3" t="s">
        <v>176</v>
      </c>
      <c r="F1237" s="3">
        <v>8</v>
      </c>
      <c r="G1237" s="3">
        <v>9000</v>
      </c>
      <c r="H1237" s="5">
        <f t="shared" si="63"/>
        <v>72000</v>
      </c>
      <c r="I1237" s="76">
        <f t="shared" si="64"/>
        <v>7200</v>
      </c>
      <c r="J1237" s="76">
        <f t="shared" si="65"/>
        <v>5700</v>
      </c>
    </row>
    <row r="1238" spans="1:10">
      <c r="A1238" s="2">
        <v>44354</v>
      </c>
      <c r="B1238" s="3" t="s">
        <v>170</v>
      </c>
      <c r="C1238" s="4" t="s">
        <v>86</v>
      </c>
      <c r="D1238" s="3" t="s">
        <v>10</v>
      </c>
      <c r="E1238" s="3" t="s">
        <v>175</v>
      </c>
      <c r="F1238" s="3">
        <v>32</v>
      </c>
      <c r="G1238" s="3">
        <v>23500</v>
      </c>
      <c r="H1238" s="5">
        <f t="shared" si="63"/>
        <v>752000</v>
      </c>
      <c r="I1238" s="76">
        <f t="shared" si="64"/>
        <v>376000</v>
      </c>
      <c r="J1238" s="76">
        <f t="shared" si="65"/>
        <v>376000</v>
      </c>
    </row>
    <row r="1239" spans="1:10">
      <c r="A1239" s="2">
        <v>44354</v>
      </c>
      <c r="B1239" s="3" t="s">
        <v>169</v>
      </c>
      <c r="C1239" s="4" t="s">
        <v>94</v>
      </c>
      <c r="D1239" s="3" t="s">
        <v>10</v>
      </c>
      <c r="E1239" s="3" t="s">
        <v>175</v>
      </c>
      <c r="F1239" s="3">
        <v>89</v>
      </c>
      <c r="G1239" s="3">
        <v>23500</v>
      </c>
      <c r="H1239" s="5">
        <f t="shared" si="63"/>
        <v>2091500</v>
      </c>
      <c r="I1239" s="76">
        <f t="shared" si="64"/>
        <v>1045750</v>
      </c>
      <c r="J1239" s="76">
        <f t="shared" si="65"/>
        <v>1045700</v>
      </c>
    </row>
    <row r="1240" spans="1:10">
      <c r="A1240" s="2">
        <v>44354</v>
      </c>
      <c r="B1240" s="3" t="s">
        <v>169</v>
      </c>
      <c r="C1240" s="4" t="s">
        <v>33</v>
      </c>
      <c r="D1240" s="3" t="s">
        <v>23</v>
      </c>
      <c r="E1240" s="3" t="s">
        <v>174</v>
      </c>
      <c r="F1240" s="3">
        <v>100</v>
      </c>
      <c r="G1240" s="3">
        <v>18000</v>
      </c>
      <c r="H1240" s="5">
        <f t="shared" si="63"/>
        <v>1800000</v>
      </c>
      <c r="I1240" s="76">
        <f t="shared" si="64"/>
        <v>360000</v>
      </c>
      <c r="J1240" s="76">
        <f t="shared" si="65"/>
        <v>378000</v>
      </c>
    </row>
    <row r="1241" spans="1:10">
      <c r="A1241" s="2">
        <v>44354</v>
      </c>
      <c r="B1241" s="3" t="s">
        <v>171</v>
      </c>
      <c r="C1241" s="4" t="s">
        <v>126</v>
      </c>
      <c r="D1241" s="3" t="s">
        <v>18</v>
      </c>
      <c r="E1241" s="3" t="s">
        <v>174</v>
      </c>
      <c r="F1241" s="3">
        <v>87</v>
      </c>
      <c r="G1241" s="3">
        <v>18000</v>
      </c>
      <c r="H1241" s="5">
        <f t="shared" si="63"/>
        <v>1566000</v>
      </c>
      <c r="I1241" s="76">
        <f t="shared" si="64"/>
        <v>313200</v>
      </c>
      <c r="J1241" s="76">
        <f t="shared" si="65"/>
        <v>313200</v>
      </c>
    </row>
    <row r="1242" spans="1:10">
      <c r="A1242" s="2">
        <v>44354</v>
      </c>
      <c r="B1242" s="3" t="s">
        <v>171</v>
      </c>
      <c r="C1242" s="4" t="s">
        <v>65</v>
      </c>
      <c r="D1242" s="3" t="s">
        <v>23</v>
      </c>
      <c r="E1242" s="3" t="s">
        <v>178</v>
      </c>
      <c r="F1242" s="3">
        <v>84</v>
      </c>
      <c r="G1242" s="3">
        <v>4000</v>
      </c>
      <c r="H1242" s="5">
        <f t="shared" si="63"/>
        <v>336000</v>
      </c>
      <c r="I1242" s="76">
        <f t="shared" si="64"/>
        <v>33600</v>
      </c>
      <c r="J1242" s="76">
        <f t="shared" si="65"/>
        <v>26800</v>
      </c>
    </row>
    <row r="1243" spans="1:10">
      <c r="A1243" s="2">
        <v>44354</v>
      </c>
      <c r="B1243" s="3" t="s">
        <v>172</v>
      </c>
      <c r="C1243" s="4" t="s">
        <v>37</v>
      </c>
      <c r="D1243" s="3" t="s">
        <v>23</v>
      </c>
      <c r="E1243" s="3" t="s">
        <v>174</v>
      </c>
      <c r="F1243" s="3">
        <v>2</v>
      </c>
      <c r="G1243" s="3">
        <v>18000</v>
      </c>
      <c r="H1243" s="5">
        <f t="shared" si="63"/>
        <v>36000</v>
      </c>
      <c r="I1243" s="76">
        <f t="shared" si="64"/>
        <v>7200</v>
      </c>
      <c r="J1243" s="76">
        <f t="shared" si="65"/>
        <v>7200</v>
      </c>
    </row>
    <row r="1244" spans="1:10">
      <c r="A1244" s="2">
        <v>44354</v>
      </c>
      <c r="B1244" s="3" t="s">
        <v>170</v>
      </c>
      <c r="C1244" s="4" t="s">
        <v>50</v>
      </c>
      <c r="D1244" s="3" t="s">
        <v>10</v>
      </c>
      <c r="E1244" s="3" t="s">
        <v>178</v>
      </c>
      <c r="F1244" s="3">
        <v>100</v>
      </c>
      <c r="G1244" s="3">
        <v>4000</v>
      </c>
      <c r="H1244" s="5">
        <f t="shared" si="63"/>
        <v>400000</v>
      </c>
      <c r="I1244" s="76">
        <f t="shared" si="64"/>
        <v>40000</v>
      </c>
      <c r="J1244" s="76">
        <f t="shared" si="65"/>
        <v>36000</v>
      </c>
    </row>
    <row r="1245" spans="1:10">
      <c r="A1245" s="2">
        <v>44354</v>
      </c>
      <c r="B1245" s="3" t="s">
        <v>172</v>
      </c>
      <c r="C1245" s="4" t="s">
        <v>150</v>
      </c>
      <c r="D1245" s="3" t="s">
        <v>21</v>
      </c>
      <c r="E1245" s="3" t="s">
        <v>176</v>
      </c>
      <c r="F1245" s="3">
        <v>73</v>
      </c>
      <c r="G1245" s="3">
        <v>9000</v>
      </c>
      <c r="H1245" s="5">
        <f t="shared" si="63"/>
        <v>657000</v>
      </c>
      <c r="I1245" s="76">
        <f t="shared" si="64"/>
        <v>65700</v>
      </c>
      <c r="J1245" s="76">
        <f t="shared" si="65"/>
        <v>52500</v>
      </c>
    </row>
    <row r="1246" spans="1:10">
      <c r="A1246" s="2">
        <v>44354</v>
      </c>
      <c r="B1246" s="3" t="s">
        <v>170</v>
      </c>
      <c r="C1246" s="4" t="s">
        <v>46</v>
      </c>
      <c r="D1246" s="3" t="s">
        <v>7</v>
      </c>
      <c r="E1246" s="3" t="s">
        <v>175</v>
      </c>
      <c r="F1246" s="3">
        <v>97</v>
      </c>
      <c r="G1246" s="3">
        <v>23500</v>
      </c>
      <c r="H1246" s="5">
        <f t="shared" si="63"/>
        <v>2279500</v>
      </c>
      <c r="I1246" s="76">
        <f t="shared" si="64"/>
        <v>1139750</v>
      </c>
      <c r="J1246" s="76">
        <f t="shared" si="65"/>
        <v>1162400</v>
      </c>
    </row>
    <row r="1247" spans="1:10">
      <c r="A1247" s="2">
        <v>44354</v>
      </c>
      <c r="B1247" s="3" t="s">
        <v>13</v>
      </c>
      <c r="C1247" s="4" t="s">
        <v>35</v>
      </c>
      <c r="D1247" s="3" t="s">
        <v>18</v>
      </c>
      <c r="E1247" s="3" t="s">
        <v>175</v>
      </c>
      <c r="F1247" s="3">
        <v>45</v>
      </c>
      <c r="G1247" s="3">
        <v>23500</v>
      </c>
      <c r="H1247" s="5">
        <f t="shared" si="63"/>
        <v>1057500</v>
      </c>
      <c r="I1247" s="76">
        <f t="shared" si="64"/>
        <v>528750</v>
      </c>
      <c r="J1247" s="76">
        <f t="shared" si="65"/>
        <v>528700</v>
      </c>
    </row>
    <row r="1248" spans="1:10">
      <c r="A1248" s="2">
        <v>44354</v>
      </c>
      <c r="B1248" s="3" t="s">
        <v>170</v>
      </c>
      <c r="C1248" s="4" t="s">
        <v>120</v>
      </c>
      <c r="D1248" s="3" t="s">
        <v>118</v>
      </c>
      <c r="E1248" s="3" t="s">
        <v>176</v>
      </c>
      <c r="F1248" s="3">
        <v>54</v>
      </c>
      <c r="G1248" s="3">
        <v>9000</v>
      </c>
      <c r="H1248" s="5">
        <f t="shared" si="63"/>
        <v>486000</v>
      </c>
      <c r="I1248" s="76">
        <f t="shared" si="64"/>
        <v>48600</v>
      </c>
      <c r="J1248" s="76">
        <f t="shared" si="65"/>
        <v>38800</v>
      </c>
    </row>
    <row r="1249" spans="1:10">
      <c r="A1249" s="2">
        <v>44355</v>
      </c>
      <c r="B1249" s="3" t="s">
        <v>171</v>
      </c>
      <c r="C1249" s="4" t="s">
        <v>148</v>
      </c>
      <c r="D1249" s="3" t="s">
        <v>118</v>
      </c>
      <c r="E1249" s="3" t="s">
        <v>176</v>
      </c>
      <c r="F1249" s="3">
        <v>41</v>
      </c>
      <c r="G1249" s="3">
        <v>9000</v>
      </c>
      <c r="H1249" s="5">
        <f t="shared" si="63"/>
        <v>369000</v>
      </c>
      <c r="I1249" s="76">
        <f t="shared" si="64"/>
        <v>36900</v>
      </c>
      <c r="J1249" s="76">
        <f t="shared" si="65"/>
        <v>29500</v>
      </c>
    </row>
    <row r="1250" spans="1:10">
      <c r="A1250" s="2">
        <v>44355</v>
      </c>
      <c r="B1250" s="3" t="s">
        <v>169</v>
      </c>
      <c r="C1250" s="4" t="s">
        <v>76</v>
      </c>
      <c r="D1250" s="3" t="s">
        <v>7</v>
      </c>
      <c r="E1250" s="3" t="s">
        <v>176</v>
      </c>
      <c r="F1250" s="3">
        <v>14</v>
      </c>
      <c r="G1250" s="3">
        <v>9000</v>
      </c>
      <c r="H1250" s="5">
        <f t="shared" si="63"/>
        <v>126000</v>
      </c>
      <c r="I1250" s="76">
        <f t="shared" si="64"/>
        <v>12600</v>
      </c>
      <c r="J1250" s="76">
        <f t="shared" si="65"/>
        <v>10000</v>
      </c>
    </row>
    <row r="1251" spans="1:10">
      <c r="A1251" s="2">
        <v>44355</v>
      </c>
      <c r="B1251" s="3" t="s">
        <v>171</v>
      </c>
      <c r="C1251" s="4" t="s">
        <v>126</v>
      </c>
      <c r="D1251" s="3" t="s">
        <v>18</v>
      </c>
      <c r="E1251" s="3" t="s">
        <v>174</v>
      </c>
      <c r="F1251" s="3">
        <v>42</v>
      </c>
      <c r="G1251" s="3">
        <v>18000</v>
      </c>
      <c r="H1251" s="5">
        <f t="shared" si="63"/>
        <v>756000</v>
      </c>
      <c r="I1251" s="76">
        <f t="shared" si="64"/>
        <v>151200</v>
      </c>
      <c r="J1251" s="76">
        <f t="shared" si="65"/>
        <v>151200</v>
      </c>
    </row>
    <row r="1252" spans="1:10">
      <c r="A1252" s="2">
        <v>44355</v>
      </c>
      <c r="B1252" s="3" t="s">
        <v>173</v>
      </c>
      <c r="C1252" s="4" t="s">
        <v>22</v>
      </c>
      <c r="D1252" s="3" t="s">
        <v>23</v>
      </c>
      <c r="E1252" s="3" t="s">
        <v>178</v>
      </c>
      <c r="F1252" s="3">
        <v>43</v>
      </c>
      <c r="G1252" s="3">
        <v>4000</v>
      </c>
      <c r="H1252" s="5">
        <f t="shared" si="63"/>
        <v>172000</v>
      </c>
      <c r="I1252" s="76">
        <f t="shared" si="64"/>
        <v>17200</v>
      </c>
      <c r="J1252" s="76">
        <f t="shared" si="65"/>
        <v>13700</v>
      </c>
    </row>
    <row r="1253" spans="1:10">
      <c r="A1253" s="2">
        <v>44355</v>
      </c>
      <c r="B1253" s="3" t="s">
        <v>170</v>
      </c>
      <c r="C1253" s="4" t="s">
        <v>14</v>
      </c>
      <c r="D1253" s="3" t="s">
        <v>10</v>
      </c>
      <c r="E1253" s="3" t="s">
        <v>177</v>
      </c>
      <c r="F1253" s="3">
        <v>82</v>
      </c>
      <c r="G1253" s="3">
        <v>5000</v>
      </c>
      <c r="H1253" s="5">
        <f t="shared" si="63"/>
        <v>410000</v>
      </c>
      <c r="I1253" s="76">
        <f t="shared" si="64"/>
        <v>41000</v>
      </c>
      <c r="J1253" s="76">
        <f t="shared" si="65"/>
        <v>32800</v>
      </c>
    </row>
    <row r="1254" spans="1:10">
      <c r="A1254" s="2">
        <v>44355</v>
      </c>
      <c r="B1254" s="3" t="s">
        <v>169</v>
      </c>
      <c r="C1254" s="4" t="s">
        <v>60</v>
      </c>
      <c r="D1254" s="3" t="s">
        <v>7</v>
      </c>
      <c r="E1254" s="3" t="s">
        <v>174</v>
      </c>
      <c r="F1254" s="3">
        <v>15</v>
      </c>
      <c r="G1254" s="3">
        <v>18000</v>
      </c>
      <c r="H1254" s="5">
        <f t="shared" si="63"/>
        <v>270000</v>
      </c>
      <c r="I1254" s="76">
        <f t="shared" si="64"/>
        <v>54000</v>
      </c>
      <c r="J1254" s="76">
        <f t="shared" si="65"/>
        <v>54000</v>
      </c>
    </row>
    <row r="1255" spans="1:10">
      <c r="A1255" s="2">
        <v>44356</v>
      </c>
      <c r="B1255" s="3" t="s">
        <v>171</v>
      </c>
      <c r="C1255" s="4" t="s">
        <v>96</v>
      </c>
      <c r="D1255" s="3" t="s">
        <v>18</v>
      </c>
      <c r="E1255" s="3" t="s">
        <v>179</v>
      </c>
      <c r="F1255" s="3">
        <v>55</v>
      </c>
      <c r="G1255" s="3">
        <v>6000</v>
      </c>
      <c r="H1255" s="5">
        <f t="shared" si="63"/>
        <v>330000</v>
      </c>
      <c r="I1255" s="76">
        <f t="shared" si="64"/>
        <v>33000</v>
      </c>
      <c r="J1255" s="76">
        <f t="shared" si="65"/>
        <v>26400</v>
      </c>
    </row>
    <row r="1256" spans="1:10">
      <c r="A1256" s="2">
        <v>44356</v>
      </c>
      <c r="B1256" s="3" t="s">
        <v>173</v>
      </c>
      <c r="C1256" s="4" t="s">
        <v>152</v>
      </c>
      <c r="D1256" s="3" t="s">
        <v>10</v>
      </c>
      <c r="E1256" s="3" t="s">
        <v>174</v>
      </c>
      <c r="F1256" s="3">
        <v>91</v>
      </c>
      <c r="G1256" s="3">
        <v>18000</v>
      </c>
      <c r="H1256" s="5">
        <f t="shared" si="63"/>
        <v>1638000</v>
      </c>
      <c r="I1256" s="76">
        <f t="shared" si="64"/>
        <v>327600</v>
      </c>
      <c r="J1256" s="76">
        <f t="shared" si="65"/>
        <v>343900</v>
      </c>
    </row>
    <row r="1257" spans="1:10">
      <c r="A1257" s="2">
        <v>44356</v>
      </c>
      <c r="B1257" s="3" t="s">
        <v>170</v>
      </c>
      <c r="C1257" s="4" t="s">
        <v>30</v>
      </c>
      <c r="D1257" s="3" t="s">
        <v>21</v>
      </c>
      <c r="E1257" s="3" t="s">
        <v>178</v>
      </c>
      <c r="F1257" s="3">
        <v>21</v>
      </c>
      <c r="G1257" s="3">
        <v>4000</v>
      </c>
      <c r="H1257" s="5">
        <f t="shared" si="63"/>
        <v>84000</v>
      </c>
      <c r="I1257" s="76">
        <f t="shared" si="64"/>
        <v>8400</v>
      </c>
      <c r="J1257" s="76">
        <f t="shared" si="65"/>
        <v>6700</v>
      </c>
    </row>
    <row r="1258" spans="1:10">
      <c r="A1258" s="2">
        <v>44356</v>
      </c>
      <c r="B1258" s="3" t="s">
        <v>172</v>
      </c>
      <c r="C1258" s="4" t="s">
        <v>97</v>
      </c>
      <c r="D1258" s="3" t="s">
        <v>10</v>
      </c>
      <c r="E1258" s="3" t="s">
        <v>176</v>
      </c>
      <c r="F1258" s="3">
        <v>62</v>
      </c>
      <c r="G1258" s="3">
        <v>9000</v>
      </c>
      <c r="H1258" s="5">
        <f t="shared" si="63"/>
        <v>558000</v>
      </c>
      <c r="I1258" s="76">
        <f t="shared" si="64"/>
        <v>55800</v>
      </c>
      <c r="J1258" s="76">
        <f t="shared" si="65"/>
        <v>44600</v>
      </c>
    </row>
    <row r="1259" spans="1:10">
      <c r="A1259" s="2">
        <v>44356</v>
      </c>
      <c r="B1259" s="3" t="s">
        <v>13</v>
      </c>
      <c r="C1259" s="4" t="s">
        <v>166</v>
      </c>
      <c r="D1259" s="3" t="s">
        <v>118</v>
      </c>
      <c r="E1259" s="3" t="s">
        <v>175</v>
      </c>
      <c r="F1259" s="3">
        <v>16</v>
      </c>
      <c r="G1259" s="3">
        <v>23500</v>
      </c>
      <c r="H1259" s="5">
        <f t="shared" si="63"/>
        <v>376000</v>
      </c>
      <c r="I1259" s="76">
        <f t="shared" si="64"/>
        <v>188000</v>
      </c>
      <c r="J1259" s="76">
        <f t="shared" si="65"/>
        <v>188000</v>
      </c>
    </row>
    <row r="1260" spans="1:10">
      <c r="A1260" s="2">
        <v>44357</v>
      </c>
      <c r="B1260" s="3" t="s">
        <v>13</v>
      </c>
      <c r="C1260" s="4" t="s">
        <v>130</v>
      </c>
      <c r="D1260" s="3" t="s">
        <v>18</v>
      </c>
      <c r="E1260" s="3" t="s">
        <v>176</v>
      </c>
      <c r="F1260" s="3">
        <v>18</v>
      </c>
      <c r="G1260" s="3">
        <v>9000</v>
      </c>
      <c r="H1260" s="5">
        <f t="shared" si="63"/>
        <v>162000</v>
      </c>
      <c r="I1260" s="76">
        <f t="shared" si="64"/>
        <v>16200</v>
      </c>
      <c r="J1260" s="76">
        <f t="shared" si="65"/>
        <v>12900</v>
      </c>
    </row>
    <row r="1261" spans="1:10">
      <c r="A1261" s="2">
        <v>44357</v>
      </c>
      <c r="B1261" s="3" t="s">
        <v>173</v>
      </c>
      <c r="C1261" s="4" t="s">
        <v>73</v>
      </c>
      <c r="D1261" s="3" t="s">
        <v>7</v>
      </c>
      <c r="E1261" s="3" t="s">
        <v>174</v>
      </c>
      <c r="F1261" s="3">
        <v>41</v>
      </c>
      <c r="G1261" s="3">
        <v>18000</v>
      </c>
      <c r="H1261" s="5">
        <f t="shared" si="63"/>
        <v>738000</v>
      </c>
      <c r="I1261" s="76">
        <f t="shared" si="64"/>
        <v>147600</v>
      </c>
      <c r="J1261" s="76">
        <f t="shared" si="65"/>
        <v>147600</v>
      </c>
    </row>
    <row r="1262" spans="1:10">
      <c r="A1262" s="2">
        <v>44357</v>
      </c>
      <c r="B1262" s="3" t="s">
        <v>169</v>
      </c>
      <c r="C1262" s="4" t="s">
        <v>84</v>
      </c>
      <c r="D1262" s="3" t="s">
        <v>18</v>
      </c>
      <c r="E1262" s="3" t="s">
        <v>175</v>
      </c>
      <c r="F1262" s="3">
        <v>15</v>
      </c>
      <c r="G1262" s="3">
        <v>23500</v>
      </c>
      <c r="H1262" s="5">
        <f t="shared" si="63"/>
        <v>352500</v>
      </c>
      <c r="I1262" s="76">
        <f t="shared" si="64"/>
        <v>176250</v>
      </c>
      <c r="J1262" s="76">
        <f t="shared" si="65"/>
        <v>176200</v>
      </c>
    </row>
    <row r="1263" spans="1:10">
      <c r="A1263" s="2">
        <v>44357</v>
      </c>
      <c r="B1263" s="3" t="s">
        <v>171</v>
      </c>
      <c r="C1263" s="4" t="s">
        <v>81</v>
      </c>
      <c r="D1263" s="3" t="s">
        <v>18</v>
      </c>
      <c r="E1263" s="3" t="s">
        <v>175</v>
      </c>
      <c r="F1263" s="3">
        <v>89</v>
      </c>
      <c r="G1263" s="3">
        <v>23500</v>
      </c>
      <c r="H1263" s="5">
        <f t="shared" si="63"/>
        <v>2091500</v>
      </c>
      <c r="I1263" s="76">
        <f t="shared" si="64"/>
        <v>1045750</v>
      </c>
      <c r="J1263" s="76">
        <f t="shared" si="65"/>
        <v>1045700</v>
      </c>
    </row>
    <row r="1264" spans="1:10">
      <c r="A1264" s="2">
        <v>44357</v>
      </c>
      <c r="B1264" s="3" t="s">
        <v>171</v>
      </c>
      <c r="C1264" s="4" t="s">
        <v>168</v>
      </c>
      <c r="D1264" s="3" t="s">
        <v>7</v>
      </c>
      <c r="E1264" s="3" t="s">
        <v>177</v>
      </c>
      <c r="F1264" s="3">
        <v>83</v>
      </c>
      <c r="G1264" s="3">
        <v>5000</v>
      </c>
      <c r="H1264" s="5">
        <f t="shared" si="63"/>
        <v>415000</v>
      </c>
      <c r="I1264" s="76">
        <f t="shared" si="64"/>
        <v>41500</v>
      </c>
      <c r="J1264" s="76">
        <f t="shared" si="65"/>
        <v>33200</v>
      </c>
    </row>
    <row r="1265" spans="1:10">
      <c r="A1265" s="2">
        <v>44357</v>
      </c>
      <c r="B1265" s="3" t="s">
        <v>172</v>
      </c>
      <c r="C1265" s="4" t="s">
        <v>97</v>
      </c>
      <c r="D1265" s="3" t="s">
        <v>10</v>
      </c>
      <c r="E1265" s="3" t="s">
        <v>176</v>
      </c>
      <c r="F1265" s="3">
        <v>2</v>
      </c>
      <c r="G1265" s="3">
        <v>9000</v>
      </c>
      <c r="H1265" s="5">
        <f t="shared" si="63"/>
        <v>18000</v>
      </c>
      <c r="I1265" s="76">
        <f t="shared" si="64"/>
        <v>1800</v>
      </c>
      <c r="J1265" s="76">
        <f t="shared" si="65"/>
        <v>1400</v>
      </c>
    </row>
    <row r="1266" spans="1:10">
      <c r="A1266" s="2">
        <v>44357</v>
      </c>
      <c r="B1266" s="3" t="s">
        <v>169</v>
      </c>
      <c r="C1266" s="4" t="s">
        <v>66</v>
      </c>
      <c r="D1266" s="3" t="s">
        <v>7</v>
      </c>
      <c r="E1266" s="3" t="s">
        <v>176</v>
      </c>
      <c r="F1266" s="3">
        <v>92</v>
      </c>
      <c r="G1266" s="3">
        <v>9000</v>
      </c>
      <c r="H1266" s="5">
        <f t="shared" si="63"/>
        <v>828000</v>
      </c>
      <c r="I1266" s="76">
        <f t="shared" si="64"/>
        <v>82800</v>
      </c>
      <c r="J1266" s="76">
        <f t="shared" si="65"/>
        <v>74400</v>
      </c>
    </row>
    <row r="1267" spans="1:10">
      <c r="A1267" s="2">
        <v>44358</v>
      </c>
      <c r="B1267" s="3" t="s">
        <v>172</v>
      </c>
      <c r="C1267" s="4" t="s">
        <v>11</v>
      </c>
      <c r="D1267" s="3" t="s">
        <v>7</v>
      </c>
      <c r="E1267" s="3" t="s">
        <v>174</v>
      </c>
      <c r="F1267" s="3">
        <v>71</v>
      </c>
      <c r="G1267" s="3">
        <v>18000</v>
      </c>
      <c r="H1267" s="5">
        <f t="shared" si="63"/>
        <v>1278000</v>
      </c>
      <c r="I1267" s="76">
        <f t="shared" si="64"/>
        <v>255600</v>
      </c>
      <c r="J1267" s="76">
        <f t="shared" si="65"/>
        <v>255600</v>
      </c>
    </row>
    <row r="1268" spans="1:10">
      <c r="A1268" s="2">
        <v>44358</v>
      </c>
      <c r="B1268" s="3" t="s">
        <v>171</v>
      </c>
      <c r="C1268" s="4" t="s">
        <v>63</v>
      </c>
      <c r="D1268" s="3" t="s">
        <v>7</v>
      </c>
      <c r="E1268" s="3" t="s">
        <v>176</v>
      </c>
      <c r="F1268" s="3">
        <v>23</v>
      </c>
      <c r="G1268" s="3">
        <v>9000</v>
      </c>
      <c r="H1268" s="5">
        <f t="shared" si="63"/>
        <v>207000</v>
      </c>
      <c r="I1268" s="76">
        <f t="shared" si="64"/>
        <v>20700</v>
      </c>
      <c r="J1268" s="76">
        <f t="shared" si="65"/>
        <v>16500</v>
      </c>
    </row>
    <row r="1269" spans="1:10">
      <c r="A1269" s="2">
        <v>44358</v>
      </c>
      <c r="B1269" s="3" t="s">
        <v>171</v>
      </c>
      <c r="C1269" s="4" t="s">
        <v>139</v>
      </c>
      <c r="D1269" s="3" t="s">
        <v>118</v>
      </c>
      <c r="E1269" s="3" t="s">
        <v>175</v>
      </c>
      <c r="F1269" s="3">
        <v>7</v>
      </c>
      <c r="G1269" s="3">
        <v>23500</v>
      </c>
      <c r="H1269" s="5">
        <f t="shared" si="63"/>
        <v>164500</v>
      </c>
      <c r="I1269" s="76">
        <f t="shared" si="64"/>
        <v>82250</v>
      </c>
      <c r="J1269" s="76">
        <f t="shared" si="65"/>
        <v>82200</v>
      </c>
    </row>
    <row r="1270" spans="1:10">
      <c r="A1270" s="2">
        <v>44358</v>
      </c>
      <c r="B1270" s="3" t="s">
        <v>170</v>
      </c>
      <c r="C1270" s="4" t="s">
        <v>67</v>
      </c>
      <c r="D1270" s="3" t="s">
        <v>7</v>
      </c>
      <c r="E1270" s="3" t="s">
        <v>175</v>
      </c>
      <c r="F1270" s="3">
        <v>68</v>
      </c>
      <c r="G1270" s="3">
        <v>23500</v>
      </c>
      <c r="H1270" s="5">
        <f t="shared" si="63"/>
        <v>1598000</v>
      </c>
      <c r="I1270" s="76">
        <f t="shared" si="64"/>
        <v>799000</v>
      </c>
      <c r="J1270" s="76">
        <f t="shared" si="65"/>
        <v>799000</v>
      </c>
    </row>
    <row r="1271" spans="1:10">
      <c r="A1271" s="2">
        <v>44358</v>
      </c>
      <c r="B1271" s="3" t="s">
        <v>170</v>
      </c>
      <c r="C1271" s="4" t="s">
        <v>158</v>
      </c>
      <c r="D1271" s="3" t="s">
        <v>10</v>
      </c>
      <c r="E1271" s="3" t="s">
        <v>176</v>
      </c>
      <c r="F1271" s="3">
        <v>63</v>
      </c>
      <c r="G1271" s="3">
        <v>9000</v>
      </c>
      <c r="H1271" s="5">
        <f t="shared" si="63"/>
        <v>567000</v>
      </c>
      <c r="I1271" s="76">
        <f t="shared" si="64"/>
        <v>56700</v>
      </c>
      <c r="J1271" s="76">
        <f t="shared" si="65"/>
        <v>45300</v>
      </c>
    </row>
    <row r="1272" spans="1:10">
      <c r="A1272" s="2">
        <v>44359</v>
      </c>
      <c r="B1272" s="3" t="s">
        <v>170</v>
      </c>
      <c r="C1272" s="4" t="s">
        <v>31</v>
      </c>
      <c r="D1272" s="3" t="s">
        <v>18</v>
      </c>
      <c r="E1272" s="3" t="s">
        <v>176</v>
      </c>
      <c r="F1272" s="3">
        <v>42</v>
      </c>
      <c r="G1272" s="3">
        <v>9000</v>
      </c>
      <c r="H1272" s="5">
        <f t="shared" si="63"/>
        <v>378000</v>
      </c>
      <c r="I1272" s="76">
        <f t="shared" si="64"/>
        <v>37800</v>
      </c>
      <c r="J1272" s="76">
        <f t="shared" si="65"/>
        <v>30200</v>
      </c>
    </row>
    <row r="1273" spans="1:10">
      <c r="A1273" s="2">
        <v>44359</v>
      </c>
      <c r="B1273" s="3" t="s">
        <v>173</v>
      </c>
      <c r="C1273" s="4" t="s">
        <v>159</v>
      </c>
      <c r="D1273" s="3" t="s">
        <v>21</v>
      </c>
      <c r="E1273" s="3" t="s">
        <v>176</v>
      </c>
      <c r="F1273" s="3">
        <v>87</v>
      </c>
      <c r="G1273" s="3">
        <v>9000</v>
      </c>
      <c r="H1273" s="5">
        <f t="shared" si="63"/>
        <v>783000</v>
      </c>
      <c r="I1273" s="76">
        <f t="shared" si="64"/>
        <v>78300</v>
      </c>
      <c r="J1273" s="76">
        <f t="shared" si="65"/>
        <v>62600</v>
      </c>
    </row>
    <row r="1274" spans="1:10">
      <c r="A1274" s="2">
        <v>44359</v>
      </c>
      <c r="B1274" s="3" t="s">
        <v>169</v>
      </c>
      <c r="C1274" s="4" t="s">
        <v>76</v>
      </c>
      <c r="D1274" s="3" t="s">
        <v>7</v>
      </c>
      <c r="E1274" s="3" t="s">
        <v>176</v>
      </c>
      <c r="F1274" s="3">
        <v>68</v>
      </c>
      <c r="G1274" s="3">
        <v>9000</v>
      </c>
      <c r="H1274" s="5">
        <f t="shared" si="63"/>
        <v>612000</v>
      </c>
      <c r="I1274" s="76">
        <f t="shared" si="64"/>
        <v>61200</v>
      </c>
      <c r="J1274" s="76">
        <f t="shared" si="65"/>
        <v>48900</v>
      </c>
    </row>
    <row r="1275" spans="1:10">
      <c r="A1275" s="2">
        <v>44359</v>
      </c>
      <c r="B1275" s="3" t="s">
        <v>169</v>
      </c>
      <c r="C1275" s="4" t="s">
        <v>76</v>
      </c>
      <c r="D1275" s="3" t="s">
        <v>7</v>
      </c>
      <c r="E1275" s="3" t="s">
        <v>176</v>
      </c>
      <c r="F1275" s="3">
        <v>46</v>
      </c>
      <c r="G1275" s="3">
        <v>9000</v>
      </c>
      <c r="H1275" s="5">
        <f t="shared" si="63"/>
        <v>414000</v>
      </c>
      <c r="I1275" s="76">
        <f t="shared" si="64"/>
        <v>41400</v>
      </c>
      <c r="J1275" s="76">
        <f t="shared" si="65"/>
        <v>33100</v>
      </c>
    </row>
    <row r="1276" spans="1:10">
      <c r="A1276" s="2">
        <v>44359</v>
      </c>
      <c r="B1276" s="3" t="s">
        <v>173</v>
      </c>
      <c r="C1276" s="4" t="s">
        <v>110</v>
      </c>
      <c r="D1276" s="3" t="s">
        <v>10</v>
      </c>
      <c r="E1276" s="3" t="s">
        <v>176</v>
      </c>
      <c r="F1276" s="3">
        <v>51</v>
      </c>
      <c r="G1276" s="3">
        <v>9000</v>
      </c>
      <c r="H1276" s="5">
        <f t="shared" si="63"/>
        <v>459000</v>
      </c>
      <c r="I1276" s="76">
        <f t="shared" si="64"/>
        <v>45900</v>
      </c>
      <c r="J1276" s="76">
        <f t="shared" si="65"/>
        <v>36700</v>
      </c>
    </row>
    <row r="1277" spans="1:10">
      <c r="A1277" s="2">
        <v>44359</v>
      </c>
      <c r="B1277" s="3" t="s">
        <v>170</v>
      </c>
      <c r="C1277" s="4" t="s">
        <v>92</v>
      </c>
      <c r="D1277" s="3" t="s">
        <v>18</v>
      </c>
      <c r="E1277" s="3" t="s">
        <v>176</v>
      </c>
      <c r="F1277" s="3">
        <v>3</v>
      </c>
      <c r="G1277" s="3">
        <v>9000</v>
      </c>
      <c r="H1277" s="5">
        <f t="shared" si="63"/>
        <v>27000</v>
      </c>
      <c r="I1277" s="76">
        <f t="shared" si="64"/>
        <v>2700</v>
      </c>
      <c r="J1277" s="76">
        <f t="shared" si="65"/>
        <v>2100</v>
      </c>
    </row>
    <row r="1278" spans="1:10">
      <c r="A1278" s="2">
        <v>44360</v>
      </c>
      <c r="B1278" s="3" t="s">
        <v>13</v>
      </c>
      <c r="C1278" s="4" t="s">
        <v>46</v>
      </c>
      <c r="D1278" s="3" t="s">
        <v>7</v>
      </c>
      <c r="E1278" s="3" t="s">
        <v>174</v>
      </c>
      <c r="F1278" s="3">
        <v>45</v>
      </c>
      <c r="G1278" s="3">
        <v>18000</v>
      </c>
      <c r="H1278" s="5">
        <f t="shared" si="63"/>
        <v>810000</v>
      </c>
      <c r="I1278" s="76">
        <f t="shared" si="64"/>
        <v>162000</v>
      </c>
      <c r="J1278" s="76">
        <f t="shared" si="65"/>
        <v>162000</v>
      </c>
    </row>
    <row r="1279" spans="1:10">
      <c r="A1279" s="2">
        <v>44360</v>
      </c>
      <c r="B1279" s="3" t="s">
        <v>170</v>
      </c>
      <c r="C1279" s="4" t="s">
        <v>46</v>
      </c>
      <c r="D1279" s="3" t="s">
        <v>7</v>
      </c>
      <c r="E1279" s="3" t="s">
        <v>178</v>
      </c>
      <c r="F1279" s="3">
        <v>49</v>
      </c>
      <c r="G1279" s="3">
        <v>4000</v>
      </c>
      <c r="H1279" s="5">
        <f t="shared" si="63"/>
        <v>196000</v>
      </c>
      <c r="I1279" s="76">
        <f t="shared" si="64"/>
        <v>19600</v>
      </c>
      <c r="J1279" s="76">
        <f t="shared" si="65"/>
        <v>15600</v>
      </c>
    </row>
    <row r="1280" spans="1:10">
      <c r="A1280" s="2">
        <v>44360</v>
      </c>
      <c r="B1280" s="3" t="s">
        <v>13</v>
      </c>
      <c r="C1280" s="4" t="s">
        <v>146</v>
      </c>
      <c r="D1280" s="3" t="s">
        <v>7</v>
      </c>
      <c r="E1280" s="3" t="s">
        <v>175</v>
      </c>
      <c r="F1280" s="3">
        <v>67</v>
      </c>
      <c r="G1280" s="3">
        <v>23500</v>
      </c>
      <c r="H1280" s="5">
        <f t="shared" si="63"/>
        <v>1574500</v>
      </c>
      <c r="I1280" s="76">
        <f t="shared" si="64"/>
        <v>787250</v>
      </c>
      <c r="J1280" s="76">
        <f t="shared" si="65"/>
        <v>787200</v>
      </c>
    </row>
    <row r="1281" spans="1:10">
      <c r="A1281" s="2">
        <v>44360</v>
      </c>
      <c r="B1281" s="3" t="s">
        <v>170</v>
      </c>
      <c r="C1281" s="4" t="s">
        <v>60</v>
      </c>
      <c r="D1281" s="3" t="s">
        <v>7</v>
      </c>
      <c r="E1281" s="3" t="s">
        <v>176</v>
      </c>
      <c r="F1281" s="3">
        <v>96</v>
      </c>
      <c r="G1281" s="3">
        <v>9000</v>
      </c>
      <c r="H1281" s="5">
        <f t="shared" si="63"/>
        <v>864000</v>
      </c>
      <c r="I1281" s="76">
        <f t="shared" si="64"/>
        <v>86400</v>
      </c>
      <c r="J1281" s="76">
        <f t="shared" si="65"/>
        <v>77700</v>
      </c>
    </row>
    <row r="1282" spans="1:10">
      <c r="A1282" s="2">
        <v>44360</v>
      </c>
      <c r="B1282" s="3" t="s">
        <v>173</v>
      </c>
      <c r="C1282" s="4" t="s">
        <v>159</v>
      </c>
      <c r="D1282" s="3" t="s">
        <v>21</v>
      </c>
      <c r="E1282" s="3" t="s">
        <v>176</v>
      </c>
      <c r="F1282" s="3">
        <v>61</v>
      </c>
      <c r="G1282" s="3">
        <v>9000</v>
      </c>
      <c r="H1282" s="5">
        <f t="shared" ref="H1282:H1345" si="66">G1282*F1282</f>
        <v>549000</v>
      </c>
      <c r="I1282" s="76">
        <f t="shared" si="64"/>
        <v>54900</v>
      </c>
      <c r="J1282" s="76">
        <f t="shared" si="65"/>
        <v>43900</v>
      </c>
    </row>
    <row r="1283" spans="1:10">
      <c r="A1283" s="2">
        <v>44360</v>
      </c>
      <c r="B1283" s="3" t="s">
        <v>172</v>
      </c>
      <c r="C1283" s="4" t="s">
        <v>11</v>
      </c>
      <c r="D1283" s="3" t="s">
        <v>7</v>
      </c>
      <c r="E1283" s="3" t="s">
        <v>174</v>
      </c>
      <c r="F1283" s="3">
        <v>73</v>
      </c>
      <c r="G1283" s="3">
        <v>18000</v>
      </c>
      <c r="H1283" s="5">
        <f t="shared" si="66"/>
        <v>1314000</v>
      </c>
      <c r="I1283" s="76">
        <f t="shared" ref="I1283:I1346" si="67">IF($G1283&gt;20000, ROUNDDOWN($H1283*0.5, -1), IF($G1283&gt;10000, ROUNDDOWN($H1283*0.2, -1), ROUNDDOWN($H1283*0.1, -1)))</f>
        <v>262800</v>
      </c>
      <c r="J1283" s="76">
        <f t="shared" ref="J1283:J1346" si="68">IF($F1283&gt;90, ROUNDDOWN($H1283*0.01, -2), 0) + IF($G1283&gt;20000, ROUNDDOWN($H1283*0.5, -2), IF($G1283&gt;10000, ROUNDDOWN($H1283*0.2, -2), ROUNDDOWN($H1283*0.08, -2)))</f>
        <v>262800</v>
      </c>
    </row>
    <row r="1284" spans="1:10">
      <c r="A1284" s="2">
        <v>44360</v>
      </c>
      <c r="B1284" s="3" t="s">
        <v>170</v>
      </c>
      <c r="C1284" s="4" t="s">
        <v>46</v>
      </c>
      <c r="D1284" s="3" t="s">
        <v>7</v>
      </c>
      <c r="E1284" s="3" t="s">
        <v>178</v>
      </c>
      <c r="F1284" s="3">
        <v>24</v>
      </c>
      <c r="G1284" s="3">
        <v>4000</v>
      </c>
      <c r="H1284" s="5">
        <f t="shared" si="66"/>
        <v>96000</v>
      </c>
      <c r="I1284" s="76">
        <f t="shared" si="67"/>
        <v>9600</v>
      </c>
      <c r="J1284" s="76">
        <f t="shared" si="68"/>
        <v>7600</v>
      </c>
    </row>
    <row r="1285" spans="1:10">
      <c r="A1285" s="2">
        <v>44360</v>
      </c>
      <c r="B1285" s="3" t="s">
        <v>173</v>
      </c>
      <c r="C1285" s="4" t="s">
        <v>58</v>
      </c>
      <c r="D1285" s="3" t="s">
        <v>7</v>
      </c>
      <c r="E1285" s="3" t="s">
        <v>174</v>
      </c>
      <c r="F1285" s="3">
        <v>10</v>
      </c>
      <c r="G1285" s="3">
        <v>18000</v>
      </c>
      <c r="H1285" s="5">
        <f t="shared" si="66"/>
        <v>180000</v>
      </c>
      <c r="I1285" s="76">
        <f t="shared" si="67"/>
        <v>36000</v>
      </c>
      <c r="J1285" s="76">
        <f t="shared" si="68"/>
        <v>36000</v>
      </c>
    </row>
    <row r="1286" spans="1:10">
      <c r="A1286" s="2">
        <v>44360</v>
      </c>
      <c r="B1286" s="3" t="s">
        <v>13</v>
      </c>
      <c r="C1286" s="4" t="s">
        <v>134</v>
      </c>
      <c r="D1286" s="3" t="s">
        <v>18</v>
      </c>
      <c r="E1286" s="3" t="s">
        <v>176</v>
      </c>
      <c r="F1286" s="3">
        <v>87</v>
      </c>
      <c r="G1286" s="3">
        <v>9000</v>
      </c>
      <c r="H1286" s="5">
        <f t="shared" si="66"/>
        <v>783000</v>
      </c>
      <c r="I1286" s="76">
        <f t="shared" si="67"/>
        <v>78300</v>
      </c>
      <c r="J1286" s="76">
        <f t="shared" si="68"/>
        <v>62600</v>
      </c>
    </row>
    <row r="1287" spans="1:10">
      <c r="A1287" s="2">
        <v>44360</v>
      </c>
      <c r="B1287" s="3" t="s">
        <v>172</v>
      </c>
      <c r="C1287" s="4" t="s">
        <v>125</v>
      </c>
      <c r="D1287" s="3" t="s">
        <v>118</v>
      </c>
      <c r="E1287" s="3" t="s">
        <v>176</v>
      </c>
      <c r="F1287" s="3">
        <v>95</v>
      </c>
      <c r="G1287" s="3">
        <v>9000</v>
      </c>
      <c r="H1287" s="5">
        <f t="shared" si="66"/>
        <v>855000</v>
      </c>
      <c r="I1287" s="76">
        <f t="shared" si="67"/>
        <v>85500</v>
      </c>
      <c r="J1287" s="76">
        <f t="shared" si="68"/>
        <v>76900</v>
      </c>
    </row>
    <row r="1288" spans="1:10">
      <c r="A1288" s="2">
        <v>44361</v>
      </c>
      <c r="B1288" s="3" t="s">
        <v>173</v>
      </c>
      <c r="C1288" s="4" t="s">
        <v>22</v>
      </c>
      <c r="D1288" s="3" t="s">
        <v>23</v>
      </c>
      <c r="E1288" s="3" t="s">
        <v>178</v>
      </c>
      <c r="F1288" s="3">
        <v>92</v>
      </c>
      <c r="G1288" s="3">
        <v>4000</v>
      </c>
      <c r="H1288" s="5">
        <f t="shared" si="66"/>
        <v>368000</v>
      </c>
      <c r="I1288" s="76">
        <f t="shared" si="67"/>
        <v>36800</v>
      </c>
      <c r="J1288" s="76">
        <f t="shared" si="68"/>
        <v>33000</v>
      </c>
    </row>
    <row r="1289" spans="1:10">
      <c r="A1289" s="2">
        <v>44361</v>
      </c>
      <c r="B1289" s="3" t="s">
        <v>170</v>
      </c>
      <c r="C1289" s="4" t="s">
        <v>131</v>
      </c>
      <c r="D1289" s="3" t="s">
        <v>23</v>
      </c>
      <c r="E1289" s="3" t="s">
        <v>174</v>
      </c>
      <c r="F1289" s="3">
        <v>83</v>
      </c>
      <c r="G1289" s="3">
        <v>18000</v>
      </c>
      <c r="H1289" s="5">
        <f t="shared" si="66"/>
        <v>1494000</v>
      </c>
      <c r="I1289" s="76">
        <f t="shared" si="67"/>
        <v>298800</v>
      </c>
      <c r="J1289" s="76">
        <f t="shared" si="68"/>
        <v>298800</v>
      </c>
    </row>
    <row r="1290" spans="1:10">
      <c r="A1290" s="2">
        <v>44361</v>
      </c>
      <c r="B1290" s="3" t="s">
        <v>170</v>
      </c>
      <c r="C1290" s="4" t="s">
        <v>98</v>
      </c>
      <c r="D1290" s="3" t="s">
        <v>10</v>
      </c>
      <c r="E1290" s="3" t="s">
        <v>176</v>
      </c>
      <c r="F1290" s="3">
        <v>57</v>
      </c>
      <c r="G1290" s="3">
        <v>9000</v>
      </c>
      <c r="H1290" s="5">
        <f t="shared" si="66"/>
        <v>513000</v>
      </c>
      <c r="I1290" s="76">
        <f t="shared" si="67"/>
        <v>51300</v>
      </c>
      <c r="J1290" s="76">
        <f t="shared" si="68"/>
        <v>41000</v>
      </c>
    </row>
    <row r="1291" spans="1:10">
      <c r="A1291" s="2">
        <v>44361</v>
      </c>
      <c r="B1291" s="3" t="s">
        <v>13</v>
      </c>
      <c r="C1291" s="4" t="s">
        <v>147</v>
      </c>
      <c r="D1291" s="3" t="s">
        <v>7</v>
      </c>
      <c r="E1291" s="3" t="s">
        <v>176</v>
      </c>
      <c r="F1291" s="3">
        <v>18</v>
      </c>
      <c r="G1291" s="3">
        <v>9000</v>
      </c>
      <c r="H1291" s="5">
        <f t="shared" si="66"/>
        <v>162000</v>
      </c>
      <c r="I1291" s="76">
        <f t="shared" si="67"/>
        <v>16200</v>
      </c>
      <c r="J1291" s="76">
        <f t="shared" si="68"/>
        <v>12900</v>
      </c>
    </row>
    <row r="1292" spans="1:10">
      <c r="A1292" s="2">
        <v>44361</v>
      </c>
      <c r="B1292" s="3" t="s">
        <v>173</v>
      </c>
      <c r="C1292" s="4" t="s">
        <v>152</v>
      </c>
      <c r="D1292" s="3" t="s">
        <v>10</v>
      </c>
      <c r="E1292" s="3" t="s">
        <v>174</v>
      </c>
      <c r="F1292" s="3">
        <v>72</v>
      </c>
      <c r="G1292" s="3">
        <v>18000</v>
      </c>
      <c r="H1292" s="5">
        <f t="shared" si="66"/>
        <v>1296000</v>
      </c>
      <c r="I1292" s="76">
        <f t="shared" si="67"/>
        <v>259200</v>
      </c>
      <c r="J1292" s="76">
        <f t="shared" si="68"/>
        <v>259200</v>
      </c>
    </row>
    <row r="1293" spans="1:10">
      <c r="A1293" s="2">
        <v>44361</v>
      </c>
      <c r="B1293" s="3" t="s">
        <v>169</v>
      </c>
      <c r="C1293" s="4" t="s">
        <v>76</v>
      </c>
      <c r="D1293" s="3" t="s">
        <v>7</v>
      </c>
      <c r="E1293" s="3" t="s">
        <v>176</v>
      </c>
      <c r="F1293" s="3">
        <v>13</v>
      </c>
      <c r="G1293" s="3">
        <v>9000</v>
      </c>
      <c r="H1293" s="5">
        <f t="shared" si="66"/>
        <v>117000</v>
      </c>
      <c r="I1293" s="76">
        <f t="shared" si="67"/>
        <v>11700</v>
      </c>
      <c r="J1293" s="76">
        <f t="shared" si="68"/>
        <v>9300</v>
      </c>
    </row>
    <row r="1294" spans="1:10">
      <c r="A1294" s="2">
        <v>44361</v>
      </c>
      <c r="B1294" s="3" t="s">
        <v>169</v>
      </c>
      <c r="C1294" s="4" t="s">
        <v>163</v>
      </c>
      <c r="D1294" s="3" t="s">
        <v>7</v>
      </c>
      <c r="E1294" s="3" t="s">
        <v>174</v>
      </c>
      <c r="F1294" s="3">
        <v>94</v>
      </c>
      <c r="G1294" s="3">
        <v>18000</v>
      </c>
      <c r="H1294" s="5">
        <f t="shared" si="66"/>
        <v>1692000</v>
      </c>
      <c r="I1294" s="76">
        <f t="shared" si="67"/>
        <v>338400</v>
      </c>
      <c r="J1294" s="76">
        <f t="shared" si="68"/>
        <v>355300</v>
      </c>
    </row>
    <row r="1295" spans="1:10">
      <c r="A1295" s="2">
        <v>44361</v>
      </c>
      <c r="B1295" s="3" t="s">
        <v>172</v>
      </c>
      <c r="C1295" s="4" t="s">
        <v>26</v>
      </c>
      <c r="D1295" s="3" t="s">
        <v>21</v>
      </c>
      <c r="E1295" s="3" t="s">
        <v>175</v>
      </c>
      <c r="F1295" s="3">
        <v>22</v>
      </c>
      <c r="G1295" s="3">
        <v>23500</v>
      </c>
      <c r="H1295" s="5">
        <f t="shared" si="66"/>
        <v>517000</v>
      </c>
      <c r="I1295" s="76">
        <f t="shared" si="67"/>
        <v>258500</v>
      </c>
      <c r="J1295" s="76">
        <f t="shared" si="68"/>
        <v>258500</v>
      </c>
    </row>
    <row r="1296" spans="1:10">
      <c r="A1296" s="2">
        <v>44361</v>
      </c>
      <c r="B1296" s="3" t="s">
        <v>171</v>
      </c>
      <c r="C1296" s="4" t="s">
        <v>39</v>
      </c>
      <c r="D1296" s="3" t="s">
        <v>23</v>
      </c>
      <c r="E1296" s="3" t="s">
        <v>176</v>
      </c>
      <c r="F1296" s="3">
        <v>91</v>
      </c>
      <c r="G1296" s="3">
        <v>9000</v>
      </c>
      <c r="H1296" s="5">
        <f t="shared" si="66"/>
        <v>819000</v>
      </c>
      <c r="I1296" s="76">
        <f t="shared" si="67"/>
        <v>81900</v>
      </c>
      <c r="J1296" s="76">
        <f t="shared" si="68"/>
        <v>73600</v>
      </c>
    </row>
    <row r="1297" spans="1:10">
      <c r="A1297" s="2">
        <v>44361</v>
      </c>
      <c r="B1297" s="3" t="s">
        <v>170</v>
      </c>
      <c r="C1297" s="4" t="s">
        <v>30</v>
      </c>
      <c r="D1297" s="3" t="s">
        <v>21</v>
      </c>
      <c r="E1297" s="3" t="s">
        <v>178</v>
      </c>
      <c r="F1297" s="3">
        <v>62</v>
      </c>
      <c r="G1297" s="3">
        <v>4000</v>
      </c>
      <c r="H1297" s="5">
        <f t="shared" si="66"/>
        <v>248000</v>
      </c>
      <c r="I1297" s="76">
        <f t="shared" si="67"/>
        <v>24800</v>
      </c>
      <c r="J1297" s="76">
        <f t="shared" si="68"/>
        <v>19800</v>
      </c>
    </row>
    <row r="1298" spans="1:10">
      <c r="A1298" s="2">
        <v>44361</v>
      </c>
      <c r="B1298" s="3" t="s">
        <v>170</v>
      </c>
      <c r="C1298" s="4" t="s">
        <v>31</v>
      </c>
      <c r="D1298" s="3" t="s">
        <v>18</v>
      </c>
      <c r="E1298" s="3" t="s">
        <v>176</v>
      </c>
      <c r="F1298" s="3">
        <v>94</v>
      </c>
      <c r="G1298" s="3">
        <v>9000</v>
      </c>
      <c r="H1298" s="5">
        <f t="shared" si="66"/>
        <v>846000</v>
      </c>
      <c r="I1298" s="76">
        <f t="shared" si="67"/>
        <v>84600</v>
      </c>
      <c r="J1298" s="76">
        <f t="shared" si="68"/>
        <v>76000</v>
      </c>
    </row>
    <row r="1299" spans="1:10">
      <c r="A1299" s="2">
        <v>44361</v>
      </c>
      <c r="B1299" s="3" t="s">
        <v>171</v>
      </c>
      <c r="C1299" s="4" t="s">
        <v>84</v>
      </c>
      <c r="D1299" s="3" t="s">
        <v>18</v>
      </c>
      <c r="E1299" s="3" t="s">
        <v>176</v>
      </c>
      <c r="F1299" s="3">
        <v>74</v>
      </c>
      <c r="G1299" s="3">
        <v>9000</v>
      </c>
      <c r="H1299" s="5">
        <f t="shared" si="66"/>
        <v>666000</v>
      </c>
      <c r="I1299" s="76">
        <f t="shared" si="67"/>
        <v>66600</v>
      </c>
      <c r="J1299" s="76">
        <f t="shared" si="68"/>
        <v>53200</v>
      </c>
    </row>
    <row r="1300" spans="1:10">
      <c r="A1300" s="2">
        <v>44362</v>
      </c>
      <c r="B1300" s="3" t="s">
        <v>172</v>
      </c>
      <c r="C1300" s="4" t="s">
        <v>108</v>
      </c>
      <c r="D1300" s="3" t="s">
        <v>10</v>
      </c>
      <c r="E1300" s="3" t="s">
        <v>176</v>
      </c>
      <c r="F1300" s="3">
        <v>98</v>
      </c>
      <c r="G1300" s="3">
        <v>9000</v>
      </c>
      <c r="H1300" s="5">
        <f t="shared" si="66"/>
        <v>882000</v>
      </c>
      <c r="I1300" s="76">
        <f t="shared" si="67"/>
        <v>88200</v>
      </c>
      <c r="J1300" s="76">
        <f t="shared" si="68"/>
        <v>79300</v>
      </c>
    </row>
    <row r="1301" spans="1:10">
      <c r="A1301" s="2">
        <v>44362</v>
      </c>
      <c r="B1301" s="3" t="s">
        <v>173</v>
      </c>
      <c r="C1301" s="4" t="s">
        <v>100</v>
      </c>
      <c r="D1301" s="3" t="s">
        <v>18</v>
      </c>
      <c r="E1301" s="3" t="s">
        <v>176</v>
      </c>
      <c r="F1301" s="3">
        <v>45</v>
      </c>
      <c r="G1301" s="3">
        <v>9000</v>
      </c>
      <c r="H1301" s="5">
        <f t="shared" si="66"/>
        <v>405000</v>
      </c>
      <c r="I1301" s="76">
        <f t="shared" si="67"/>
        <v>40500</v>
      </c>
      <c r="J1301" s="76">
        <f t="shared" si="68"/>
        <v>32400</v>
      </c>
    </row>
    <row r="1302" spans="1:10">
      <c r="A1302" s="2">
        <v>44363</v>
      </c>
      <c r="B1302" s="3" t="s">
        <v>169</v>
      </c>
      <c r="C1302" s="4" t="s">
        <v>53</v>
      </c>
      <c r="D1302" s="3" t="s">
        <v>23</v>
      </c>
      <c r="E1302" s="3" t="s">
        <v>174</v>
      </c>
      <c r="F1302" s="3">
        <v>80</v>
      </c>
      <c r="G1302" s="3">
        <v>18000</v>
      </c>
      <c r="H1302" s="5">
        <f t="shared" si="66"/>
        <v>1440000</v>
      </c>
      <c r="I1302" s="76">
        <f t="shared" si="67"/>
        <v>288000</v>
      </c>
      <c r="J1302" s="76">
        <f t="shared" si="68"/>
        <v>288000</v>
      </c>
    </row>
    <row r="1303" spans="1:10">
      <c r="A1303" s="2">
        <v>44363</v>
      </c>
      <c r="B1303" s="3" t="s">
        <v>170</v>
      </c>
      <c r="C1303" s="4" t="s">
        <v>128</v>
      </c>
      <c r="D1303" s="3" t="s">
        <v>118</v>
      </c>
      <c r="E1303" s="3" t="s">
        <v>175</v>
      </c>
      <c r="F1303" s="3">
        <v>19</v>
      </c>
      <c r="G1303" s="3">
        <v>23500</v>
      </c>
      <c r="H1303" s="5">
        <f t="shared" si="66"/>
        <v>446500</v>
      </c>
      <c r="I1303" s="76">
        <f t="shared" si="67"/>
        <v>223250</v>
      </c>
      <c r="J1303" s="76">
        <f t="shared" si="68"/>
        <v>223200</v>
      </c>
    </row>
    <row r="1304" spans="1:10">
      <c r="A1304" s="2">
        <v>44363</v>
      </c>
      <c r="B1304" s="3" t="s">
        <v>172</v>
      </c>
      <c r="C1304" s="4" t="s">
        <v>61</v>
      </c>
      <c r="D1304" s="3" t="s">
        <v>7</v>
      </c>
      <c r="E1304" s="3" t="s">
        <v>175</v>
      </c>
      <c r="F1304" s="3">
        <v>78</v>
      </c>
      <c r="G1304" s="3">
        <v>23500</v>
      </c>
      <c r="H1304" s="5">
        <f t="shared" si="66"/>
        <v>1833000</v>
      </c>
      <c r="I1304" s="76">
        <f t="shared" si="67"/>
        <v>916500</v>
      </c>
      <c r="J1304" s="76">
        <f t="shared" si="68"/>
        <v>916500</v>
      </c>
    </row>
    <row r="1305" spans="1:10">
      <c r="A1305" s="2">
        <v>44363</v>
      </c>
      <c r="B1305" s="3" t="s">
        <v>173</v>
      </c>
      <c r="C1305" s="4" t="s">
        <v>129</v>
      </c>
      <c r="D1305" s="3" t="s">
        <v>18</v>
      </c>
      <c r="E1305" s="3" t="s">
        <v>174</v>
      </c>
      <c r="F1305" s="3">
        <v>24</v>
      </c>
      <c r="G1305" s="3">
        <v>18000</v>
      </c>
      <c r="H1305" s="5">
        <f t="shared" si="66"/>
        <v>432000</v>
      </c>
      <c r="I1305" s="76">
        <f t="shared" si="67"/>
        <v>86400</v>
      </c>
      <c r="J1305" s="76">
        <f t="shared" si="68"/>
        <v>86400</v>
      </c>
    </row>
    <row r="1306" spans="1:10">
      <c r="A1306" s="2">
        <v>44363</v>
      </c>
      <c r="B1306" s="3" t="s">
        <v>13</v>
      </c>
      <c r="C1306" s="4" t="s">
        <v>82</v>
      </c>
      <c r="D1306" s="3" t="s">
        <v>18</v>
      </c>
      <c r="E1306" s="3" t="s">
        <v>174</v>
      </c>
      <c r="F1306" s="3">
        <v>51</v>
      </c>
      <c r="G1306" s="3">
        <v>18000</v>
      </c>
      <c r="H1306" s="5">
        <f t="shared" si="66"/>
        <v>918000</v>
      </c>
      <c r="I1306" s="76">
        <f t="shared" si="67"/>
        <v>183600</v>
      </c>
      <c r="J1306" s="76">
        <f t="shared" si="68"/>
        <v>183600</v>
      </c>
    </row>
    <row r="1307" spans="1:10">
      <c r="A1307" s="2">
        <v>44364</v>
      </c>
      <c r="B1307" s="3" t="s">
        <v>172</v>
      </c>
      <c r="C1307" s="4" t="s">
        <v>25</v>
      </c>
      <c r="D1307" s="3" t="s">
        <v>21</v>
      </c>
      <c r="E1307" s="3" t="s">
        <v>174</v>
      </c>
      <c r="F1307" s="3">
        <v>97</v>
      </c>
      <c r="G1307" s="3">
        <v>18000</v>
      </c>
      <c r="H1307" s="5">
        <f t="shared" si="66"/>
        <v>1746000</v>
      </c>
      <c r="I1307" s="76">
        <f t="shared" si="67"/>
        <v>349200</v>
      </c>
      <c r="J1307" s="76">
        <f t="shared" si="68"/>
        <v>366600</v>
      </c>
    </row>
    <row r="1308" spans="1:10">
      <c r="A1308" s="2">
        <v>44364</v>
      </c>
      <c r="B1308" s="3" t="s">
        <v>13</v>
      </c>
      <c r="C1308" s="4" t="s">
        <v>68</v>
      </c>
      <c r="D1308" s="3" t="s">
        <v>7</v>
      </c>
      <c r="E1308" s="3" t="s">
        <v>176</v>
      </c>
      <c r="F1308" s="3">
        <v>5</v>
      </c>
      <c r="G1308" s="3">
        <v>9000</v>
      </c>
      <c r="H1308" s="5">
        <f t="shared" si="66"/>
        <v>45000</v>
      </c>
      <c r="I1308" s="76">
        <f t="shared" si="67"/>
        <v>4500</v>
      </c>
      <c r="J1308" s="76">
        <f t="shared" si="68"/>
        <v>3600</v>
      </c>
    </row>
    <row r="1309" spans="1:10">
      <c r="A1309" s="2">
        <v>44364</v>
      </c>
      <c r="B1309" s="3" t="s">
        <v>173</v>
      </c>
      <c r="C1309" s="4" t="s">
        <v>149</v>
      </c>
      <c r="D1309" s="3" t="s">
        <v>18</v>
      </c>
      <c r="E1309" s="3" t="s">
        <v>174</v>
      </c>
      <c r="F1309" s="3">
        <v>32</v>
      </c>
      <c r="G1309" s="3">
        <v>18000</v>
      </c>
      <c r="H1309" s="5">
        <f t="shared" si="66"/>
        <v>576000</v>
      </c>
      <c r="I1309" s="76">
        <f t="shared" si="67"/>
        <v>115200</v>
      </c>
      <c r="J1309" s="76">
        <f t="shared" si="68"/>
        <v>115200</v>
      </c>
    </row>
    <row r="1310" spans="1:10">
      <c r="A1310" s="2">
        <v>44364</v>
      </c>
      <c r="B1310" s="3" t="s">
        <v>170</v>
      </c>
      <c r="C1310" s="4" t="s">
        <v>43</v>
      </c>
      <c r="D1310" s="3" t="s">
        <v>21</v>
      </c>
      <c r="E1310" s="3" t="s">
        <v>178</v>
      </c>
      <c r="F1310" s="3">
        <v>59</v>
      </c>
      <c r="G1310" s="3">
        <v>4000</v>
      </c>
      <c r="H1310" s="5">
        <f t="shared" si="66"/>
        <v>236000</v>
      </c>
      <c r="I1310" s="76">
        <f t="shared" si="67"/>
        <v>23600</v>
      </c>
      <c r="J1310" s="76">
        <f t="shared" si="68"/>
        <v>18800</v>
      </c>
    </row>
    <row r="1311" spans="1:10">
      <c r="A1311" s="2">
        <v>44364</v>
      </c>
      <c r="B1311" s="3" t="s">
        <v>173</v>
      </c>
      <c r="C1311" s="4" t="s">
        <v>137</v>
      </c>
      <c r="D1311" s="3" t="s">
        <v>21</v>
      </c>
      <c r="E1311" s="3" t="s">
        <v>174</v>
      </c>
      <c r="F1311" s="3">
        <v>5</v>
      </c>
      <c r="G1311" s="3">
        <v>18000</v>
      </c>
      <c r="H1311" s="5">
        <f t="shared" si="66"/>
        <v>90000</v>
      </c>
      <c r="I1311" s="76">
        <f t="shared" si="67"/>
        <v>18000</v>
      </c>
      <c r="J1311" s="76">
        <f t="shared" si="68"/>
        <v>18000</v>
      </c>
    </row>
    <row r="1312" spans="1:10">
      <c r="A1312" s="2">
        <v>44364</v>
      </c>
      <c r="B1312" s="3" t="s">
        <v>171</v>
      </c>
      <c r="C1312" s="4" t="s">
        <v>168</v>
      </c>
      <c r="D1312" s="3" t="s">
        <v>7</v>
      </c>
      <c r="E1312" s="3" t="s">
        <v>177</v>
      </c>
      <c r="F1312" s="3">
        <v>56</v>
      </c>
      <c r="G1312" s="3">
        <v>5000</v>
      </c>
      <c r="H1312" s="5">
        <f t="shared" si="66"/>
        <v>280000</v>
      </c>
      <c r="I1312" s="76">
        <f t="shared" si="67"/>
        <v>28000</v>
      </c>
      <c r="J1312" s="76">
        <f t="shared" si="68"/>
        <v>22400</v>
      </c>
    </row>
    <row r="1313" spans="1:10">
      <c r="A1313" s="2">
        <v>44364</v>
      </c>
      <c r="B1313" s="3" t="s">
        <v>171</v>
      </c>
      <c r="C1313" s="4" t="s">
        <v>79</v>
      </c>
      <c r="D1313" s="3" t="s">
        <v>18</v>
      </c>
      <c r="E1313" s="3" t="s">
        <v>176</v>
      </c>
      <c r="F1313" s="3">
        <v>22</v>
      </c>
      <c r="G1313" s="3">
        <v>9000</v>
      </c>
      <c r="H1313" s="5">
        <f t="shared" si="66"/>
        <v>198000</v>
      </c>
      <c r="I1313" s="76">
        <f t="shared" si="67"/>
        <v>19800</v>
      </c>
      <c r="J1313" s="76">
        <f t="shared" si="68"/>
        <v>15800</v>
      </c>
    </row>
    <row r="1314" spans="1:10">
      <c r="A1314" s="2">
        <v>44364</v>
      </c>
      <c r="B1314" s="3" t="s">
        <v>173</v>
      </c>
      <c r="C1314" s="4" t="s">
        <v>124</v>
      </c>
      <c r="D1314" s="3" t="s">
        <v>118</v>
      </c>
      <c r="E1314" s="3" t="s">
        <v>176</v>
      </c>
      <c r="F1314" s="3">
        <v>53</v>
      </c>
      <c r="G1314" s="3">
        <v>9000</v>
      </c>
      <c r="H1314" s="5">
        <f t="shared" si="66"/>
        <v>477000</v>
      </c>
      <c r="I1314" s="76">
        <f t="shared" si="67"/>
        <v>47700</v>
      </c>
      <c r="J1314" s="76">
        <f t="shared" si="68"/>
        <v>38100</v>
      </c>
    </row>
    <row r="1315" spans="1:10">
      <c r="A1315" s="2">
        <v>44365</v>
      </c>
      <c r="B1315" s="3" t="s">
        <v>13</v>
      </c>
      <c r="C1315" s="4" t="s">
        <v>65</v>
      </c>
      <c r="D1315" s="3" t="s">
        <v>7</v>
      </c>
      <c r="E1315" s="3" t="s">
        <v>174</v>
      </c>
      <c r="F1315" s="3">
        <v>26</v>
      </c>
      <c r="G1315" s="3">
        <v>18000</v>
      </c>
      <c r="H1315" s="5">
        <f t="shared" si="66"/>
        <v>468000</v>
      </c>
      <c r="I1315" s="76">
        <f t="shared" si="67"/>
        <v>93600</v>
      </c>
      <c r="J1315" s="76">
        <f t="shared" si="68"/>
        <v>93600</v>
      </c>
    </row>
    <row r="1316" spans="1:10">
      <c r="A1316" s="2">
        <v>44365</v>
      </c>
      <c r="B1316" s="3" t="s">
        <v>173</v>
      </c>
      <c r="C1316" s="4" t="s">
        <v>83</v>
      </c>
      <c r="D1316" s="3" t="s">
        <v>7</v>
      </c>
      <c r="E1316" s="3" t="s">
        <v>175</v>
      </c>
      <c r="F1316" s="3">
        <v>82</v>
      </c>
      <c r="G1316" s="3">
        <v>23500</v>
      </c>
      <c r="H1316" s="5">
        <f t="shared" si="66"/>
        <v>1927000</v>
      </c>
      <c r="I1316" s="76">
        <f t="shared" si="67"/>
        <v>963500</v>
      </c>
      <c r="J1316" s="76">
        <f t="shared" si="68"/>
        <v>963500</v>
      </c>
    </row>
    <row r="1317" spans="1:10">
      <c r="A1317" s="2">
        <v>44365</v>
      </c>
      <c r="B1317" s="3" t="s">
        <v>173</v>
      </c>
      <c r="C1317" s="4" t="s">
        <v>120</v>
      </c>
      <c r="D1317" s="3" t="s">
        <v>118</v>
      </c>
      <c r="E1317" s="3" t="s">
        <v>174</v>
      </c>
      <c r="F1317" s="3">
        <v>16</v>
      </c>
      <c r="G1317" s="3">
        <v>18000</v>
      </c>
      <c r="H1317" s="5">
        <f t="shared" si="66"/>
        <v>288000</v>
      </c>
      <c r="I1317" s="76">
        <f t="shared" si="67"/>
        <v>57600</v>
      </c>
      <c r="J1317" s="76">
        <f t="shared" si="68"/>
        <v>57600</v>
      </c>
    </row>
    <row r="1318" spans="1:10">
      <c r="A1318" s="2">
        <v>44365</v>
      </c>
      <c r="B1318" s="3" t="s">
        <v>172</v>
      </c>
      <c r="C1318" s="4" t="s">
        <v>120</v>
      </c>
      <c r="D1318" s="3" t="s">
        <v>118</v>
      </c>
      <c r="E1318" s="3" t="s">
        <v>174</v>
      </c>
      <c r="F1318" s="3">
        <v>63</v>
      </c>
      <c r="G1318" s="3">
        <v>18000</v>
      </c>
      <c r="H1318" s="5">
        <f t="shared" si="66"/>
        <v>1134000</v>
      </c>
      <c r="I1318" s="76">
        <f t="shared" si="67"/>
        <v>226800</v>
      </c>
      <c r="J1318" s="76">
        <f t="shared" si="68"/>
        <v>226800</v>
      </c>
    </row>
    <row r="1319" spans="1:10">
      <c r="A1319" s="2">
        <v>44366</v>
      </c>
      <c r="B1319" s="3" t="s">
        <v>170</v>
      </c>
      <c r="C1319" s="4" t="s">
        <v>144</v>
      </c>
      <c r="D1319" s="3" t="s">
        <v>118</v>
      </c>
      <c r="E1319" s="3" t="s">
        <v>176</v>
      </c>
      <c r="F1319" s="3">
        <v>10</v>
      </c>
      <c r="G1319" s="3">
        <v>9000</v>
      </c>
      <c r="H1319" s="5">
        <f t="shared" si="66"/>
        <v>90000</v>
      </c>
      <c r="I1319" s="76">
        <f t="shared" si="67"/>
        <v>9000</v>
      </c>
      <c r="J1319" s="76">
        <f t="shared" si="68"/>
        <v>7200</v>
      </c>
    </row>
    <row r="1320" spans="1:10">
      <c r="A1320" s="2">
        <v>44366</v>
      </c>
      <c r="B1320" s="3" t="s">
        <v>172</v>
      </c>
      <c r="C1320" s="4" t="s">
        <v>125</v>
      </c>
      <c r="D1320" s="3" t="s">
        <v>118</v>
      </c>
      <c r="E1320" s="3" t="s">
        <v>176</v>
      </c>
      <c r="F1320" s="3">
        <v>52</v>
      </c>
      <c r="G1320" s="3">
        <v>9000</v>
      </c>
      <c r="H1320" s="5">
        <f t="shared" si="66"/>
        <v>468000</v>
      </c>
      <c r="I1320" s="76">
        <f t="shared" si="67"/>
        <v>46800</v>
      </c>
      <c r="J1320" s="76">
        <f t="shared" si="68"/>
        <v>37400</v>
      </c>
    </row>
    <row r="1321" spans="1:10">
      <c r="A1321" s="2">
        <v>44366</v>
      </c>
      <c r="B1321" s="3" t="s">
        <v>170</v>
      </c>
      <c r="C1321" s="4" t="s">
        <v>131</v>
      </c>
      <c r="D1321" s="3" t="s">
        <v>23</v>
      </c>
      <c r="E1321" s="3" t="s">
        <v>174</v>
      </c>
      <c r="F1321" s="3">
        <v>8</v>
      </c>
      <c r="G1321" s="3">
        <v>18000</v>
      </c>
      <c r="H1321" s="5">
        <f t="shared" si="66"/>
        <v>144000</v>
      </c>
      <c r="I1321" s="76">
        <f t="shared" si="67"/>
        <v>28800</v>
      </c>
      <c r="J1321" s="76">
        <f t="shared" si="68"/>
        <v>28800</v>
      </c>
    </row>
    <row r="1322" spans="1:10">
      <c r="A1322" s="2">
        <v>44366</v>
      </c>
      <c r="B1322" s="3" t="s">
        <v>171</v>
      </c>
      <c r="C1322" s="4" t="s">
        <v>9</v>
      </c>
      <c r="D1322" s="3" t="s">
        <v>10</v>
      </c>
      <c r="E1322" s="3" t="s">
        <v>176</v>
      </c>
      <c r="F1322" s="3">
        <v>19</v>
      </c>
      <c r="G1322" s="3">
        <v>9000</v>
      </c>
      <c r="H1322" s="5">
        <f t="shared" si="66"/>
        <v>171000</v>
      </c>
      <c r="I1322" s="76">
        <f t="shared" si="67"/>
        <v>17100</v>
      </c>
      <c r="J1322" s="76">
        <f t="shared" si="68"/>
        <v>13600</v>
      </c>
    </row>
    <row r="1323" spans="1:10">
      <c r="A1323" s="2">
        <v>44366</v>
      </c>
      <c r="B1323" s="3" t="s">
        <v>172</v>
      </c>
      <c r="C1323" s="4" t="s">
        <v>61</v>
      </c>
      <c r="D1323" s="3" t="s">
        <v>7</v>
      </c>
      <c r="E1323" s="3" t="s">
        <v>175</v>
      </c>
      <c r="F1323" s="3">
        <v>84</v>
      </c>
      <c r="G1323" s="3">
        <v>23500</v>
      </c>
      <c r="H1323" s="5">
        <f t="shared" si="66"/>
        <v>1974000</v>
      </c>
      <c r="I1323" s="76">
        <f t="shared" si="67"/>
        <v>987000</v>
      </c>
      <c r="J1323" s="76">
        <f t="shared" si="68"/>
        <v>987000</v>
      </c>
    </row>
    <row r="1324" spans="1:10">
      <c r="A1324" s="2">
        <v>44366</v>
      </c>
      <c r="B1324" s="3" t="s">
        <v>173</v>
      </c>
      <c r="C1324" s="4" t="s">
        <v>149</v>
      </c>
      <c r="D1324" s="3" t="s">
        <v>18</v>
      </c>
      <c r="E1324" s="3" t="s">
        <v>174</v>
      </c>
      <c r="F1324" s="3">
        <v>38</v>
      </c>
      <c r="G1324" s="3">
        <v>18000</v>
      </c>
      <c r="H1324" s="5">
        <f t="shared" si="66"/>
        <v>684000</v>
      </c>
      <c r="I1324" s="76">
        <f t="shared" si="67"/>
        <v>136800</v>
      </c>
      <c r="J1324" s="76">
        <f t="shared" si="68"/>
        <v>136800</v>
      </c>
    </row>
    <row r="1325" spans="1:10">
      <c r="A1325" s="2">
        <v>44366</v>
      </c>
      <c r="B1325" s="3" t="s">
        <v>169</v>
      </c>
      <c r="C1325" s="4" t="s">
        <v>135</v>
      </c>
      <c r="D1325" s="3" t="s">
        <v>23</v>
      </c>
      <c r="E1325" s="3" t="s">
        <v>176</v>
      </c>
      <c r="F1325" s="3">
        <v>14</v>
      </c>
      <c r="G1325" s="3">
        <v>9000</v>
      </c>
      <c r="H1325" s="5">
        <f t="shared" si="66"/>
        <v>126000</v>
      </c>
      <c r="I1325" s="76">
        <f t="shared" si="67"/>
        <v>12600</v>
      </c>
      <c r="J1325" s="76">
        <f t="shared" si="68"/>
        <v>10000</v>
      </c>
    </row>
    <row r="1326" spans="1:10">
      <c r="A1326" s="2">
        <v>44366</v>
      </c>
      <c r="B1326" s="3" t="s">
        <v>172</v>
      </c>
      <c r="C1326" s="4" t="s">
        <v>45</v>
      </c>
      <c r="D1326" s="3" t="s">
        <v>18</v>
      </c>
      <c r="E1326" s="3" t="s">
        <v>176</v>
      </c>
      <c r="F1326" s="3">
        <v>57</v>
      </c>
      <c r="G1326" s="3">
        <v>9000</v>
      </c>
      <c r="H1326" s="5">
        <f t="shared" si="66"/>
        <v>513000</v>
      </c>
      <c r="I1326" s="76">
        <f t="shared" si="67"/>
        <v>51300</v>
      </c>
      <c r="J1326" s="76">
        <f t="shared" si="68"/>
        <v>41000</v>
      </c>
    </row>
    <row r="1327" spans="1:10">
      <c r="A1327" s="2">
        <v>44367</v>
      </c>
      <c r="B1327" s="3" t="s">
        <v>13</v>
      </c>
      <c r="C1327" s="4" t="s">
        <v>167</v>
      </c>
      <c r="D1327" s="3" t="s">
        <v>18</v>
      </c>
      <c r="E1327" s="3" t="s">
        <v>176</v>
      </c>
      <c r="F1327" s="3">
        <v>87</v>
      </c>
      <c r="G1327" s="3">
        <v>9000</v>
      </c>
      <c r="H1327" s="5">
        <f t="shared" si="66"/>
        <v>783000</v>
      </c>
      <c r="I1327" s="76">
        <f t="shared" si="67"/>
        <v>78300</v>
      </c>
      <c r="J1327" s="76">
        <f t="shared" si="68"/>
        <v>62600</v>
      </c>
    </row>
    <row r="1328" spans="1:10">
      <c r="A1328" s="2">
        <v>44367</v>
      </c>
      <c r="B1328" s="3" t="s">
        <v>170</v>
      </c>
      <c r="C1328" s="4" t="s">
        <v>128</v>
      </c>
      <c r="D1328" s="3" t="s">
        <v>118</v>
      </c>
      <c r="E1328" s="3" t="s">
        <v>175</v>
      </c>
      <c r="F1328" s="3">
        <v>18</v>
      </c>
      <c r="G1328" s="3">
        <v>23500</v>
      </c>
      <c r="H1328" s="5">
        <f t="shared" si="66"/>
        <v>423000</v>
      </c>
      <c r="I1328" s="76">
        <f t="shared" si="67"/>
        <v>211500</v>
      </c>
      <c r="J1328" s="76">
        <f t="shared" si="68"/>
        <v>211500</v>
      </c>
    </row>
    <row r="1329" spans="1:10">
      <c r="A1329" s="2">
        <v>44367</v>
      </c>
      <c r="B1329" s="3" t="s">
        <v>13</v>
      </c>
      <c r="C1329" s="4" t="s">
        <v>156</v>
      </c>
      <c r="D1329" s="3" t="s">
        <v>23</v>
      </c>
      <c r="E1329" s="3" t="s">
        <v>175</v>
      </c>
      <c r="F1329" s="3">
        <v>82</v>
      </c>
      <c r="G1329" s="3">
        <v>23500</v>
      </c>
      <c r="H1329" s="5">
        <f t="shared" si="66"/>
        <v>1927000</v>
      </c>
      <c r="I1329" s="76">
        <f t="shared" si="67"/>
        <v>963500</v>
      </c>
      <c r="J1329" s="76">
        <f t="shared" si="68"/>
        <v>963500</v>
      </c>
    </row>
    <row r="1330" spans="1:10">
      <c r="A1330" s="2">
        <v>44367</v>
      </c>
      <c r="B1330" s="3" t="s">
        <v>169</v>
      </c>
      <c r="C1330" s="4" t="s">
        <v>132</v>
      </c>
      <c r="D1330" s="3" t="s">
        <v>23</v>
      </c>
      <c r="E1330" s="3" t="s">
        <v>175</v>
      </c>
      <c r="F1330" s="3">
        <v>65</v>
      </c>
      <c r="G1330" s="3">
        <v>23500</v>
      </c>
      <c r="H1330" s="5">
        <f t="shared" si="66"/>
        <v>1527500</v>
      </c>
      <c r="I1330" s="76">
        <f t="shared" si="67"/>
        <v>763750</v>
      </c>
      <c r="J1330" s="76">
        <f t="shared" si="68"/>
        <v>763700</v>
      </c>
    </row>
    <row r="1331" spans="1:10">
      <c r="A1331" s="2">
        <v>44367</v>
      </c>
      <c r="B1331" s="3" t="s">
        <v>172</v>
      </c>
      <c r="C1331" s="4" t="s">
        <v>25</v>
      </c>
      <c r="D1331" s="3" t="s">
        <v>21</v>
      </c>
      <c r="E1331" s="3" t="s">
        <v>174</v>
      </c>
      <c r="F1331" s="3">
        <v>80</v>
      </c>
      <c r="G1331" s="3">
        <v>18000</v>
      </c>
      <c r="H1331" s="5">
        <f t="shared" si="66"/>
        <v>1440000</v>
      </c>
      <c r="I1331" s="76">
        <f t="shared" si="67"/>
        <v>288000</v>
      </c>
      <c r="J1331" s="76">
        <f t="shared" si="68"/>
        <v>288000</v>
      </c>
    </row>
    <row r="1332" spans="1:10">
      <c r="A1332" s="2">
        <v>44367</v>
      </c>
      <c r="B1332" s="3" t="s">
        <v>171</v>
      </c>
      <c r="C1332" s="4" t="s">
        <v>62</v>
      </c>
      <c r="D1332" s="3" t="s">
        <v>7</v>
      </c>
      <c r="E1332" s="3" t="s">
        <v>175</v>
      </c>
      <c r="F1332" s="3">
        <v>8</v>
      </c>
      <c r="G1332" s="3">
        <v>23500</v>
      </c>
      <c r="H1332" s="5">
        <f t="shared" si="66"/>
        <v>188000</v>
      </c>
      <c r="I1332" s="76">
        <f t="shared" si="67"/>
        <v>94000</v>
      </c>
      <c r="J1332" s="76">
        <f t="shared" si="68"/>
        <v>94000</v>
      </c>
    </row>
    <row r="1333" spans="1:10">
      <c r="A1333" s="2">
        <v>44367</v>
      </c>
      <c r="B1333" s="3" t="s">
        <v>173</v>
      </c>
      <c r="C1333" s="4" t="s">
        <v>129</v>
      </c>
      <c r="D1333" s="3" t="s">
        <v>18</v>
      </c>
      <c r="E1333" s="3" t="s">
        <v>174</v>
      </c>
      <c r="F1333" s="3">
        <v>38</v>
      </c>
      <c r="G1333" s="3">
        <v>18000</v>
      </c>
      <c r="H1333" s="5">
        <f t="shared" si="66"/>
        <v>684000</v>
      </c>
      <c r="I1333" s="76">
        <f t="shared" si="67"/>
        <v>136800</v>
      </c>
      <c r="J1333" s="76">
        <f t="shared" si="68"/>
        <v>136800</v>
      </c>
    </row>
    <row r="1334" spans="1:10">
      <c r="A1334" s="2">
        <v>44368</v>
      </c>
      <c r="B1334" s="3" t="s">
        <v>170</v>
      </c>
      <c r="C1334" s="4" t="s">
        <v>31</v>
      </c>
      <c r="D1334" s="3" t="s">
        <v>18</v>
      </c>
      <c r="E1334" s="3" t="s">
        <v>176</v>
      </c>
      <c r="F1334" s="3">
        <v>43</v>
      </c>
      <c r="G1334" s="3">
        <v>9000</v>
      </c>
      <c r="H1334" s="5">
        <f t="shared" si="66"/>
        <v>387000</v>
      </c>
      <c r="I1334" s="76">
        <f t="shared" si="67"/>
        <v>38700</v>
      </c>
      <c r="J1334" s="76">
        <f t="shared" si="68"/>
        <v>30900</v>
      </c>
    </row>
    <row r="1335" spans="1:10">
      <c r="A1335" s="2">
        <v>44368</v>
      </c>
      <c r="B1335" s="3" t="s">
        <v>173</v>
      </c>
      <c r="C1335" s="4" t="s">
        <v>38</v>
      </c>
      <c r="D1335" s="3" t="s">
        <v>23</v>
      </c>
      <c r="E1335" s="3" t="s">
        <v>175</v>
      </c>
      <c r="F1335" s="3">
        <v>76</v>
      </c>
      <c r="G1335" s="3">
        <v>23500</v>
      </c>
      <c r="H1335" s="5">
        <f t="shared" si="66"/>
        <v>1786000</v>
      </c>
      <c r="I1335" s="76">
        <f t="shared" si="67"/>
        <v>893000</v>
      </c>
      <c r="J1335" s="76">
        <f t="shared" si="68"/>
        <v>893000</v>
      </c>
    </row>
    <row r="1336" spans="1:10">
      <c r="A1336" s="2">
        <v>44368</v>
      </c>
      <c r="B1336" s="3" t="s">
        <v>171</v>
      </c>
      <c r="C1336" s="4" t="s">
        <v>55</v>
      </c>
      <c r="D1336" s="3" t="s">
        <v>10</v>
      </c>
      <c r="E1336" s="3" t="s">
        <v>176</v>
      </c>
      <c r="F1336" s="3">
        <v>28</v>
      </c>
      <c r="G1336" s="3">
        <v>9000</v>
      </c>
      <c r="H1336" s="5">
        <f t="shared" si="66"/>
        <v>252000</v>
      </c>
      <c r="I1336" s="76">
        <f t="shared" si="67"/>
        <v>25200</v>
      </c>
      <c r="J1336" s="76">
        <f t="shared" si="68"/>
        <v>20100</v>
      </c>
    </row>
    <row r="1337" spans="1:10">
      <c r="A1337" s="2">
        <v>44368</v>
      </c>
      <c r="B1337" s="3" t="s">
        <v>169</v>
      </c>
      <c r="C1337" s="4" t="s">
        <v>106</v>
      </c>
      <c r="D1337" s="3" t="s">
        <v>18</v>
      </c>
      <c r="E1337" s="3" t="s">
        <v>175</v>
      </c>
      <c r="F1337" s="3">
        <v>64</v>
      </c>
      <c r="G1337" s="3">
        <v>23500</v>
      </c>
      <c r="H1337" s="5">
        <f t="shared" si="66"/>
        <v>1504000</v>
      </c>
      <c r="I1337" s="76">
        <f t="shared" si="67"/>
        <v>752000</v>
      </c>
      <c r="J1337" s="76">
        <f t="shared" si="68"/>
        <v>752000</v>
      </c>
    </row>
    <row r="1338" spans="1:10">
      <c r="A1338" s="2">
        <v>44368</v>
      </c>
      <c r="B1338" s="3" t="s">
        <v>170</v>
      </c>
      <c r="C1338" s="4" t="s">
        <v>31</v>
      </c>
      <c r="D1338" s="3" t="s">
        <v>18</v>
      </c>
      <c r="E1338" s="3" t="s">
        <v>176</v>
      </c>
      <c r="F1338" s="3">
        <v>62</v>
      </c>
      <c r="G1338" s="3">
        <v>9000</v>
      </c>
      <c r="H1338" s="5">
        <f t="shared" si="66"/>
        <v>558000</v>
      </c>
      <c r="I1338" s="76">
        <f t="shared" si="67"/>
        <v>55800</v>
      </c>
      <c r="J1338" s="76">
        <f t="shared" si="68"/>
        <v>44600</v>
      </c>
    </row>
    <row r="1339" spans="1:10">
      <c r="A1339" s="2">
        <v>44369</v>
      </c>
      <c r="B1339" s="3" t="s">
        <v>171</v>
      </c>
      <c r="C1339" s="4" t="s">
        <v>139</v>
      </c>
      <c r="D1339" s="3" t="s">
        <v>118</v>
      </c>
      <c r="E1339" s="3" t="s">
        <v>175</v>
      </c>
      <c r="F1339" s="3">
        <v>66</v>
      </c>
      <c r="G1339" s="3">
        <v>23500</v>
      </c>
      <c r="H1339" s="5">
        <f t="shared" si="66"/>
        <v>1551000</v>
      </c>
      <c r="I1339" s="76">
        <f t="shared" si="67"/>
        <v>775500</v>
      </c>
      <c r="J1339" s="76">
        <f t="shared" si="68"/>
        <v>775500</v>
      </c>
    </row>
    <row r="1340" spans="1:10">
      <c r="A1340" s="2">
        <v>44369</v>
      </c>
      <c r="B1340" s="3" t="s">
        <v>173</v>
      </c>
      <c r="C1340" s="4" t="s">
        <v>15</v>
      </c>
      <c r="D1340" s="3" t="s">
        <v>10</v>
      </c>
      <c r="E1340" s="3" t="s">
        <v>176</v>
      </c>
      <c r="F1340" s="3">
        <v>26</v>
      </c>
      <c r="G1340" s="3">
        <v>9000</v>
      </c>
      <c r="H1340" s="5">
        <f t="shared" si="66"/>
        <v>234000</v>
      </c>
      <c r="I1340" s="76">
        <f t="shared" si="67"/>
        <v>23400</v>
      </c>
      <c r="J1340" s="76">
        <f t="shared" si="68"/>
        <v>18700</v>
      </c>
    </row>
    <row r="1341" spans="1:10">
      <c r="A1341" s="2">
        <v>44369</v>
      </c>
      <c r="B1341" s="3" t="s">
        <v>171</v>
      </c>
      <c r="C1341" s="4" t="s">
        <v>148</v>
      </c>
      <c r="D1341" s="3" t="s">
        <v>118</v>
      </c>
      <c r="E1341" s="3" t="s">
        <v>176</v>
      </c>
      <c r="F1341" s="3">
        <v>67</v>
      </c>
      <c r="G1341" s="3">
        <v>9000</v>
      </c>
      <c r="H1341" s="5">
        <f t="shared" si="66"/>
        <v>603000</v>
      </c>
      <c r="I1341" s="76">
        <f t="shared" si="67"/>
        <v>60300</v>
      </c>
      <c r="J1341" s="76">
        <f t="shared" si="68"/>
        <v>48200</v>
      </c>
    </row>
    <row r="1342" spans="1:10">
      <c r="A1342" s="2">
        <v>44369</v>
      </c>
      <c r="B1342" s="3" t="s">
        <v>173</v>
      </c>
      <c r="C1342" s="4" t="s">
        <v>15</v>
      </c>
      <c r="D1342" s="3" t="s">
        <v>10</v>
      </c>
      <c r="E1342" s="3" t="s">
        <v>176</v>
      </c>
      <c r="F1342" s="3">
        <v>91</v>
      </c>
      <c r="G1342" s="3">
        <v>9000</v>
      </c>
      <c r="H1342" s="5">
        <f t="shared" si="66"/>
        <v>819000</v>
      </c>
      <c r="I1342" s="76">
        <f t="shared" si="67"/>
        <v>81900</v>
      </c>
      <c r="J1342" s="76">
        <f t="shared" si="68"/>
        <v>73600</v>
      </c>
    </row>
    <row r="1343" spans="1:10">
      <c r="A1343" s="2">
        <v>44369</v>
      </c>
      <c r="B1343" s="3" t="s">
        <v>172</v>
      </c>
      <c r="C1343" s="4" t="s">
        <v>25</v>
      </c>
      <c r="D1343" s="3" t="s">
        <v>21</v>
      </c>
      <c r="E1343" s="3" t="s">
        <v>174</v>
      </c>
      <c r="F1343" s="3">
        <v>93</v>
      </c>
      <c r="G1343" s="3">
        <v>18000</v>
      </c>
      <c r="H1343" s="5">
        <f t="shared" si="66"/>
        <v>1674000</v>
      </c>
      <c r="I1343" s="76">
        <f t="shared" si="67"/>
        <v>334800</v>
      </c>
      <c r="J1343" s="76">
        <f t="shared" si="68"/>
        <v>351500</v>
      </c>
    </row>
    <row r="1344" spans="1:10">
      <c r="A1344" s="2">
        <v>44370</v>
      </c>
      <c r="B1344" s="3" t="s">
        <v>170</v>
      </c>
      <c r="C1344" s="4" t="s">
        <v>43</v>
      </c>
      <c r="D1344" s="3" t="s">
        <v>21</v>
      </c>
      <c r="E1344" s="3" t="s">
        <v>178</v>
      </c>
      <c r="F1344" s="3">
        <v>92</v>
      </c>
      <c r="G1344" s="3">
        <v>4000</v>
      </c>
      <c r="H1344" s="5">
        <f t="shared" si="66"/>
        <v>368000</v>
      </c>
      <c r="I1344" s="76">
        <f t="shared" si="67"/>
        <v>36800</v>
      </c>
      <c r="J1344" s="76">
        <f t="shared" si="68"/>
        <v>33000</v>
      </c>
    </row>
    <row r="1345" spans="1:10">
      <c r="A1345" s="2">
        <v>44370</v>
      </c>
      <c r="B1345" s="3" t="s">
        <v>169</v>
      </c>
      <c r="C1345" s="4" t="s">
        <v>84</v>
      </c>
      <c r="D1345" s="3" t="s">
        <v>18</v>
      </c>
      <c r="E1345" s="3" t="s">
        <v>176</v>
      </c>
      <c r="F1345" s="3">
        <v>78</v>
      </c>
      <c r="G1345" s="3">
        <v>9000</v>
      </c>
      <c r="H1345" s="5">
        <f t="shared" si="66"/>
        <v>702000</v>
      </c>
      <c r="I1345" s="76">
        <f t="shared" si="67"/>
        <v>70200</v>
      </c>
      <c r="J1345" s="76">
        <f t="shared" si="68"/>
        <v>56100</v>
      </c>
    </row>
    <row r="1346" spans="1:10">
      <c r="A1346" s="2">
        <v>44370</v>
      </c>
      <c r="B1346" s="3" t="s">
        <v>173</v>
      </c>
      <c r="C1346" s="4" t="s">
        <v>59</v>
      </c>
      <c r="D1346" s="3" t="s">
        <v>7</v>
      </c>
      <c r="E1346" s="3" t="s">
        <v>175</v>
      </c>
      <c r="F1346" s="3">
        <v>46</v>
      </c>
      <c r="G1346" s="3">
        <v>23500</v>
      </c>
      <c r="H1346" s="5">
        <f t="shared" ref="H1346:H1409" si="69">G1346*F1346</f>
        <v>1081000</v>
      </c>
      <c r="I1346" s="76">
        <f t="shared" si="67"/>
        <v>540500</v>
      </c>
      <c r="J1346" s="76">
        <f t="shared" si="68"/>
        <v>540500</v>
      </c>
    </row>
    <row r="1347" spans="1:10">
      <c r="A1347" s="2">
        <v>44370</v>
      </c>
      <c r="B1347" s="3" t="s">
        <v>172</v>
      </c>
      <c r="C1347" s="4" t="s">
        <v>25</v>
      </c>
      <c r="D1347" s="3" t="s">
        <v>21</v>
      </c>
      <c r="E1347" s="3" t="s">
        <v>174</v>
      </c>
      <c r="F1347" s="3">
        <v>68</v>
      </c>
      <c r="G1347" s="3">
        <v>18000</v>
      </c>
      <c r="H1347" s="5">
        <f t="shared" si="69"/>
        <v>1224000</v>
      </c>
      <c r="I1347" s="76">
        <f t="shared" ref="I1347:I1410" si="70">IF($G1347&gt;20000, ROUNDDOWN($H1347*0.5, -1), IF($G1347&gt;10000, ROUNDDOWN($H1347*0.2, -1), ROUNDDOWN($H1347*0.1, -1)))</f>
        <v>244800</v>
      </c>
      <c r="J1347" s="76">
        <f t="shared" ref="J1347:J1410" si="71">IF($F1347&gt;90, ROUNDDOWN($H1347*0.01, -2), 0) + IF($G1347&gt;20000, ROUNDDOWN($H1347*0.5, -2), IF($G1347&gt;10000, ROUNDDOWN($H1347*0.2, -2), ROUNDDOWN($H1347*0.08, -2)))</f>
        <v>244800</v>
      </c>
    </row>
    <row r="1348" spans="1:10">
      <c r="A1348" s="2">
        <v>44371</v>
      </c>
      <c r="B1348" s="3" t="s">
        <v>169</v>
      </c>
      <c r="C1348" s="4" t="s">
        <v>6</v>
      </c>
      <c r="D1348" s="3" t="s">
        <v>7</v>
      </c>
      <c r="E1348" s="3" t="s">
        <v>174</v>
      </c>
      <c r="F1348" s="3">
        <v>17</v>
      </c>
      <c r="G1348" s="3">
        <v>18000</v>
      </c>
      <c r="H1348" s="5">
        <f t="shared" si="69"/>
        <v>306000</v>
      </c>
      <c r="I1348" s="76">
        <f t="shared" si="70"/>
        <v>61200</v>
      </c>
      <c r="J1348" s="76">
        <f t="shared" si="71"/>
        <v>61200</v>
      </c>
    </row>
    <row r="1349" spans="1:10">
      <c r="A1349" s="2">
        <v>44371</v>
      </c>
      <c r="B1349" s="3" t="s">
        <v>172</v>
      </c>
      <c r="C1349" s="4" t="s">
        <v>61</v>
      </c>
      <c r="D1349" s="3" t="s">
        <v>7</v>
      </c>
      <c r="E1349" s="3" t="s">
        <v>175</v>
      </c>
      <c r="F1349" s="3">
        <v>70</v>
      </c>
      <c r="G1349" s="3">
        <v>23500</v>
      </c>
      <c r="H1349" s="5">
        <f t="shared" si="69"/>
        <v>1645000</v>
      </c>
      <c r="I1349" s="76">
        <f t="shared" si="70"/>
        <v>822500</v>
      </c>
      <c r="J1349" s="76">
        <f t="shared" si="71"/>
        <v>822500</v>
      </c>
    </row>
    <row r="1350" spans="1:10">
      <c r="A1350" s="2">
        <v>44371</v>
      </c>
      <c r="B1350" s="3" t="s">
        <v>169</v>
      </c>
      <c r="C1350" s="4" t="s">
        <v>106</v>
      </c>
      <c r="D1350" s="3" t="s">
        <v>18</v>
      </c>
      <c r="E1350" s="3" t="s">
        <v>175</v>
      </c>
      <c r="F1350" s="3">
        <v>73</v>
      </c>
      <c r="G1350" s="3">
        <v>23500</v>
      </c>
      <c r="H1350" s="5">
        <f t="shared" si="69"/>
        <v>1715500</v>
      </c>
      <c r="I1350" s="76">
        <f t="shared" si="70"/>
        <v>857750</v>
      </c>
      <c r="J1350" s="76">
        <f t="shared" si="71"/>
        <v>857700</v>
      </c>
    </row>
    <row r="1351" spans="1:10">
      <c r="A1351" s="2">
        <v>44371</v>
      </c>
      <c r="B1351" s="3" t="s">
        <v>170</v>
      </c>
      <c r="C1351" s="4" t="s">
        <v>6</v>
      </c>
      <c r="D1351" s="3" t="s">
        <v>7</v>
      </c>
      <c r="E1351" s="3" t="s">
        <v>174</v>
      </c>
      <c r="F1351" s="3">
        <v>82</v>
      </c>
      <c r="G1351" s="3">
        <v>18000</v>
      </c>
      <c r="H1351" s="5">
        <f t="shared" si="69"/>
        <v>1476000</v>
      </c>
      <c r="I1351" s="76">
        <f t="shared" si="70"/>
        <v>295200</v>
      </c>
      <c r="J1351" s="76">
        <f t="shared" si="71"/>
        <v>295200</v>
      </c>
    </row>
    <row r="1352" spans="1:10">
      <c r="A1352" s="2">
        <v>44371</v>
      </c>
      <c r="B1352" s="3" t="s">
        <v>172</v>
      </c>
      <c r="C1352" s="4" t="s">
        <v>12</v>
      </c>
      <c r="D1352" s="3" t="s">
        <v>23</v>
      </c>
      <c r="E1352" s="3" t="s">
        <v>174</v>
      </c>
      <c r="F1352" s="3">
        <v>91</v>
      </c>
      <c r="G1352" s="3">
        <v>18000</v>
      </c>
      <c r="H1352" s="5">
        <f t="shared" si="69"/>
        <v>1638000</v>
      </c>
      <c r="I1352" s="76">
        <f t="shared" si="70"/>
        <v>327600</v>
      </c>
      <c r="J1352" s="76">
        <f t="shared" si="71"/>
        <v>343900</v>
      </c>
    </row>
    <row r="1353" spans="1:10">
      <c r="A1353" s="2">
        <v>44371</v>
      </c>
      <c r="B1353" s="3" t="s">
        <v>13</v>
      </c>
      <c r="C1353" s="4" t="s">
        <v>44</v>
      </c>
      <c r="D1353" s="3" t="s">
        <v>23</v>
      </c>
      <c r="E1353" s="3" t="s">
        <v>176</v>
      </c>
      <c r="F1353" s="3">
        <v>86</v>
      </c>
      <c r="G1353" s="3">
        <v>9000</v>
      </c>
      <c r="H1353" s="5">
        <f t="shared" si="69"/>
        <v>774000</v>
      </c>
      <c r="I1353" s="76">
        <f t="shared" si="70"/>
        <v>77400</v>
      </c>
      <c r="J1353" s="76">
        <f t="shared" si="71"/>
        <v>61900</v>
      </c>
    </row>
    <row r="1354" spans="1:10">
      <c r="A1354" s="2">
        <v>44371</v>
      </c>
      <c r="B1354" s="3" t="s">
        <v>173</v>
      </c>
      <c r="C1354" s="4" t="s">
        <v>88</v>
      </c>
      <c r="D1354" s="3" t="s">
        <v>21</v>
      </c>
      <c r="E1354" s="3" t="s">
        <v>176</v>
      </c>
      <c r="F1354" s="3">
        <v>24</v>
      </c>
      <c r="G1354" s="3">
        <v>9000</v>
      </c>
      <c r="H1354" s="5">
        <f t="shared" si="69"/>
        <v>216000</v>
      </c>
      <c r="I1354" s="76">
        <f t="shared" si="70"/>
        <v>21600</v>
      </c>
      <c r="J1354" s="76">
        <f t="shared" si="71"/>
        <v>17200</v>
      </c>
    </row>
    <row r="1355" spans="1:10">
      <c r="A1355" s="2">
        <v>44371</v>
      </c>
      <c r="B1355" s="3" t="s">
        <v>169</v>
      </c>
      <c r="C1355" s="4" t="s">
        <v>104</v>
      </c>
      <c r="D1355" s="3" t="s">
        <v>18</v>
      </c>
      <c r="E1355" s="3" t="s">
        <v>175</v>
      </c>
      <c r="F1355" s="3">
        <v>21</v>
      </c>
      <c r="G1355" s="3">
        <v>23500</v>
      </c>
      <c r="H1355" s="5">
        <f t="shared" si="69"/>
        <v>493500</v>
      </c>
      <c r="I1355" s="76">
        <f t="shared" si="70"/>
        <v>246750</v>
      </c>
      <c r="J1355" s="76">
        <f t="shared" si="71"/>
        <v>246700</v>
      </c>
    </row>
    <row r="1356" spans="1:10">
      <c r="A1356" s="2">
        <v>44372</v>
      </c>
      <c r="B1356" s="3" t="s">
        <v>171</v>
      </c>
      <c r="C1356" s="4" t="s">
        <v>63</v>
      </c>
      <c r="D1356" s="3" t="s">
        <v>7</v>
      </c>
      <c r="E1356" s="3" t="s">
        <v>176</v>
      </c>
      <c r="F1356" s="3">
        <v>61</v>
      </c>
      <c r="G1356" s="3">
        <v>9000</v>
      </c>
      <c r="H1356" s="5">
        <f t="shared" si="69"/>
        <v>549000</v>
      </c>
      <c r="I1356" s="76">
        <f t="shared" si="70"/>
        <v>54900</v>
      </c>
      <c r="J1356" s="76">
        <f t="shared" si="71"/>
        <v>43900</v>
      </c>
    </row>
    <row r="1357" spans="1:10">
      <c r="A1357" s="2">
        <v>44372</v>
      </c>
      <c r="B1357" s="3" t="s">
        <v>172</v>
      </c>
      <c r="C1357" s="4" t="s">
        <v>25</v>
      </c>
      <c r="D1357" s="3" t="s">
        <v>21</v>
      </c>
      <c r="E1357" s="3" t="s">
        <v>174</v>
      </c>
      <c r="F1357" s="3">
        <v>92</v>
      </c>
      <c r="G1357" s="3">
        <v>18000</v>
      </c>
      <c r="H1357" s="5">
        <f t="shared" si="69"/>
        <v>1656000</v>
      </c>
      <c r="I1357" s="76">
        <f t="shared" si="70"/>
        <v>331200</v>
      </c>
      <c r="J1357" s="76">
        <f t="shared" si="71"/>
        <v>347700</v>
      </c>
    </row>
    <row r="1358" spans="1:10">
      <c r="A1358" s="2">
        <v>44372</v>
      </c>
      <c r="B1358" s="3" t="s">
        <v>170</v>
      </c>
      <c r="C1358" s="4" t="s">
        <v>161</v>
      </c>
      <c r="D1358" s="3" t="s">
        <v>10</v>
      </c>
      <c r="E1358" s="3" t="s">
        <v>175</v>
      </c>
      <c r="F1358" s="3">
        <v>13</v>
      </c>
      <c r="G1358" s="3">
        <v>23500</v>
      </c>
      <c r="H1358" s="5">
        <f t="shared" si="69"/>
        <v>305500</v>
      </c>
      <c r="I1358" s="76">
        <f t="shared" si="70"/>
        <v>152750</v>
      </c>
      <c r="J1358" s="76">
        <f t="shared" si="71"/>
        <v>152700</v>
      </c>
    </row>
    <row r="1359" spans="1:10">
      <c r="A1359" s="2">
        <v>44372</v>
      </c>
      <c r="B1359" s="3" t="s">
        <v>172</v>
      </c>
      <c r="C1359" s="4" t="s">
        <v>74</v>
      </c>
      <c r="D1359" s="3" t="s">
        <v>7</v>
      </c>
      <c r="E1359" s="3" t="s">
        <v>175</v>
      </c>
      <c r="F1359" s="3">
        <v>65</v>
      </c>
      <c r="G1359" s="3">
        <v>23500</v>
      </c>
      <c r="H1359" s="5">
        <f t="shared" si="69"/>
        <v>1527500</v>
      </c>
      <c r="I1359" s="76">
        <f t="shared" si="70"/>
        <v>763750</v>
      </c>
      <c r="J1359" s="76">
        <f t="shared" si="71"/>
        <v>763700</v>
      </c>
    </row>
    <row r="1360" spans="1:10">
      <c r="A1360" s="2">
        <v>44372</v>
      </c>
      <c r="B1360" s="3" t="s">
        <v>169</v>
      </c>
      <c r="C1360" s="4" t="s">
        <v>53</v>
      </c>
      <c r="D1360" s="3" t="s">
        <v>23</v>
      </c>
      <c r="E1360" s="3" t="s">
        <v>174</v>
      </c>
      <c r="F1360" s="3">
        <v>79</v>
      </c>
      <c r="G1360" s="3">
        <v>18000</v>
      </c>
      <c r="H1360" s="5">
        <f t="shared" si="69"/>
        <v>1422000</v>
      </c>
      <c r="I1360" s="76">
        <f t="shared" si="70"/>
        <v>284400</v>
      </c>
      <c r="J1360" s="76">
        <f t="shared" si="71"/>
        <v>284400</v>
      </c>
    </row>
    <row r="1361" spans="1:10">
      <c r="A1361" s="2">
        <v>44372</v>
      </c>
      <c r="B1361" s="3" t="s">
        <v>171</v>
      </c>
      <c r="C1361" s="4" t="s">
        <v>54</v>
      </c>
      <c r="D1361" s="3" t="s">
        <v>7</v>
      </c>
      <c r="E1361" s="3" t="s">
        <v>177</v>
      </c>
      <c r="F1361" s="3">
        <v>86</v>
      </c>
      <c r="G1361" s="3">
        <v>5000</v>
      </c>
      <c r="H1361" s="5">
        <f t="shared" si="69"/>
        <v>430000</v>
      </c>
      <c r="I1361" s="76">
        <f t="shared" si="70"/>
        <v>43000</v>
      </c>
      <c r="J1361" s="76">
        <f t="shared" si="71"/>
        <v>34400</v>
      </c>
    </row>
    <row r="1362" spans="1:10">
      <c r="A1362" s="2">
        <v>44372</v>
      </c>
      <c r="B1362" s="3" t="s">
        <v>13</v>
      </c>
      <c r="C1362" s="4" t="s">
        <v>112</v>
      </c>
      <c r="D1362" s="3" t="s">
        <v>23</v>
      </c>
      <c r="E1362" s="3" t="s">
        <v>176</v>
      </c>
      <c r="F1362" s="3">
        <v>42</v>
      </c>
      <c r="G1362" s="3">
        <v>9000</v>
      </c>
      <c r="H1362" s="5">
        <f t="shared" si="69"/>
        <v>378000</v>
      </c>
      <c r="I1362" s="76">
        <f t="shared" si="70"/>
        <v>37800</v>
      </c>
      <c r="J1362" s="76">
        <f t="shared" si="71"/>
        <v>30200</v>
      </c>
    </row>
    <row r="1363" spans="1:10">
      <c r="A1363" s="2">
        <v>44373</v>
      </c>
      <c r="B1363" s="3" t="s">
        <v>171</v>
      </c>
      <c r="C1363" s="4" t="s">
        <v>39</v>
      </c>
      <c r="D1363" s="3" t="s">
        <v>23</v>
      </c>
      <c r="E1363" s="3" t="s">
        <v>176</v>
      </c>
      <c r="F1363" s="3">
        <v>75</v>
      </c>
      <c r="G1363" s="3">
        <v>9000</v>
      </c>
      <c r="H1363" s="5">
        <f t="shared" si="69"/>
        <v>675000</v>
      </c>
      <c r="I1363" s="76">
        <f t="shared" si="70"/>
        <v>67500</v>
      </c>
      <c r="J1363" s="76">
        <f t="shared" si="71"/>
        <v>54000</v>
      </c>
    </row>
    <row r="1364" spans="1:10">
      <c r="A1364" s="2">
        <v>44373</v>
      </c>
      <c r="B1364" s="3" t="s">
        <v>172</v>
      </c>
      <c r="C1364" s="4" t="s">
        <v>157</v>
      </c>
      <c r="D1364" s="3" t="s">
        <v>21</v>
      </c>
      <c r="E1364" s="3" t="s">
        <v>175</v>
      </c>
      <c r="F1364" s="3">
        <v>68</v>
      </c>
      <c r="G1364" s="3">
        <v>23500</v>
      </c>
      <c r="H1364" s="5">
        <f t="shared" si="69"/>
        <v>1598000</v>
      </c>
      <c r="I1364" s="76">
        <f t="shared" si="70"/>
        <v>799000</v>
      </c>
      <c r="J1364" s="76">
        <f t="shared" si="71"/>
        <v>799000</v>
      </c>
    </row>
    <row r="1365" spans="1:10">
      <c r="A1365" s="2">
        <v>44373</v>
      </c>
      <c r="B1365" s="3" t="s">
        <v>13</v>
      </c>
      <c r="C1365" s="4" t="s">
        <v>46</v>
      </c>
      <c r="D1365" s="3" t="s">
        <v>7</v>
      </c>
      <c r="E1365" s="3" t="s">
        <v>174</v>
      </c>
      <c r="F1365" s="3">
        <v>77</v>
      </c>
      <c r="G1365" s="3">
        <v>18000</v>
      </c>
      <c r="H1365" s="5">
        <f t="shared" si="69"/>
        <v>1386000</v>
      </c>
      <c r="I1365" s="76">
        <f t="shared" si="70"/>
        <v>277200</v>
      </c>
      <c r="J1365" s="76">
        <f t="shared" si="71"/>
        <v>277200</v>
      </c>
    </row>
    <row r="1366" spans="1:10">
      <c r="A1366" s="2">
        <v>44373</v>
      </c>
      <c r="B1366" s="3" t="s">
        <v>173</v>
      </c>
      <c r="C1366" s="4" t="s">
        <v>77</v>
      </c>
      <c r="D1366" s="3" t="s">
        <v>7</v>
      </c>
      <c r="E1366" s="3" t="s">
        <v>176</v>
      </c>
      <c r="F1366" s="3">
        <v>17</v>
      </c>
      <c r="G1366" s="3">
        <v>9000</v>
      </c>
      <c r="H1366" s="5">
        <f t="shared" si="69"/>
        <v>153000</v>
      </c>
      <c r="I1366" s="76">
        <f t="shared" si="70"/>
        <v>15300</v>
      </c>
      <c r="J1366" s="76">
        <f t="shared" si="71"/>
        <v>12200</v>
      </c>
    </row>
    <row r="1367" spans="1:10">
      <c r="A1367" s="2">
        <v>44373</v>
      </c>
      <c r="B1367" s="3" t="s">
        <v>172</v>
      </c>
      <c r="C1367" s="4" t="s">
        <v>36</v>
      </c>
      <c r="D1367" s="3" t="s">
        <v>23</v>
      </c>
      <c r="E1367" s="3" t="s">
        <v>178</v>
      </c>
      <c r="F1367" s="3">
        <v>56</v>
      </c>
      <c r="G1367" s="3">
        <v>4000</v>
      </c>
      <c r="H1367" s="5">
        <f t="shared" si="69"/>
        <v>224000</v>
      </c>
      <c r="I1367" s="76">
        <f t="shared" si="70"/>
        <v>22400</v>
      </c>
      <c r="J1367" s="76">
        <f t="shared" si="71"/>
        <v>17900</v>
      </c>
    </row>
    <row r="1368" spans="1:10">
      <c r="A1368" s="2">
        <v>44373</v>
      </c>
      <c r="B1368" s="3" t="s">
        <v>170</v>
      </c>
      <c r="C1368" s="4" t="s">
        <v>131</v>
      </c>
      <c r="D1368" s="3" t="s">
        <v>23</v>
      </c>
      <c r="E1368" s="3" t="s">
        <v>174</v>
      </c>
      <c r="F1368" s="3">
        <v>67</v>
      </c>
      <c r="G1368" s="3">
        <v>18000</v>
      </c>
      <c r="H1368" s="5">
        <f t="shared" si="69"/>
        <v>1206000</v>
      </c>
      <c r="I1368" s="76">
        <f t="shared" si="70"/>
        <v>241200</v>
      </c>
      <c r="J1368" s="76">
        <f t="shared" si="71"/>
        <v>241200</v>
      </c>
    </row>
    <row r="1369" spans="1:10">
      <c r="A1369" s="2">
        <v>44374</v>
      </c>
      <c r="B1369" s="3" t="s">
        <v>170</v>
      </c>
      <c r="C1369" s="4" t="s">
        <v>158</v>
      </c>
      <c r="D1369" s="3" t="s">
        <v>10</v>
      </c>
      <c r="E1369" s="3" t="s">
        <v>176</v>
      </c>
      <c r="F1369" s="3">
        <v>100</v>
      </c>
      <c r="G1369" s="3">
        <v>9000</v>
      </c>
      <c r="H1369" s="5">
        <f t="shared" si="69"/>
        <v>900000</v>
      </c>
      <c r="I1369" s="76">
        <f t="shared" si="70"/>
        <v>90000</v>
      </c>
      <c r="J1369" s="76">
        <f t="shared" si="71"/>
        <v>81000</v>
      </c>
    </row>
    <row r="1370" spans="1:10">
      <c r="A1370" s="2">
        <v>44374</v>
      </c>
      <c r="B1370" s="3" t="s">
        <v>169</v>
      </c>
      <c r="C1370" s="4" t="s">
        <v>84</v>
      </c>
      <c r="D1370" s="3" t="s">
        <v>18</v>
      </c>
      <c r="E1370" s="3" t="s">
        <v>175</v>
      </c>
      <c r="F1370" s="3">
        <v>71</v>
      </c>
      <c r="G1370" s="3">
        <v>23500</v>
      </c>
      <c r="H1370" s="5">
        <f t="shared" si="69"/>
        <v>1668500</v>
      </c>
      <c r="I1370" s="76">
        <f t="shared" si="70"/>
        <v>834250</v>
      </c>
      <c r="J1370" s="76">
        <f t="shared" si="71"/>
        <v>834200</v>
      </c>
    </row>
    <row r="1371" spans="1:10">
      <c r="A1371" s="2">
        <v>44374</v>
      </c>
      <c r="B1371" s="3" t="s">
        <v>172</v>
      </c>
      <c r="C1371" s="4" t="s">
        <v>99</v>
      </c>
      <c r="D1371" s="3" t="s">
        <v>18</v>
      </c>
      <c r="E1371" s="3" t="s">
        <v>174</v>
      </c>
      <c r="F1371" s="3">
        <v>78</v>
      </c>
      <c r="G1371" s="3">
        <v>18000</v>
      </c>
      <c r="H1371" s="5">
        <f t="shared" si="69"/>
        <v>1404000</v>
      </c>
      <c r="I1371" s="76">
        <f t="shared" si="70"/>
        <v>280800</v>
      </c>
      <c r="J1371" s="76">
        <f t="shared" si="71"/>
        <v>280800</v>
      </c>
    </row>
    <row r="1372" spans="1:10">
      <c r="A1372" s="2">
        <v>44374</v>
      </c>
      <c r="B1372" s="3" t="s">
        <v>171</v>
      </c>
      <c r="C1372" s="4" t="s">
        <v>126</v>
      </c>
      <c r="D1372" s="3" t="s">
        <v>18</v>
      </c>
      <c r="E1372" s="3" t="s">
        <v>174</v>
      </c>
      <c r="F1372" s="3">
        <v>49</v>
      </c>
      <c r="G1372" s="3">
        <v>18000</v>
      </c>
      <c r="H1372" s="5">
        <f t="shared" si="69"/>
        <v>882000</v>
      </c>
      <c r="I1372" s="76">
        <f t="shared" si="70"/>
        <v>176400</v>
      </c>
      <c r="J1372" s="76">
        <f t="shared" si="71"/>
        <v>176400</v>
      </c>
    </row>
    <row r="1373" spans="1:10">
      <c r="A1373" s="2">
        <v>44374</v>
      </c>
      <c r="B1373" s="3" t="s">
        <v>170</v>
      </c>
      <c r="C1373" s="4" t="s">
        <v>128</v>
      </c>
      <c r="D1373" s="3" t="s">
        <v>118</v>
      </c>
      <c r="E1373" s="3" t="s">
        <v>175</v>
      </c>
      <c r="F1373" s="3">
        <v>92</v>
      </c>
      <c r="G1373" s="3">
        <v>23500</v>
      </c>
      <c r="H1373" s="5">
        <f t="shared" si="69"/>
        <v>2162000</v>
      </c>
      <c r="I1373" s="76">
        <f t="shared" si="70"/>
        <v>1081000</v>
      </c>
      <c r="J1373" s="76">
        <f t="shared" si="71"/>
        <v>1102600</v>
      </c>
    </row>
    <row r="1374" spans="1:10">
      <c r="A1374" s="2">
        <v>44374</v>
      </c>
      <c r="B1374" s="3" t="s">
        <v>170</v>
      </c>
      <c r="C1374" s="4" t="s">
        <v>133</v>
      </c>
      <c r="D1374" s="3" t="s">
        <v>23</v>
      </c>
      <c r="E1374" s="3" t="s">
        <v>175</v>
      </c>
      <c r="F1374" s="3">
        <v>54</v>
      </c>
      <c r="G1374" s="3">
        <v>23500</v>
      </c>
      <c r="H1374" s="5">
        <f t="shared" si="69"/>
        <v>1269000</v>
      </c>
      <c r="I1374" s="76">
        <f t="shared" si="70"/>
        <v>634500</v>
      </c>
      <c r="J1374" s="76">
        <f t="shared" si="71"/>
        <v>634500</v>
      </c>
    </row>
    <row r="1375" spans="1:10">
      <c r="A1375" s="2">
        <v>44375</v>
      </c>
      <c r="B1375" s="3" t="s">
        <v>169</v>
      </c>
      <c r="C1375" s="4" t="s">
        <v>135</v>
      </c>
      <c r="D1375" s="3" t="s">
        <v>23</v>
      </c>
      <c r="E1375" s="3" t="s">
        <v>176</v>
      </c>
      <c r="F1375" s="3">
        <v>10</v>
      </c>
      <c r="G1375" s="3">
        <v>9000</v>
      </c>
      <c r="H1375" s="5">
        <f t="shared" si="69"/>
        <v>90000</v>
      </c>
      <c r="I1375" s="76">
        <f t="shared" si="70"/>
        <v>9000</v>
      </c>
      <c r="J1375" s="76">
        <f t="shared" si="71"/>
        <v>7200</v>
      </c>
    </row>
    <row r="1376" spans="1:10">
      <c r="A1376" s="2">
        <v>44375</v>
      </c>
      <c r="B1376" s="3" t="s">
        <v>13</v>
      </c>
      <c r="C1376" s="4" t="s">
        <v>103</v>
      </c>
      <c r="D1376" s="3" t="s">
        <v>23</v>
      </c>
      <c r="E1376" s="3" t="s">
        <v>174</v>
      </c>
      <c r="F1376" s="3">
        <v>67</v>
      </c>
      <c r="G1376" s="3">
        <v>18000</v>
      </c>
      <c r="H1376" s="5">
        <f t="shared" si="69"/>
        <v>1206000</v>
      </c>
      <c r="I1376" s="76">
        <f t="shared" si="70"/>
        <v>241200</v>
      </c>
      <c r="J1376" s="76">
        <f t="shared" si="71"/>
        <v>241200</v>
      </c>
    </row>
    <row r="1377" spans="1:10">
      <c r="A1377" s="2">
        <v>44376</v>
      </c>
      <c r="B1377" s="3" t="s">
        <v>170</v>
      </c>
      <c r="C1377" s="4" t="s">
        <v>46</v>
      </c>
      <c r="D1377" s="3" t="s">
        <v>7</v>
      </c>
      <c r="E1377" s="3" t="s">
        <v>175</v>
      </c>
      <c r="F1377" s="3">
        <v>9</v>
      </c>
      <c r="G1377" s="3">
        <v>23500</v>
      </c>
      <c r="H1377" s="5">
        <f t="shared" si="69"/>
        <v>211500</v>
      </c>
      <c r="I1377" s="76">
        <f t="shared" si="70"/>
        <v>105750</v>
      </c>
      <c r="J1377" s="76">
        <f t="shared" si="71"/>
        <v>105700</v>
      </c>
    </row>
    <row r="1378" spans="1:10">
      <c r="A1378" s="2">
        <v>44376</v>
      </c>
      <c r="B1378" s="3" t="s">
        <v>171</v>
      </c>
      <c r="C1378" s="4" t="s">
        <v>90</v>
      </c>
      <c r="D1378" s="3" t="s">
        <v>21</v>
      </c>
      <c r="E1378" s="3" t="s">
        <v>176</v>
      </c>
      <c r="F1378" s="3">
        <v>29</v>
      </c>
      <c r="G1378" s="3">
        <v>9000</v>
      </c>
      <c r="H1378" s="5">
        <f t="shared" si="69"/>
        <v>261000</v>
      </c>
      <c r="I1378" s="76">
        <f t="shared" si="70"/>
        <v>26100</v>
      </c>
      <c r="J1378" s="76">
        <f t="shared" si="71"/>
        <v>20800</v>
      </c>
    </row>
    <row r="1379" spans="1:10">
      <c r="A1379" s="2">
        <v>44376</v>
      </c>
      <c r="B1379" s="3" t="s">
        <v>170</v>
      </c>
      <c r="C1379" s="4" t="s">
        <v>158</v>
      </c>
      <c r="D1379" s="3" t="s">
        <v>10</v>
      </c>
      <c r="E1379" s="3" t="s">
        <v>176</v>
      </c>
      <c r="F1379" s="3">
        <v>97</v>
      </c>
      <c r="G1379" s="3">
        <v>9000</v>
      </c>
      <c r="H1379" s="5">
        <f t="shared" si="69"/>
        <v>873000</v>
      </c>
      <c r="I1379" s="76">
        <f t="shared" si="70"/>
        <v>87300</v>
      </c>
      <c r="J1379" s="76">
        <f t="shared" si="71"/>
        <v>78500</v>
      </c>
    </row>
    <row r="1380" spans="1:10">
      <c r="A1380" s="2">
        <v>44376</v>
      </c>
      <c r="B1380" s="3" t="s">
        <v>169</v>
      </c>
      <c r="C1380" s="4" t="s">
        <v>9</v>
      </c>
      <c r="D1380" s="3" t="s">
        <v>18</v>
      </c>
      <c r="E1380" s="3" t="s">
        <v>175</v>
      </c>
      <c r="F1380" s="3">
        <v>71</v>
      </c>
      <c r="G1380" s="3">
        <v>23500</v>
      </c>
      <c r="H1380" s="5">
        <f t="shared" si="69"/>
        <v>1668500</v>
      </c>
      <c r="I1380" s="76">
        <f t="shared" si="70"/>
        <v>834250</v>
      </c>
      <c r="J1380" s="76">
        <f t="shared" si="71"/>
        <v>834200</v>
      </c>
    </row>
    <row r="1381" spans="1:10">
      <c r="A1381" s="2">
        <v>44376</v>
      </c>
      <c r="B1381" s="3" t="s">
        <v>173</v>
      </c>
      <c r="C1381" s="4" t="s">
        <v>15</v>
      </c>
      <c r="D1381" s="3" t="s">
        <v>10</v>
      </c>
      <c r="E1381" s="3" t="s">
        <v>176</v>
      </c>
      <c r="F1381" s="3">
        <v>50</v>
      </c>
      <c r="G1381" s="3">
        <v>9000</v>
      </c>
      <c r="H1381" s="5">
        <f t="shared" si="69"/>
        <v>450000</v>
      </c>
      <c r="I1381" s="76">
        <f t="shared" si="70"/>
        <v>45000</v>
      </c>
      <c r="J1381" s="76">
        <f t="shared" si="71"/>
        <v>36000</v>
      </c>
    </row>
    <row r="1382" spans="1:10">
      <c r="A1382" s="2">
        <v>44376</v>
      </c>
      <c r="B1382" s="3" t="s">
        <v>171</v>
      </c>
      <c r="C1382" s="4" t="s">
        <v>54</v>
      </c>
      <c r="D1382" s="3" t="s">
        <v>7</v>
      </c>
      <c r="E1382" s="3" t="s">
        <v>174</v>
      </c>
      <c r="F1382" s="3">
        <v>24</v>
      </c>
      <c r="G1382" s="3">
        <v>18000</v>
      </c>
      <c r="H1382" s="5">
        <f t="shared" si="69"/>
        <v>432000</v>
      </c>
      <c r="I1382" s="76">
        <f t="shared" si="70"/>
        <v>86400</v>
      </c>
      <c r="J1382" s="76">
        <f t="shared" si="71"/>
        <v>86400</v>
      </c>
    </row>
    <row r="1383" spans="1:10">
      <c r="A1383" s="2">
        <v>44376</v>
      </c>
      <c r="B1383" s="3" t="s">
        <v>13</v>
      </c>
      <c r="C1383" s="4" t="s">
        <v>134</v>
      </c>
      <c r="D1383" s="3" t="s">
        <v>18</v>
      </c>
      <c r="E1383" s="3" t="s">
        <v>176</v>
      </c>
      <c r="F1383" s="3">
        <v>61</v>
      </c>
      <c r="G1383" s="3">
        <v>9000</v>
      </c>
      <c r="H1383" s="5">
        <f t="shared" si="69"/>
        <v>549000</v>
      </c>
      <c r="I1383" s="76">
        <f t="shared" si="70"/>
        <v>54900</v>
      </c>
      <c r="J1383" s="76">
        <f t="shared" si="71"/>
        <v>43900</v>
      </c>
    </row>
    <row r="1384" spans="1:10">
      <c r="A1384" s="2">
        <v>44376</v>
      </c>
      <c r="B1384" s="3" t="s">
        <v>173</v>
      </c>
      <c r="C1384" s="4" t="s">
        <v>137</v>
      </c>
      <c r="D1384" s="3" t="s">
        <v>21</v>
      </c>
      <c r="E1384" s="3" t="s">
        <v>174</v>
      </c>
      <c r="F1384" s="3">
        <v>7</v>
      </c>
      <c r="G1384" s="3">
        <v>18000</v>
      </c>
      <c r="H1384" s="5">
        <f t="shared" si="69"/>
        <v>126000</v>
      </c>
      <c r="I1384" s="76">
        <f t="shared" si="70"/>
        <v>25200</v>
      </c>
      <c r="J1384" s="76">
        <f t="shared" si="71"/>
        <v>25200</v>
      </c>
    </row>
    <row r="1385" spans="1:10">
      <c r="A1385" s="2">
        <v>44376</v>
      </c>
      <c r="B1385" s="3" t="s">
        <v>170</v>
      </c>
      <c r="C1385" s="4" t="s">
        <v>30</v>
      </c>
      <c r="D1385" s="3" t="s">
        <v>21</v>
      </c>
      <c r="E1385" s="3" t="s">
        <v>178</v>
      </c>
      <c r="F1385" s="3">
        <v>66</v>
      </c>
      <c r="G1385" s="3">
        <v>4000</v>
      </c>
      <c r="H1385" s="5">
        <f t="shared" si="69"/>
        <v>264000</v>
      </c>
      <c r="I1385" s="76">
        <f t="shared" si="70"/>
        <v>26400</v>
      </c>
      <c r="J1385" s="76">
        <f t="shared" si="71"/>
        <v>21100</v>
      </c>
    </row>
    <row r="1386" spans="1:10">
      <c r="A1386" s="2">
        <v>44377</v>
      </c>
      <c r="B1386" s="3" t="s">
        <v>13</v>
      </c>
      <c r="C1386" s="4" t="s">
        <v>51</v>
      </c>
      <c r="D1386" s="3" t="s">
        <v>10</v>
      </c>
      <c r="E1386" s="3" t="s">
        <v>175</v>
      </c>
      <c r="F1386" s="3">
        <v>9</v>
      </c>
      <c r="G1386" s="3">
        <v>23500</v>
      </c>
      <c r="H1386" s="5">
        <f t="shared" si="69"/>
        <v>211500</v>
      </c>
      <c r="I1386" s="76">
        <f t="shared" si="70"/>
        <v>105750</v>
      </c>
      <c r="J1386" s="76">
        <f t="shared" si="71"/>
        <v>105700</v>
      </c>
    </row>
    <row r="1387" spans="1:10">
      <c r="A1387" s="2">
        <v>44377</v>
      </c>
      <c r="B1387" s="3" t="s">
        <v>13</v>
      </c>
      <c r="C1387" s="4" t="s">
        <v>164</v>
      </c>
      <c r="D1387" s="3" t="s">
        <v>18</v>
      </c>
      <c r="E1387" s="3" t="s">
        <v>176</v>
      </c>
      <c r="F1387" s="3">
        <v>36</v>
      </c>
      <c r="G1387" s="3">
        <v>9000</v>
      </c>
      <c r="H1387" s="5">
        <f t="shared" si="69"/>
        <v>324000</v>
      </c>
      <c r="I1387" s="76">
        <f t="shared" si="70"/>
        <v>32400</v>
      </c>
      <c r="J1387" s="76">
        <f t="shared" si="71"/>
        <v>25900</v>
      </c>
    </row>
    <row r="1388" spans="1:10">
      <c r="A1388" s="2">
        <v>44377</v>
      </c>
      <c r="B1388" s="3" t="s">
        <v>171</v>
      </c>
      <c r="C1388" s="4" t="s">
        <v>41</v>
      </c>
      <c r="D1388" s="3" t="s">
        <v>23</v>
      </c>
      <c r="E1388" s="3" t="s">
        <v>175</v>
      </c>
      <c r="F1388" s="3">
        <v>21</v>
      </c>
      <c r="G1388" s="3">
        <v>23500</v>
      </c>
      <c r="H1388" s="5">
        <f t="shared" si="69"/>
        <v>493500</v>
      </c>
      <c r="I1388" s="76">
        <f t="shared" si="70"/>
        <v>246750</v>
      </c>
      <c r="J1388" s="76">
        <f t="shared" si="71"/>
        <v>246700</v>
      </c>
    </row>
    <row r="1389" spans="1:10">
      <c r="A1389" s="2">
        <v>44377</v>
      </c>
      <c r="B1389" s="3" t="s">
        <v>170</v>
      </c>
      <c r="C1389" s="4" t="s">
        <v>46</v>
      </c>
      <c r="D1389" s="3" t="s">
        <v>7</v>
      </c>
      <c r="E1389" s="3" t="s">
        <v>178</v>
      </c>
      <c r="F1389" s="3">
        <v>98</v>
      </c>
      <c r="G1389" s="3">
        <v>4000</v>
      </c>
      <c r="H1389" s="5">
        <f t="shared" si="69"/>
        <v>392000</v>
      </c>
      <c r="I1389" s="76">
        <f t="shared" si="70"/>
        <v>39200</v>
      </c>
      <c r="J1389" s="76">
        <f t="shared" si="71"/>
        <v>35200</v>
      </c>
    </row>
    <row r="1390" spans="1:10">
      <c r="A1390" s="2">
        <v>44377</v>
      </c>
      <c r="B1390" s="3" t="s">
        <v>13</v>
      </c>
      <c r="C1390" s="4" t="s">
        <v>105</v>
      </c>
      <c r="D1390" s="3" t="s">
        <v>18</v>
      </c>
      <c r="E1390" s="3" t="s">
        <v>176</v>
      </c>
      <c r="F1390" s="3">
        <v>89</v>
      </c>
      <c r="G1390" s="3">
        <v>9000</v>
      </c>
      <c r="H1390" s="5">
        <f t="shared" si="69"/>
        <v>801000</v>
      </c>
      <c r="I1390" s="76">
        <f t="shared" si="70"/>
        <v>80100</v>
      </c>
      <c r="J1390" s="76">
        <f t="shared" si="71"/>
        <v>64000</v>
      </c>
    </row>
    <row r="1391" spans="1:10">
      <c r="A1391" s="2">
        <v>44377</v>
      </c>
      <c r="B1391" s="3" t="s">
        <v>13</v>
      </c>
      <c r="C1391" s="4" t="s">
        <v>65</v>
      </c>
      <c r="D1391" s="3" t="s">
        <v>7</v>
      </c>
      <c r="E1391" s="3" t="s">
        <v>174</v>
      </c>
      <c r="F1391" s="3">
        <v>55</v>
      </c>
      <c r="G1391" s="3">
        <v>18000</v>
      </c>
      <c r="H1391" s="5">
        <f t="shared" si="69"/>
        <v>990000</v>
      </c>
      <c r="I1391" s="76">
        <f t="shared" si="70"/>
        <v>198000</v>
      </c>
      <c r="J1391" s="76">
        <f t="shared" si="71"/>
        <v>198000</v>
      </c>
    </row>
    <row r="1392" spans="1:10">
      <c r="A1392" s="2">
        <v>44377</v>
      </c>
      <c r="B1392" s="3" t="s">
        <v>172</v>
      </c>
      <c r="C1392" s="4" t="s">
        <v>19</v>
      </c>
      <c r="D1392" s="3" t="s">
        <v>7</v>
      </c>
      <c r="E1392" s="3" t="s">
        <v>176</v>
      </c>
      <c r="F1392" s="3">
        <v>48</v>
      </c>
      <c r="G1392" s="3">
        <v>9000</v>
      </c>
      <c r="H1392" s="5">
        <f t="shared" si="69"/>
        <v>432000</v>
      </c>
      <c r="I1392" s="76">
        <f t="shared" si="70"/>
        <v>43200</v>
      </c>
      <c r="J1392" s="76">
        <f t="shared" si="71"/>
        <v>34500</v>
      </c>
    </row>
    <row r="1393" spans="1:10">
      <c r="A1393" s="2">
        <v>44377</v>
      </c>
      <c r="B1393" s="3" t="s">
        <v>170</v>
      </c>
      <c r="C1393" s="4" t="s">
        <v>24</v>
      </c>
      <c r="D1393" s="3" t="s">
        <v>21</v>
      </c>
      <c r="E1393" s="3" t="s">
        <v>174</v>
      </c>
      <c r="F1393" s="3">
        <v>42</v>
      </c>
      <c r="G1393" s="3">
        <v>18000</v>
      </c>
      <c r="H1393" s="5">
        <f t="shared" si="69"/>
        <v>756000</v>
      </c>
      <c r="I1393" s="76">
        <f t="shared" si="70"/>
        <v>151200</v>
      </c>
      <c r="J1393" s="76">
        <f t="shared" si="71"/>
        <v>151200</v>
      </c>
    </row>
    <row r="1394" spans="1:10">
      <c r="A1394" s="2">
        <v>44378</v>
      </c>
      <c r="B1394" s="3" t="s">
        <v>171</v>
      </c>
      <c r="C1394" s="4" t="s">
        <v>136</v>
      </c>
      <c r="D1394" s="3" t="s">
        <v>10</v>
      </c>
      <c r="E1394" s="3" t="s">
        <v>176</v>
      </c>
      <c r="F1394" s="3">
        <v>30</v>
      </c>
      <c r="G1394" s="3">
        <v>9000</v>
      </c>
      <c r="H1394" s="5">
        <f t="shared" si="69"/>
        <v>270000</v>
      </c>
      <c r="I1394" s="76">
        <f t="shared" si="70"/>
        <v>27000</v>
      </c>
      <c r="J1394" s="76">
        <f t="shared" si="71"/>
        <v>21600</v>
      </c>
    </row>
    <row r="1395" spans="1:10">
      <c r="A1395" s="2">
        <v>44378</v>
      </c>
      <c r="B1395" s="3" t="s">
        <v>171</v>
      </c>
      <c r="C1395" s="4" t="s">
        <v>87</v>
      </c>
      <c r="D1395" s="3" t="s">
        <v>10</v>
      </c>
      <c r="E1395" s="3" t="s">
        <v>176</v>
      </c>
      <c r="F1395" s="3">
        <v>83</v>
      </c>
      <c r="G1395" s="3">
        <v>9000</v>
      </c>
      <c r="H1395" s="5">
        <f t="shared" si="69"/>
        <v>747000</v>
      </c>
      <c r="I1395" s="76">
        <f t="shared" si="70"/>
        <v>74700</v>
      </c>
      <c r="J1395" s="76">
        <f t="shared" si="71"/>
        <v>59700</v>
      </c>
    </row>
    <row r="1396" spans="1:10">
      <c r="A1396" s="2">
        <v>44378</v>
      </c>
      <c r="B1396" s="3" t="s">
        <v>173</v>
      </c>
      <c r="C1396" s="4" t="s">
        <v>107</v>
      </c>
      <c r="D1396" s="3" t="s">
        <v>18</v>
      </c>
      <c r="E1396" s="3" t="s">
        <v>175</v>
      </c>
      <c r="F1396" s="3">
        <v>45</v>
      </c>
      <c r="G1396" s="3">
        <v>23500</v>
      </c>
      <c r="H1396" s="5">
        <f t="shared" si="69"/>
        <v>1057500</v>
      </c>
      <c r="I1396" s="76">
        <f t="shared" si="70"/>
        <v>528750</v>
      </c>
      <c r="J1396" s="76">
        <f t="shared" si="71"/>
        <v>528700</v>
      </c>
    </row>
    <row r="1397" spans="1:10">
      <c r="A1397" s="2">
        <v>44378</v>
      </c>
      <c r="B1397" s="3" t="s">
        <v>169</v>
      </c>
      <c r="C1397" s="4" t="s">
        <v>132</v>
      </c>
      <c r="D1397" s="3" t="s">
        <v>23</v>
      </c>
      <c r="E1397" s="3" t="s">
        <v>175</v>
      </c>
      <c r="F1397" s="3">
        <v>8</v>
      </c>
      <c r="G1397" s="3">
        <v>23500</v>
      </c>
      <c r="H1397" s="5">
        <f t="shared" si="69"/>
        <v>188000</v>
      </c>
      <c r="I1397" s="76">
        <f t="shared" si="70"/>
        <v>94000</v>
      </c>
      <c r="J1397" s="76">
        <f t="shared" si="71"/>
        <v>94000</v>
      </c>
    </row>
    <row r="1398" spans="1:10">
      <c r="A1398" s="2">
        <v>44378</v>
      </c>
      <c r="B1398" s="3" t="s">
        <v>170</v>
      </c>
      <c r="C1398" s="4" t="s">
        <v>87</v>
      </c>
      <c r="D1398" s="3" t="s">
        <v>10</v>
      </c>
      <c r="E1398" s="3" t="s">
        <v>176</v>
      </c>
      <c r="F1398" s="3">
        <v>8</v>
      </c>
      <c r="G1398" s="3">
        <v>9000</v>
      </c>
      <c r="H1398" s="5">
        <f t="shared" si="69"/>
        <v>72000</v>
      </c>
      <c r="I1398" s="76">
        <f t="shared" si="70"/>
        <v>7200</v>
      </c>
      <c r="J1398" s="76">
        <f t="shared" si="71"/>
        <v>5700</v>
      </c>
    </row>
    <row r="1399" spans="1:10">
      <c r="A1399" s="2">
        <v>44379</v>
      </c>
      <c r="B1399" s="3" t="s">
        <v>172</v>
      </c>
      <c r="C1399" s="4" t="s">
        <v>47</v>
      </c>
      <c r="D1399" s="3" t="s">
        <v>7</v>
      </c>
      <c r="E1399" s="3" t="s">
        <v>176</v>
      </c>
      <c r="F1399" s="3">
        <v>86</v>
      </c>
      <c r="G1399" s="3">
        <v>9000</v>
      </c>
      <c r="H1399" s="5">
        <f t="shared" si="69"/>
        <v>774000</v>
      </c>
      <c r="I1399" s="76">
        <f t="shared" si="70"/>
        <v>77400</v>
      </c>
      <c r="J1399" s="76">
        <f t="shared" si="71"/>
        <v>61900</v>
      </c>
    </row>
    <row r="1400" spans="1:10">
      <c r="A1400" s="2">
        <v>44379</v>
      </c>
      <c r="B1400" s="3" t="s">
        <v>170</v>
      </c>
      <c r="C1400" s="4" t="s">
        <v>64</v>
      </c>
      <c r="D1400" s="3" t="s">
        <v>7</v>
      </c>
      <c r="E1400" s="3" t="s">
        <v>176</v>
      </c>
      <c r="F1400" s="3">
        <v>87</v>
      </c>
      <c r="G1400" s="3">
        <v>9000</v>
      </c>
      <c r="H1400" s="5">
        <f t="shared" si="69"/>
        <v>783000</v>
      </c>
      <c r="I1400" s="76">
        <f t="shared" si="70"/>
        <v>78300</v>
      </c>
      <c r="J1400" s="76">
        <f t="shared" si="71"/>
        <v>62600</v>
      </c>
    </row>
    <row r="1401" spans="1:10">
      <c r="A1401" s="2">
        <v>44379</v>
      </c>
      <c r="B1401" s="3" t="s">
        <v>173</v>
      </c>
      <c r="C1401" s="4" t="s">
        <v>110</v>
      </c>
      <c r="D1401" s="3" t="s">
        <v>10</v>
      </c>
      <c r="E1401" s="3" t="s">
        <v>176</v>
      </c>
      <c r="F1401" s="3">
        <v>99</v>
      </c>
      <c r="G1401" s="3">
        <v>9000</v>
      </c>
      <c r="H1401" s="5">
        <f t="shared" si="69"/>
        <v>891000</v>
      </c>
      <c r="I1401" s="76">
        <f t="shared" si="70"/>
        <v>89100</v>
      </c>
      <c r="J1401" s="76">
        <f t="shared" si="71"/>
        <v>80100</v>
      </c>
    </row>
    <row r="1402" spans="1:10">
      <c r="A1402" s="2">
        <v>44379</v>
      </c>
      <c r="B1402" s="3" t="s">
        <v>171</v>
      </c>
      <c r="C1402" s="4" t="s">
        <v>140</v>
      </c>
      <c r="D1402" s="3" t="s">
        <v>118</v>
      </c>
      <c r="E1402" s="3" t="s">
        <v>175</v>
      </c>
      <c r="F1402" s="3">
        <v>72</v>
      </c>
      <c r="G1402" s="3">
        <v>23500</v>
      </c>
      <c r="H1402" s="5">
        <f t="shared" si="69"/>
        <v>1692000</v>
      </c>
      <c r="I1402" s="76">
        <f t="shared" si="70"/>
        <v>846000</v>
      </c>
      <c r="J1402" s="76">
        <f t="shared" si="71"/>
        <v>846000</v>
      </c>
    </row>
    <row r="1403" spans="1:10">
      <c r="A1403" s="2">
        <v>44379</v>
      </c>
      <c r="B1403" s="3" t="s">
        <v>170</v>
      </c>
      <c r="C1403" s="4" t="s">
        <v>86</v>
      </c>
      <c r="D1403" s="3" t="s">
        <v>10</v>
      </c>
      <c r="E1403" s="3" t="s">
        <v>175</v>
      </c>
      <c r="F1403" s="3">
        <v>23</v>
      </c>
      <c r="G1403" s="3">
        <v>23500</v>
      </c>
      <c r="H1403" s="5">
        <f t="shared" si="69"/>
        <v>540500</v>
      </c>
      <c r="I1403" s="76">
        <f t="shared" si="70"/>
        <v>270250</v>
      </c>
      <c r="J1403" s="76">
        <f t="shared" si="71"/>
        <v>270200</v>
      </c>
    </row>
    <row r="1404" spans="1:10">
      <c r="A1404" s="2">
        <v>44380</v>
      </c>
      <c r="B1404" s="3" t="s">
        <v>171</v>
      </c>
      <c r="C1404" s="4" t="s">
        <v>41</v>
      </c>
      <c r="D1404" s="3" t="s">
        <v>23</v>
      </c>
      <c r="E1404" s="3" t="s">
        <v>175</v>
      </c>
      <c r="F1404" s="3">
        <v>41</v>
      </c>
      <c r="G1404" s="3">
        <v>23500</v>
      </c>
      <c r="H1404" s="5">
        <f t="shared" si="69"/>
        <v>963500</v>
      </c>
      <c r="I1404" s="76">
        <f t="shared" si="70"/>
        <v>481750</v>
      </c>
      <c r="J1404" s="76">
        <f t="shared" si="71"/>
        <v>481700</v>
      </c>
    </row>
    <row r="1405" spans="1:10">
      <c r="A1405" s="2">
        <v>44380</v>
      </c>
      <c r="B1405" s="3" t="s">
        <v>170</v>
      </c>
      <c r="C1405" s="4" t="s">
        <v>64</v>
      </c>
      <c r="D1405" s="3" t="s">
        <v>7</v>
      </c>
      <c r="E1405" s="3" t="s">
        <v>176</v>
      </c>
      <c r="F1405" s="3">
        <v>61</v>
      </c>
      <c r="G1405" s="3">
        <v>9000</v>
      </c>
      <c r="H1405" s="5">
        <f t="shared" si="69"/>
        <v>549000</v>
      </c>
      <c r="I1405" s="76">
        <f t="shared" si="70"/>
        <v>54900</v>
      </c>
      <c r="J1405" s="76">
        <f t="shared" si="71"/>
        <v>43900</v>
      </c>
    </row>
    <row r="1406" spans="1:10">
      <c r="A1406" s="2">
        <v>44380</v>
      </c>
      <c r="B1406" s="3" t="s">
        <v>169</v>
      </c>
      <c r="C1406" s="4" t="s">
        <v>143</v>
      </c>
      <c r="D1406" s="3" t="s">
        <v>18</v>
      </c>
      <c r="E1406" s="3" t="s">
        <v>174</v>
      </c>
      <c r="F1406" s="3">
        <v>69</v>
      </c>
      <c r="G1406" s="3">
        <v>18000</v>
      </c>
      <c r="H1406" s="5">
        <f t="shared" si="69"/>
        <v>1242000</v>
      </c>
      <c r="I1406" s="76">
        <f t="shared" si="70"/>
        <v>248400</v>
      </c>
      <c r="J1406" s="76">
        <f t="shared" si="71"/>
        <v>248400</v>
      </c>
    </row>
    <row r="1407" spans="1:10">
      <c r="A1407" s="2">
        <v>44380</v>
      </c>
      <c r="B1407" s="3" t="s">
        <v>172</v>
      </c>
      <c r="C1407" s="4" t="s">
        <v>97</v>
      </c>
      <c r="D1407" s="3" t="s">
        <v>10</v>
      </c>
      <c r="E1407" s="3" t="s">
        <v>176</v>
      </c>
      <c r="F1407" s="3">
        <v>77</v>
      </c>
      <c r="G1407" s="3">
        <v>9000</v>
      </c>
      <c r="H1407" s="5">
        <f t="shared" si="69"/>
        <v>693000</v>
      </c>
      <c r="I1407" s="76">
        <f t="shared" si="70"/>
        <v>69300</v>
      </c>
      <c r="J1407" s="76">
        <f t="shared" si="71"/>
        <v>55400</v>
      </c>
    </row>
    <row r="1408" spans="1:10">
      <c r="A1408" s="2">
        <v>44380</v>
      </c>
      <c r="B1408" s="3" t="s">
        <v>170</v>
      </c>
      <c r="C1408" s="4" t="s">
        <v>46</v>
      </c>
      <c r="D1408" s="3" t="s">
        <v>7</v>
      </c>
      <c r="E1408" s="3" t="s">
        <v>178</v>
      </c>
      <c r="F1408" s="3">
        <v>61</v>
      </c>
      <c r="G1408" s="3">
        <v>4000</v>
      </c>
      <c r="H1408" s="5">
        <f t="shared" si="69"/>
        <v>244000</v>
      </c>
      <c r="I1408" s="76">
        <f t="shared" si="70"/>
        <v>24400</v>
      </c>
      <c r="J1408" s="76">
        <f t="shared" si="71"/>
        <v>19500</v>
      </c>
    </row>
    <row r="1409" spans="1:10">
      <c r="A1409" s="2">
        <v>44380</v>
      </c>
      <c r="B1409" s="3" t="s">
        <v>171</v>
      </c>
      <c r="C1409" s="4" t="s">
        <v>127</v>
      </c>
      <c r="D1409" s="3" t="s">
        <v>23</v>
      </c>
      <c r="E1409" s="3" t="s">
        <v>176</v>
      </c>
      <c r="F1409" s="3">
        <v>98</v>
      </c>
      <c r="G1409" s="3">
        <v>9000</v>
      </c>
      <c r="H1409" s="5">
        <f t="shared" si="69"/>
        <v>882000</v>
      </c>
      <c r="I1409" s="76">
        <f t="shared" si="70"/>
        <v>88200</v>
      </c>
      <c r="J1409" s="76">
        <f t="shared" si="71"/>
        <v>79300</v>
      </c>
    </row>
    <row r="1410" spans="1:10">
      <c r="A1410" s="2">
        <v>44380</v>
      </c>
      <c r="B1410" s="3" t="s">
        <v>170</v>
      </c>
      <c r="C1410" s="4" t="s">
        <v>30</v>
      </c>
      <c r="D1410" s="3" t="s">
        <v>21</v>
      </c>
      <c r="E1410" s="3" t="s">
        <v>178</v>
      </c>
      <c r="F1410" s="3">
        <v>33</v>
      </c>
      <c r="G1410" s="3">
        <v>4000</v>
      </c>
      <c r="H1410" s="5">
        <f t="shared" ref="H1410:H1473" si="72">G1410*F1410</f>
        <v>132000</v>
      </c>
      <c r="I1410" s="76">
        <f t="shared" si="70"/>
        <v>13200</v>
      </c>
      <c r="J1410" s="76">
        <f t="shared" si="71"/>
        <v>10500</v>
      </c>
    </row>
    <row r="1411" spans="1:10">
      <c r="A1411" s="2">
        <v>44381</v>
      </c>
      <c r="B1411" s="3" t="s">
        <v>13</v>
      </c>
      <c r="C1411" s="4" t="s">
        <v>115</v>
      </c>
      <c r="D1411" s="3" t="s">
        <v>21</v>
      </c>
      <c r="E1411" s="3" t="s">
        <v>174</v>
      </c>
      <c r="F1411" s="3">
        <v>1</v>
      </c>
      <c r="G1411" s="3">
        <v>18000</v>
      </c>
      <c r="H1411" s="5">
        <f t="shared" si="72"/>
        <v>18000</v>
      </c>
      <c r="I1411" s="76">
        <f t="shared" ref="I1411:I1474" si="73">IF($G1411&gt;20000, ROUNDDOWN($H1411*0.5, -1), IF($G1411&gt;10000, ROUNDDOWN($H1411*0.2, -1), ROUNDDOWN($H1411*0.1, -1)))</f>
        <v>3600</v>
      </c>
      <c r="J1411" s="76">
        <f t="shared" ref="J1411:J1474" si="74">IF($F1411&gt;90, ROUNDDOWN($H1411*0.01, -2), 0) + IF($G1411&gt;20000, ROUNDDOWN($H1411*0.5, -2), IF($G1411&gt;10000, ROUNDDOWN($H1411*0.2, -2), ROUNDDOWN($H1411*0.08, -2)))</f>
        <v>3600</v>
      </c>
    </row>
    <row r="1412" spans="1:10">
      <c r="A1412" s="2">
        <v>44381</v>
      </c>
      <c r="B1412" s="3" t="s">
        <v>171</v>
      </c>
      <c r="C1412" s="4" t="s">
        <v>148</v>
      </c>
      <c r="D1412" s="3" t="s">
        <v>118</v>
      </c>
      <c r="E1412" s="3" t="s">
        <v>176</v>
      </c>
      <c r="F1412" s="3">
        <v>6</v>
      </c>
      <c r="G1412" s="3">
        <v>9000</v>
      </c>
      <c r="H1412" s="5">
        <f t="shared" si="72"/>
        <v>54000</v>
      </c>
      <c r="I1412" s="76">
        <f t="shared" si="73"/>
        <v>5400</v>
      </c>
      <c r="J1412" s="76">
        <f t="shared" si="74"/>
        <v>4300</v>
      </c>
    </row>
    <row r="1413" spans="1:10">
      <c r="A1413" s="2">
        <v>44381</v>
      </c>
      <c r="B1413" s="3" t="s">
        <v>13</v>
      </c>
      <c r="C1413" s="4" t="s">
        <v>93</v>
      </c>
      <c r="D1413" s="3" t="s">
        <v>21</v>
      </c>
      <c r="E1413" s="3" t="s">
        <v>174</v>
      </c>
      <c r="F1413" s="3">
        <v>91</v>
      </c>
      <c r="G1413" s="3">
        <v>18000</v>
      </c>
      <c r="H1413" s="5">
        <f t="shared" si="72"/>
        <v>1638000</v>
      </c>
      <c r="I1413" s="76">
        <f t="shared" si="73"/>
        <v>327600</v>
      </c>
      <c r="J1413" s="76">
        <f t="shared" si="74"/>
        <v>343900</v>
      </c>
    </row>
    <row r="1414" spans="1:10">
      <c r="A1414" s="2">
        <v>44381</v>
      </c>
      <c r="B1414" s="3" t="s">
        <v>169</v>
      </c>
      <c r="C1414" s="4" t="s">
        <v>9</v>
      </c>
      <c r="D1414" s="3" t="s">
        <v>18</v>
      </c>
      <c r="E1414" s="3" t="s">
        <v>175</v>
      </c>
      <c r="F1414" s="3">
        <v>38</v>
      </c>
      <c r="G1414" s="3">
        <v>23500</v>
      </c>
      <c r="H1414" s="5">
        <f t="shared" si="72"/>
        <v>893000</v>
      </c>
      <c r="I1414" s="76">
        <f t="shared" si="73"/>
        <v>446500</v>
      </c>
      <c r="J1414" s="76">
        <f t="shared" si="74"/>
        <v>446500</v>
      </c>
    </row>
    <row r="1415" spans="1:10">
      <c r="A1415" s="2">
        <v>44381</v>
      </c>
      <c r="B1415" s="3" t="s">
        <v>170</v>
      </c>
      <c r="C1415" s="4" t="s">
        <v>92</v>
      </c>
      <c r="D1415" s="3" t="s">
        <v>18</v>
      </c>
      <c r="E1415" s="3" t="s">
        <v>176</v>
      </c>
      <c r="F1415" s="3">
        <v>78</v>
      </c>
      <c r="G1415" s="3">
        <v>9000</v>
      </c>
      <c r="H1415" s="5">
        <f t="shared" si="72"/>
        <v>702000</v>
      </c>
      <c r="I1415" s="76">
        <f t="shared" si="73"/>
        <v>70200</v>
      </c>
      <c r="J1415" s="76">
        <f t="shared" si="74"/>
        <v>56100</v>
      </c>
    </row>
    <row r="1416" spans="1:10">
      <c r="A1416" s="2">
        <v>44381</v>
      </c>
      <c r="B1416" s="3" t="s">
        <v>172</v>
      </c>
      <c r="C1416" s="4" t="s">
        <v>141</v>
      </c>
      <c r="D1416" s="3" t="s">
        <v>118</v>
      </c>
      <c r="E1416" s="3" t="s">
        <v>176</v>
      </c>
      <c r="F1416" s="3">
        <v>57</v>
      </c>
      <c r="G1416" s="3">
        <v>9000</v>
      </c>
      <c r="H1416" s="5">
        <f t="shared" si="72"/>
        <v>513000</v>
      </c>
      <c r="I1416" s="76">
        <f t="shared" si="73"/>
        <v>51300</v>
      </c>
      <c r="J1416" s="76">
        <f t="shared" si="74"/>
        <v>41000</v>
      </c>
    </row>
    <row r="1417" spans="1:10">
      <c r="A1417" s="2">
        <v>44382</v>
      </c>
      <c r="B1417" s="3" t="s">
        <v>173</v>
      </c>
      <c r="C1417" s="4" t="s">
        <v>110</v>
      </c>
      <c r="D1417" s="3" t="s">
        <v>10</v>
      </c>
      <c r="E1417" s="3" t="s">
        <v>176</v>
      </c>
      <c r="F1417" s="3">
        <v>36</v>
      </c>
      <c r="G1417" s="3">
        <v>9000</v>
      </c>
      <c r="H1417" s="5">
        <f t="shared" si="72"/>
        <v>324000</v>
      </c>
      <c r="I1417" s="76">
        <f t="shared" si="73"/>
        <v>32400</v>
      </c>
      <c r="J1417" s="76">
        <f t="shared" si="74"/>
        <v>25900</v>
      </c>
    </row>
    <row r="1418" spans="1:10">
      <c r="A1418" s="2">
        <v>44382</v>
      </c>
      <c r="B1418" s="3" t="s">
        <v>171</v>
      </c>
      <c r="C1418" s="4" t="s">
        <v>139</v>
      </c>
      <c r="D1418" s="3" t="s">
        <v>118</v>
      </c>
      <c r="E1418" s="3" t="s">
        <v>175</v>
      </c>
      <c r="F1418" s="3">
        <v>61</v>
      </c>
      <c r="G1418" s="3">
        <v>23500</v>
      </c>
      <c r="H1418" s="5">
        <f t="shared" si="72"/>
        <v>1433500</v>
      </c>
      <c r="I1418" s="76">
        <f t="shared" si="73"/>
        <v>716750</v>
      </c>
      <c r="J1418" s="76">
        <f t="shared" si="74"/>
        <v>716700</v>
      </c>
    </row>
    <row r="1419" spans="1:10">
      <c r="A1419" s="2">
        <v>44382</v>
      </c>
      <c r="B1419" s="3" t="s">
        <v>173</v>
      </c>
      <c r="C1419" s="4" t="s">
        <v>152</v>
      </c>
      <c r="D1419" s="3" t="s">
        <v>10</v>
      </c>
      <c r="E1419" s="3" t="s">
        <v>174</v>
      </c>
      <c r="F1419" s="3">
        <v>98</v>
      </c>
      <c r="G1419" s="3">
        <v>18000</v>
      </c>
      <c r="H1419" s="5">
        <f t="shared" si="72"/>
        <v>1764000</v>
      </c>
      <c r="I1419" s="76">
        <f t="shared" si="73"/>
        <v>352800</v>
      </c>
      <c r="J1419" s="76">
        <f t="shared" si="74"/>
        <v>370400</v>
      </c>
    </row>
    <row r="1420" spans="1:10">
      <c r="A1420" s="2">
        <v>44382</v>
      </c>
      <c r="B1420" s="3" t="s">
        <v>170</v>
      </c>
      <c r="C1420" s="4" t="s">
        <v>128</v>
      </c>
      <c r="D1420" s="3" t="s">
        <v>118</v>
      </c>
      <c r="E1420" s="3" t="s">
        <v>175</v>
      </c>
      <c r="F1420" s="3">
        <v>70</v>
      </c>
      <c r="G1420" s="3">
        <v>23500</v>
      </c>
      <c r="H1420" s="5">
        <f t="shared" si="72"/>
        <v>1645000</v>
      </c>
      <c r="I1420" s="76">
        <f t="shared" si="73"/>
        <v>822500</v>
      </c>
      <c r="J1420" s="76">
        <f t="shared" si="74"/>
        <v>822500</v>
      </c>
    </row>
    <row r="1421" spans="1:10">
      <c r="A1421" s="2">
        <v>44382</v>
      </c>
      <c r="B1421" s="3" t="s">
        <v>169</v>
      </c>
      <c r="C1421" s="4" t="s">
        <v>16</v>
      </c>
      <c r="D1421" s="3" t="s">
        <v>10</v>
      </c>
      <c r="E1421" s="3" t="s">
        <v>176</v>
      </c>
      <c r="F1421" s="3">
        <v>47</v>
      </c>
      <c r="G1421" s="3">
        <v>9000</v>
      </c>
      <c r="H1421" s="5">
        <f t="shared" si="72"/>
        <v>423000</v>
      </c>
      <c r="I1421" s="76">
        <f t="shared" si="73"/>
        <v>42300</v>
      </c>
      <c r="J1421" s="76">
        <f t="shared" si="74"/>
        <v>33800</v>
      </c>
    </row>
    <row r="1422" spans="1:10">
      <c r="A1422" s="2">
        <v>44382</v>
      </c>
      <c r="B1422" s="3" t="s">
        <v>171</v>
      </c>
      <c r="C1422" s="4" t="s">
        <v>87</v>
      </c>
      <c r="D1422" s="3" t="s">
        <v>10</v>
      </c>
      <c r="E1422" s="3" t="s">
        <v>176</v>
      </c>
      <c r="F1422" s="3">
        <v>77</v>
      </c>
      <c r="G1422" s="3">
        <v>9000</v>
      </c>
      <c r="H1422" s="5">
        <f t="shared" si="72"/>
        <v>693000</v>
      </c>
      <c r="I1422" s="76">
        <f t="shared" si="73"/>
        <v>69300</v>
      </c>
      <c r="J1422" s="76">
        <f t="shared" si="74"/>
        <v>55400</v>
      </c>
    </row>
    <row r="1423" spans="1:10">
      <c r="A1423" s="2">
        <v>44382</v>
      </c>
      <c r="B1423" s="3" t="s">
        <v>172</v>
      </c>
      <c r="C1423" s="4" t="s">
        <v>11</v>
      </c>
      <c r="D1423" s="3" t="s">
        <v>7</v>
      </c>
      <c r="E1423" s="3" t="s">
        <v>175</v>
      </c>
      <c r="F1423" s="3">
        <v>23</v>
      </c>
      <c r="G1423" s="3">
        <v>23500</v>
      </c>
      <c r="H1423" s="5">
        <f t="shared" si="72"/>
        <v>540500</v>
      </c>
      <c r="I1423" s="76">
        <f t="shared" si="73"/>
        <v>270250</v>
      </c>
      <c r="J1423" s="76">
        <f t="shared" si="74"/>
        <v>270200</v>
      </c>
    </row>
    <row r="1424" spans="1:10">
      <c r="A1424" s="2">
        <v>44382</v>
      </c>
      <c r="B1424" s="3" t="s">
        <v>173</v>
      </c>
      <c r="C1424" s="4" t="s">
        <v>46</v>
      </c>
      <c r="D1424" s="3" t="s">
        <v>7</v>
      </c>
      <c r="E1424" s="3" t="s">
        <v>174</v>
      </c>
      <c r="F1424" s="3">
        <v>62</v>
      </c>
      <c r="G1424" s="3">
        <v>18000</v>
      </c>
      <c r="H1424" s="5">
        <f t="shared" si="72"/>
        <v>1116000</v>
      </c>
      <c r="I1424" s="76">
        <f t="shared" si="73"/>
        <v>223200</v>
      </c>
      <c r="J1424" s="76">
        <f t="shared" si="74"/>
        <v>223200</v>
      </c>
    </row>
    <row r="1425" spans="1:10">
      <c r="A1425" s="2">
        <v>44382</v>
      </c>
      <c r="B1425" s="3" t="s">
        <v>170</v>
      </c>
      <c r="C1425" s="4" t="s">
        <v>120</v>
      </c>
      <c r="D1425" s="3" t="s">
        <v>118</v>
      </c>
      <c r="E1425" s="3" t="s">
        <v>176</v>
      </c>
      <c r="F1425" s="3">
        <v>81</v>
      </c>
      <c r="G1425" s="3">
        <v>9000</v>
      </c>
      <c r="H1425" s="5">
        <f t="shared" si="72"/>
        <v>729000</v>
      </c>
      <c r="I1425" s="76">
        <f t="shared" si="73"/>
        <v>72900</v>
      </c>
      <c r="J1425" s="76">
        <f t="shared" si="74"/>
        <v>58300</v>
      </c>
    </row>
    <row r="1426" spans="1:10">
      <c r="A1426" s="2">
        <v>44383</v>
      </c>
      <c r="B1426" s="3" t="s">
        <v>170</v>
      </c>
      <c r="C1426" s="4" t="s">
        <v>60</v>
      </c>
      <c r="D1426" s="3" t="s">
        <v>7</v>
      </c>
      <c r="E1426" s="3" t="s">
        <v>176</v>
      </c>
      <c r="F1426" s="3">
        <v>80</v>
      </c>
      <c r="G1426" s="3">
        <v>9000</v>
      </c>
      <c r="H1426" s="5">
        <f t="shared" si="72"/>
        <v>720000</v>
      </c>
      <c r="I1426" s="76">
        <f t="shared" si="73"/>
        <v>72000</v>
      </c>
      <c r="J1426" s="76">
        <f t="shared" si="74"/>
        <v>57600</v>
      </c>
    </row>
    <row r="1427" spans="1:10">
      <c r="A1427" s="2">
        <v>44383</v>
      </c>
      <c r="B1427" s="3" t="s">
        <v>170</v>
      </c>
      <c r="C1427" s="4" t="s">
        <v>29</v>
      </c>
      <c r="D1427" s="3" t="s">
        <v>10</v>
      </c>
      <c r="E1427" s="3" t="s">
        <v>175</v>
      </c>
      <c r="F1427" s="3">
        <v>49</v>
      </c>
      <c r="G1427" s="3">
        <v>23500</v>
      </c>
      <c r="H1427" s="5">
        <f t="shared" si="72"/>
        <v>1151500</v>
      </c>
      <c r="I1427" s="76">
        <f t="shared" si="73"/>
        <v>575750</v>
      </c>
      <c r="J1427" s="76">
        <f t="shared" si="74"/>
        <v>575700</v>
      </c>
    </row>
    <row r="1428" spans="1:10">
      <c r="A1428" s="2">
        <v>44383</v>
      </c>
      <c r="B1428" s="3" t="s">
        <v>173</v>
      </c>
      <c r="C1428" s="4" t="s">
        <v>162</v>
      </c>
      <c r="D1428" s="3" t="s">
        <v>118</v>
      </c>
      <c r="E1428" s="3" t="s">
        <v>176</v>
      </c>
      <c r="F1428" s="3">
        <v>19</v>
      </c>
      <c r="G1428" s="3">
        <v>9000</v>
      </c>
      <c r="H1428" s="5">
        <f t="shared" si="72"/>
        <v>171000</v>
      </c>
      <c r="I1428" s="76">
        <f t="shared" si="73"/>
        <v>17100</v>
      </c>
      <c r="J1428" s="76">
        <f t="shared" si="74"/>
        <v>13600</v>
      </c>
    </row>
    <row r="1429" spans="1:10">
      <c r="A1429" s="2">
        <v>44383</v>
      </c>
      <c r="B1429" s="3" t="s">
        <v>171</v>
      </c>
      <c r="C1429" s="4" t="s">
        <v>46</v>
      </c>
      <c r="D1429" s="3" t="s">
        <v>10</v>
      </c>
      <c r="E1429" s="3" t="s">
        <v>175</v>
      </c>
      <c r="F1429" s="3">
        <v>39</v>
      </c>
      <c r="G1429" s="3">
        <v>23500</v>
      </c>
      <c r="H1429" s="5">
        <f t="shared" si="72"/>
        <v>916500</v>
      </c>
      <c r="I1429" s="76">
        <f t="shared" si="73"/>
        <v>458250</v>
      </c>
      <c r="J1429" s="76">
        <f t="shared" si="74"/>
        <v>458200</v>
      </c>
    </row>
    <row r="1430" spans="1:10">
      <c r="A1430" s="2">
        <v>44383</v>
      </c>
      <c r="B1430" s="3" t="s">
        <v>13</v>
      </c>
      <c r="C1430" s="4" t="s">
        <v>164</v>
      </c>
      <c r="D1430" s="3" t="s">
        <v>18</v>
      </c>
      <c r="E1430" s="3" t="s">
        <v>176</v>
      </c>
      <c r="F1430" s="3">
        <v>1</v>
      </c>
      <c r="G1430" s="3">
        <v>9000</v>
      </c>
      <c r="H1430" s="5">
        <f t="shared" si="72"/>
        <v>9000</v>
      </c>
      <c r="I1430" s="76">
        <f t="shared" si="73"/>
        <v>900</v>
      </c>
      <c r="J1430" s="76">
        <f t="shared" si="74"/>
        <v>700</v>
      </c>
    </row>
    <row r="1431" spans="1:10">
      <c r="A1431" s="2">
        <v>44383</v>
      </c>
      <c r="B1431" s="3" t="s">
        <v>13</v>
      </c>
      <c r="C1431" s="4" t="s">
        <v>117</v>
      </c>
      <c r="D1431" s="3" t="s">
        <v>118</v>
      </c>
      <c r="E1431" s="3" t="s">
        <v>175</v>
      </c>
      <c r="F1431" s="3">
        <v>9</v>
      </c>
      <c r="G1431" s="3">
        <v>23500</v>
      </c>
      <c r="H1431" s="5">
        <f t="shared" si="72"/>
        <v>211500</v>
      </c>
      <c r="I1431" s="76">
        <f t="shared" si="73"/>
        <v>105750</v>
      </c>
      <c r="J1431" s="76">
        <f t="shared" si="74"/>
        <v>105700</v>
      </c>
    </row>
    <row r="1432" spans="1:10">
      <c r="A1432" s="2">
        <v>44384</v>
      </c>
      <c r="B1432" s="3" t="s">
        <v>170</v>
      </c>
      <c r="C1432" s="4" t="s">
        <v>116</v>
      </c>
      <c r="D1432" s="3" t="s">
        <v>18</v>
      </c>
      <c r="E1432" s="3" t="s">
        <v>174</v>
      </c>
      <c r="F1432" s="3">
        <v>68</v>
      </c>
      <c r="G1432" s="3">
        <v>18000</v>
      </c>
      <c r="H1432" s="5">
        <f t="shared" si="72"/>
        <v>1224000</v>
      </c>
      <c r="I1432" s="76">
        <f t="shared" si="73"/>
        <v>244800</v>
      </c>
      <c r="J1432" s="76">
        <f t="shared" si="74"/>
        <v>244800</v>
      </c>
    </row>
    <row r="1433" spans="1:10">
      <c r="A1433" s="2">
        <v>44384</v>
      </c>
      <c r="B1433" s="3" t="s">
        <v>169</v>
      </c>
      <c r="C1433" s="4" t="s">
        <v>105</v>
      </c>
      <c r="D1433" s="3" t="s">
        <v>18</v>
      </c>
      <c r="E1433" s="3" t="s">
        <v>174</v>
      </c>
      <c r="F1433" s="3">
        <v>30</v>
      </c>
      <c r="G1433" s="3">
        <v>18000</v>
      </c>
      <c r="H1433" s="5">
        <f t="shared" si="72"/>
        <v>540000</v>
      </c>
      <c r="I1433" s="76">
        <f t="shared" si="73"/>
        <v>108000</v>
      </c>
      <c r="J1433" s="76">
        <f t="shared" si="74"/>
        <v>108000</v>
      </c>
    </row>
    <row r="1434" spans="1:10">
      <c r="A1434" s="2">
        <v>44384</v>
      </c>
      <c r="B1434" s="3" t="s">
        <v>170</v>
      </c>
      <c r="C1434" s="4" t="s">
        <v>64</v>
      </c>
      <c r="D1434" s="3" t="s">
        <v>7</v>
      </c>
      <c r="E1434" s="3" t="s">
        <v>176</v>
      </c>
      <c r="F1434" s="3">
        <v>78</v>
      </c>
      <c r="G1434" s="3">
        <v>9000</v>
      </c>
      <c r="H1434" s="5">
        <f t="shared" si="72"/>
        <v>702000</v>
      </c>
      <c r="I1434" s="76">
        <f t="shared" si="73"/>
        <v>70200</v>
      </c>
      <c r="J1434" s="76">
        <f t="shared" si="74"/>
        <v>56100</v>
      </c>
    </row>
    <row r="1435" spans="1:10">
      <c r="A1435" s="2">
        <v>44384</v>
      </c>
      <c r="B1435" s="3" t="s">
        <v>169</v>
      </c>
      <c r="C1435" s="4" t="s">
        <v>135</v>
      </c>
      <c r="D1435" s="3" t="s">
        <v>23</v>
      </c>
      <c r="E1435" s="3" t="s">
        <v>176</v>
      </c>
      <c r="F1435" s="3">
        <v>63</v>
      </c>
      <c r="G1435" s="3">
        <v>9000</v>
      </c>
      <c r="H1435" s="5">
        <f t="shared" si="72"/>
        <v>567000</v>
      </c>
      <c r="I1435" s="76">
        <f t="shared" si="73"/>
        <v>56700</v>
      </c>
      <c r="J1435" s="76">
        <f t="shared" si="74"/>
        <v>45300</v>
      </c>
    </row>
    <row r="1436" spans="1:10">
      <c r="A1436" s="2">
        <v>44384</v>
      </c>
      <c r="B1436" s="3" t="s">
        <v>173</v>
      </c>
      <c r="C1436" s="4" t="s">
        <v>28</v>
      </c>
      <c r="D1436" s="3" t="s">
        <v>18</v>
      </c>
      <c r="E1436" s="3" t="s">
        <v>174</v>
      </c>
      <c r="F1436" s="3">
        <v>64</v>
      </c>
      <c r="G1436" s="3">
        <v>18000</v>
      </c>
      <c r="H1436" s="5">
        <f t="shared" si="72"/>
        <v>1152000</v>
      </c>
      <c r="I1436" s="76">
        <f t="shared" si="73"/>
        <v>230400</v>
      </c>
      <c r="J1436" s="76">
        <f t="shared" si="74"/>
        <v>230400</v>
      </c>
    </row>
    <row r="1437" spans="1:10">
      <c r="A1437" s="2">
        <v>44384</v>
      </c>
      <c r="B1437" s="3" t="s">
        <v>173</v>
      </c>
      <c r="C1437" s="4" t="s">
        <v>29</v>
      </c>
      <c r="D1437" s="3" t="s">
        <v>10</v>
      </c>
      <c r="E1437" s="3" t="s">
        <v>174</v>
      </c>
      <c r="F1437" s="3">
        <v>81</v>
      </c>
      <c r="G1437" s="3">
        <v>18000</v>
      </c>
      <c r="H1437" s="5">
        <f t="shared" si="72"/>
        <v>1458000</v>
      </c>
      <c r="I1437" s="76">
        <f t="shared" si="73"/>
        <v>291600</v>
      </c>
      <c r="J1437" s="76">
        <f t="shared" si="74"/>
        <v>291600</v>
      </c>
    </row>
    <row r="1438" spans="1:10">
      <c r="A1438" s="2">
        <v>44385</v>
      </c>
      <c r="B1438" s="3" t="s">
        <v>13</v>
      </c>
      <c r="C1438" s="4" t="s">
        <v>115</v>
      </c>
      <c r="D1438" s="3" t="s">
        <v>21</v>
      </c>
      <c r="E1438" s="3" t="s">
        <v>174</v>
      </c>
      <c r="F1438" s="3">
        <v>36</v>
      </c>
      <c r="G1438" s="3">
        <v>18000</v>
      </c>
      <c r="H1438" s="5">
        <f t="shared" si="72"/>
        <v>648000</v>
      </c>
      <c r="I1438" s="76">
        <f t="shared" si="73"/>
        <v>129600</v>
      </c>
      <c r="J1438" s="76">
        <f t="shared" si="74"/>
        <v>129600</v>
      </c>
    </row>
    <row r="1439" spans="1:10">
      <c r="A1439" s="2">
        <v>44385</v>
      </c>
      <c r="B1439" s="3" t="s">
        <v>171</v>
      </c>
      <c r="C1439" s="4" t="s">
        <v>65</v>
      </c>
      <c r="D1439" s="3" t="s">
        <v>23</v>
      </c>
      <c r="E1439" s="3" t="s">
        <v>178</v>
      </c>
      <c r="F1439" s="3">
        <v>92</v>
      </c>
      <c r="G1439" s="3">
        <v>4000</v>
      </c>
      <c r="H1439" s="5">
        <f t="shared" si="72"/>
        <v>368000</v>
      </c>
      <c r="I1439" s="76">
        <f t="shared" si="73"/>
        <v>36800</v>
      </c>
      <c r="J1439" s="76">
        <f t="shared" si="74"/>
        <v>33000</v>
      </c>
    </row>
    <row r="1440" spans="1:10">
      <c r="A1440" s="2">
        <v>44385</v>
      </c>
      <c r="B1440" s="3" t="s">
        <v>173</v>
      </c>
      <c r="C1440" s="4" t="s">
        <v>88</v>
      </c>
      <c r="D1440" s="3" t="s">
        <v>21</v>
      </c>
      <c r="E1440" s="3" t="s">
        <v>176</v>
      </c>
      <c r="F1440" s="3">
        <v>50</v>
      </c>
      <c r="G1440" s="3">
        <v>9000</v>
      </c>
      <c r="H1440" s="5">
        <f t="shared" si="72"/>
        <v>450000</v>
      </c>
      <c r="I1440" s="76">
        <f t="shared" si="73"/>
        <v>45000</v>
      </c>
      <c r="J1440" s="76">
        <f t="shared" si="74"/>
        <v>36000</v>
      </c>
    </row>
    <row r="1441" spans="1:10">
      <c r="A1441" s="2">
        <v>44385</v>
      </c>
      <c r="B1441" s="3" t="s">
        <v>171</v>
      </c>
      <c r="C1441" s="4" t="s">
        <v>139</v>
      </c>
      <c r="D1441" s="3" t="s">
        <v>118</v>
      </c>
      <c r="E1441" s="3" t="s">
        <v>175</v>
      </c>
      <c r="F1441" s="3">
        <v>6</v>
      </c>
      <c r="G1441" s="3">
        <v>23500</v>
      </c>
      <c r="H1441" s="5">
        <f t="shared" si="72"/>
        <v>141000</v>
      </c>
      <c r="I1441" s="76">
        <f t="shared" si="73"/>
        <v>70500</v>
      </c>
      <c r="J1441" s="76">
        <f t="shared" si="74"/>
        <v>70500</v>
      </c>
    </row>
    <row r="1442" spans="1:10">
      <c r="A1442" s="2">
        <v>44385</v>
      </c>
      <c r="B1442" s="3" t="s">
        <v>173</v>
      </c>
      <c r="C1442" s="4" t="s">
        <v>46</v>
      </c>
      <c r="D1442" s="3" t="s">
        <v>7</v>
      </c>
      <c r="E1442" s="3" t="s">
        <v>175</v>
      </c>
      <c r="F1442" s="3">
        <v>62</v>
      </c>
      <c r="G1442" s="3">
        <v>23500</v>
      </c>
      <c r="H1442" s="5">
        <f t="shared" si="72"/>
        <v>1457000</v>
      </c>
      <c r="I1442" s="76">
        <f t="shared" si="73"/>
        <v>728500</v>
      </c>
      <c r="J1442" s="76">
        <f t="shared" si="74"/>
        <v>728500</v>
      </c>
    </row>
    <row r="1443" spans="1:10">
      <c r="A1443" s="2">
        <v>44385</v>
      </c>
      <c r="B1443" s="3" t="s">
        <v>170</v>
      </c>
      <c r="C1443" s="4" t="s">
        <v>131</v>
      </c>
      <c r="D1443" s="3" t="s">
        <v>23</v>
      </c>
      <c r="E1443" s="3" t="s">
        <v>174</v>
      </c>
      <c r="F1443" s="3">
        <v>33</v>
      </c>
      <c r="G1443" s="3">
        <v>18000</v>
      </c>
      <c r="H1443" s="5">
        <f t="shared" si="72"/>
        <v>594000</v>
      </c>
      <c r="I1443" s="76">
        <f t="shared" si="73"/>
        <v>118800</v>
      </c>
      <c r="J1443" s="76">
        <f t="shared" si="74"/>
        <v>118800</v>
      </c>
    </row>
    <row r="1444" spans="1:10">
      <c r="A1444" s="2">
        <v>44386</v>
      </c>
      <c r="B1444" s="3" t="s">
        <v>172</v>
      </c>
      <c r="C1444" s="4" t="s">
        <v>20</v>
      </c>
      <c r="D1444" s="3" t="s">
        <v>21</v>
      </c>
      <c r="E1444" s="3" t="s">
        <v>178</v>
      </c>
      <c r="F1444" s="3">
        <v>45</v>
      </c>
      <c r="G1444" s="3">
        <v>4000</v>
      </c>
      <c r="H1444" s="5">
        <f t="shared" si="72"/>
        <v>180000</v>
      </c>
      <c r="I1444" s="76">
        <f t="shared" si="73"/>
        <v>18000</v>
      </c>
      <c r="J1444" s="76">
        <f t="shared" si="74"/>
        <v>14400</v>
      </c>
    </row>
    <row r="1445" spans="1:10">
      <c r="A1445" s="2">
        <v>44386</v>
      </c>
      <c r="B1445" s="3" t="s">
        <v>173</v>
      </c>
      <c r="C1445" s="4" t="s">
        <v>102</v>
      </c>
      <c r="D1445" s="3" t="s">
        <v>23</v>
      </c>
      <c r="E1445" s="3" t="s">
        <v>176</v>
      </c>
      <c r="F1445" s="3">
        <v>5</v>
      </c>
      <c r="G1445" s="3">
        <v>9000</v>
      </c>
      <c r="H1445" s="5">
        <f t="shared" si="72"/>
        <v>45000</v>
      </c>
      <c r="I1445" s="76">
        <f t="shared" si="73"/>
        <v>4500</v>
      </c>
      <c r="J1445" s="76">
        <f t="shared" si="74"/>
        <v>3600</v>
      </c>
    </row>
    <row r="1446" spans="1:10">
      <c r="A1446" s="2">
        <v>44386</v>
      </c>
      <c r="B1446" s="3" t="s">
        <v>170</v>
      </c>
      <c r="C1446" s="4" t="s">
        <v>144</v>
      </c>
      <c r="D1446" s="3" t="s">
        <v>118</v>
      </c>
      <c r="E1446" s="3" t="s">
        <v>176</v>
      </c>
      <c r="F1446" s="3">
        <v>17</v>
      </c>
      <c r="G1446" s="3">
        <v>9000</v>
      </c>
      <c r="H1446" s="5">
        <f t="shared" si="72"/>
        <v>153000</v>
      </c>
      <c r="I1446" s="76">
        <f t="shared" si="73"/>
        <v>15300</v>
      </c>
      <c r="J1446" s="76">
        <f t="shared" si="74"/>
        <v>12200</v>
      </c>
    </row>
    <row r="1447" spans="1:10">
      <c r="A1447" s="2">
        <v>44387</v>
      </c>
      <c r="B1447" s="3" t="s">
        <v>171</v>
      </c>
      <c r="C1447" s="4" t="s">
        <v>111</v>
      </c>
      <c r="D1447" s="3" t="s">
        <v>23</v>
      </c>
      <c r="E1447" s="3" t="s">
        <v>174</v>
      </c>
      <c r="F1447" s="3">
        <v>29</v>
      </c>
      <c r="G1447" s="3">
        <v>18000</v>
      </c>
      <c r="H1447" s="5">
        <f t="shared" si="72"/>
        <v>522000</v>
      </c>
      <c r="I1447" s="76">
        <f t="shared" si="73"/>
        <v>104400</v>
      </c>
      <c r="J1447" s="76">
        <f t="shared" si="74"/>
        <v>104400</v>
      </c>
    </row>
    <row r="1448" spans="1:10">
      <c r="A1448" s="2">
        <v>44387</v>
      </c>
      <c r="B1448" s="3" t="s">
        <v>173</v>
      </c>
      <c r="C1448" s="4" t="s">
        <v>28</v>
      </c>
      <c r="D1448" s="3" t="s">
        <v>18</v>
      </c>
      <c r="E1448" s="3" t="s">
        <v>174</v>
      </c>
      <c r="F1448" s="3">
        <v>21</v>
      </c>
      <c r="G1448" s="3">
        <v>18000</v>
      </c>
      <c r="H1448" s="5">
        <f t="shared" si="72"/>
        <v>378000</v>
      </c>
      <c r="I1448" s="76">
        <f t="shared" si="73"/>
        <v>75600</v>
      </c>
      <c r="J1448" s="76">
        <f t="shared" si="74"/>
        <v>75600</v>
      </c>
    </row>
    <row r="1449" spans="1:10">
      <c r="A1449" s="2">
        <v>44387</v>
      </c>
      <c r="B1449" s="3" t="s">
        <v>170</v>
      </c>
      <c r="C1449" s="4" t="s">
        <v>14</v>
      </c>
      <c r="D1449" s="3" t="s">
        <v>10</v>
      </c>
      <c r="E1449" s="3" t="s">
        <v>177</v>
      </c>
      <c r="F1449" s="3">
        <v>19</v>
      </c>
      <c r="G1449" s="3">
        <v>5000</v>
      </c>
      <c r="H1449" s="5">
        <f t="shared" si="72"/>
        <v>95000</v>
      </c>
      <c r="I1449" s="76">
        <f t="shared" si="73"/>
        <v>9500</v>
      </c>
      <c r="J1449" s="76">
        <f t="shared" si="74"/>
        <v>7600</v>
      </c>
    </row>
    <row r="1450" spans="1:10">
      <c r="A1450" s="2">
        <v>44387</v>
      </c>
      <c r="B1450" s="3" t="s">
        <v>13</v>
      </c>
      <c r="C1450" s="4" t="s">
        <v>93</v>
      </c>
      <c r="D1450" s="3" t="s">
        <v>21</v>
      </c>
      <c r="E1450" s="3" t="s">
        <v>174</v>
      </c>
      <c r="F1450" s="3">
        <v>69</v>
      </c>
      <c r="G1450" s="3">
        <v>18000</v>
      </c>
      <c r="H1450" s="5">
        <f t="shared" si="72"/>
        <v>1242000</v>
      </c>
      <c r="I1450" s="76">
        <f t="shared" si="73"/>
        <v>248400</v>
      </c>
      <c r="J1450" s="76">
        <f t="shared" si="74"/>
        <v>248400</v>
      </c>
    </row>
    <row r="1451" spans="1:10">
      <c r="A1451" s="2">
        <v>44387</v>
      </c>
      <c r="B1451" s="3" t="s">
        <v>171</v>
      </c>
      <c r="C1451" s="4" t="s">
        <v>126</v>
      </c>
      <c r="D1451" s="3" t="s">
        <v>18</v>
      </c>
      <c r="E1451" s="3" t="s">
        <v>174</v>
      </c>
      <c r="F1451" s="3">
        <v>63</v>
      </c>
      <c r="G1451" s="3">
        <v>18000</v>
      </c>
      <c r="H1451" s="5">
        <f t="shared" si="72"/>
        <v>1134000</v>
      </c>
      <c r="I1451" s="76">
        <f t="shared" si="73"/>
        <v>226800</v>
      </c>
      <c r="J1451" s="76">
        <f t="shared" si="74"/>
        <v>226800</v>
      </c>
    </row>
    <row r="1452" spans="1:10">
      <c r="A1452" s="2">
        <v>44387</v>
      </c>
      <c r="B1452" s="3" t="s">
        <v>171</v>
      </c>
      <c r="C1452" s="4" t="s">
        <v>41</v>
      </c>
      <c r="D1452" s="3" t="s">
        <v>23</v>
      </c>
      <c r="E1452" s="3" t="s">
        <v>175</v>
      </c>
      <c r="F1452" s="3">
        <v>22</v>
      </c>
      <c r="G1452" s="3">
        <v>23500</v>
      </c>
      <c r="H1452" s="5">
        <f t="shared" si="72"/>
        <v>517000</v>
      </c>
      <c r="I1452" s="76">
        <f t="shared" si="73"/>
        <v>258500</v>
      </c>
      <c r="J1452" s="76">
        <f t="shared" si="74"/>
        <v>258500</v>
      </c>
    </row>
    <row r="1453" spans="1:10">
      <c r="A1453" s="2">
        <v>44388</v>
      </c>
      <c r="B1453" s="3" t="s">
        <v>172</v>
      </c>
      <c r="C1453" s="4" t="s">
        <v>141</v>
      </c>
      <c r="D1453" s="3" t="s">
        <v>118</v>
      </c>
      <c r="E1453" s="3" t="s">
        <v>176</v>
      </c>
      <c r="F1453" s="3">
        <v>44</v>
      </c>
      <c r="G1453" s="3">
        <v>9000</v>
      </c>
      <c r="H1453" s="5">
        <f t="shared" si="72"/>
        <v>396000</v>
      </c>
      <c r="I1453" s="76">
        <f t="shared" si="73"/>
        <v>39600</v>
      </c>
      <c r="J1453" s="76">
        <f t="shared" si="74"/>
        <v>31600</v>
      </c>
    </row>
    <row r="1454" spans="1:10">
      <c r="A1454" s="2">
        <v>44388</v>
      </c>
      <c r="B1454" s="3" t="s">
        <v>170</v>
      </c>
      <c r="C1454" s="4" t="s">
        <v>31</v>
      </c>
      <c r="D1454" s="3" t="s">
        <v>18</v>
      </c>
      <c r="E1454" s="3" t="s">
        <v>176</v>
      </c>
      <c r="F1454" s="3">
        <v>16</v>
      </c>
      <c r="G1454" s="3">
        <v>9000</v>
      </c>
      <c r="H1454" s="5">
        <f t="shared" si="72"/>
        <v>144000</v>
      </c>
      <c r="I1454" s="76">
        <f t="shared" si="73"/>
        <v>14400</v>
      </c>
      <c r="J1454" s="76">
        <f t="shared" si="74"/>
        <v>11500</v>
      </c>
    </row>
    <row r="1455" spans="1:10">
      <c r="A1455" s="2">
        <v>44389</v>
      </c>
      <c r="B1455" s="3" t="s">
        <v>172</v>
      </c>
      <c r="C1455" s="4" t="s">
        <v>19</v>
      </c>
      <c r="D1455" s="3" t="s">
        <v>7</v>
      </c>
      <c r="E1455" s="3" t="s">
        <v>176</v>
      </c>
      <c r="F1455" s="3">
        <v>4</v>
      </c>
      <c r="G1455" s="3">
        <v>9000</v>
      </c>
      <c r="H1455" s="5">
        <f t="shared" si="72"/>
        <v>36000</v>
      </c>
      <c r="I1455" s="76">
        <f t="shared" si="73"/>
        <v>3600</v>
      </c>
      <c r="J1455" s="76">
        <f t="shared" si="74"/>
        <v>2800</v>
      </c>
    </row>
    <row r="1456" spans="1:10">
      <c r="A1456" s="2">
        <v>44389</v>
      </c>
      <c r="B1456" s="3" t="s">
        <v>13</v>
      </c>
      <c r="C1456" s="4" t="s">
        <v>115</v>
      </c>
      <c r="D1456" s="3" t="s">
        <v>21</v>
      </c>
      <c r="E1456" s="3" t="s">
        <v>174</v>
      </c>
      <c r="F1456" s="3">
        <v>37</v>
      </c>
      <c r="G1456" s="3">
        <v>18000</v>
      </c>
      <c r="H1456" s="5">
        <f t="shared" si="72"/>
        <v>666000</v>
      </c>
      <c r="I1456" s="76">
        <f t="shared" si="73"/>
        <v>133200</v>
      </c>
      <c r="J1456" s="76">
        <f t="shared" si="74"/>
        <v>133200</v>
      </c>
    </row>
    <row r="1457" spans="1:10">
      <c r="A1457" s="2">
        <v>44389</v>
      </c>
      <c r="B1457" s="3" t="s">
        <v>171</v>
      </c>
      <c r="C1457" s="4" t="s">
        <v>66</v>
      </c>
      <c r="D1457" s="3" t="s">
        <v>7</v>
      </c>
      <c r="E1457" s="3" t="s">
        <v>176</v>
      </c>
      <c r="F1457" s="3">
        <v>77</v>
      </c>
      <c r="G1457" s="3">
        <v>9000</v>
      </c>
      <c r="H1457" s="5">
        <f t="shared" si="72"/>
        <v>693000</v>
      </c>
      <c r="I1457" s="76">
        <f t="shared" si="73"/>
        <v>69300</v>
      </c>
      <c r="J1457" s="76">
        <f t="shared" si="74"/>
        <v>55400</v>
      </c>
    </row>
    <row r="1458" spans="1:10">
      <c r="A1458" s="2">
        <v>44390</v>
      </c>
      <c r="B1458" s="3" t="s">
        <v>173</v>
      </c>
      <c r="C1458" s="4" t="s">
        <v>107</v>
      </c>
      <c r="D1458" s="3" t="s">
        <v>18</v>
      </c>
      <c r="E1458" s="3" t="s">
        <v>175</v>
      </c>
      <c r="F1458" s="3">
        <v>70</v>
      </c>
      <c r="G1458" s="3">
        <v>23500</v>
      </c>
      <c r="H1458" s="5">
        <f t="shared" si="72"/>
        <v>1645000</v>
      </c>
      <c r="I1458" s="76">
        <f t="shared" si="73"/>
        <v>822500</v>
      </c>
      <c r="J1458" s="76">
        <f t="shared" si="74"/>
        <v>822500</v>
      </c>
    </row>
    <row r="1459" spans="1:10">
      <c r="A1459" s="2">
        <v>44390</v>
      </c>
      <c r="B1459" s="3" t="s">
        <v>170</v>
      </c>
      <c r="C1459" s="4" t="s">
        <v>9</v>
      </c>
      <c r="D1459" s="3" t="s">
        <v>18</v>
      </c>
      <c r="E1459" s="3" t="s">
        <v>175</v>
      </c>
      <c r="F1459" s="3">
        <v>31</v>
      </c>
      <c r="G1459" s="3">
        <v>23500</v>
      </c>
      <c r="H1459" s="5">
        <f t="shared" si="72"/>
        <v>728500</v>
      </c>
      <c r="I1459" s="76">
        <f t="shared" si="73"/>
        <v>364250</v>
      </c>
      <c r="J1459" s="76">
        <f t="shared" si="74"/>
        <v>364200</v>
      </c>
    </row>
    <row r="1460" spans="1:10">
      <c r="A1460" s="2">
        <v>44390</v>
      </c>
      <c r="B1460" s="3" t="s">
        <v>13</v>
      </c>
      <c r="C1460" s="4" t="s">
        <v>35</v>
      </c>
      <c r="D1460" s="3" t="s">
        <v>18</v>
      </c>
      <c r="E1460" s="3" t="s">
        <v>175</v>
      </c>
      <c r="F1460" s="3">
        <v>60</v>
      </c>
      <c r="G1460" s="3">
        <v>23500</v>
      </c>
      <c r="H1460" s="5">
        <f t="shared" si="72"/>
        <v>1410000</v>
      </c>
      <c r="I1460" s="76">
        <f t="shared" si="73"/>
        <v>705000</v>
      </c>
      <c r="J1460" s="76">
        <f t="shared" si="74"/>
        <v>705000</v>
      </c>
    </row>
    <row r="1461" spans="1:10">
      <c r="A1461" s="2">
        <v>44390</v>
      </c>
      <c r="B1461" s="3" t="s">
        <v>173</v>
      </c>
      <c r="C1461" s="4" t="s">
        <v>129</v>
      </c>
      <c r="D1461" s="3" t="s">
        <v>18</v>
      </c>
      <c r="E1461" s="3" t="s">
        <v>174</v>
      </c>
      <c r="F1461" s="3">
        <v>58</v>
      </c>
      <c r="G1461" s="3">
        <v>18000</v>
      </c>
      <c r="H1461" s="5">
        <f t="shared" si="72"/>
        <v>1044000</v>
      </c>
      <c r="I1461" s="76">
        <f t="shared" si="73"/>
        <v>208800</v>
      </c>
      <c r="J1461" s="76">
        <f t="shared" si="74"/>
        <v>208800</v>
      </c>
    </row>
    <row r="1462" spans="1:10">
      <c r="A1462" s="2">
        <v>44390</v>
      </c>
      <c r="B1462" s="3" t="s">
        <v>170</v>
      </c>
      <c r="C1462" s="4" t="s">
        <v>158</v>
      </c>
      <c r="D1462" s="3" t="s">
        <v>10</v>
      </c>
      <c r="E1462" s="3" t="s">
        <v>176</v>
      </c>
      <c r="F1462" s="3">
        <v>63</v>
      </c>
      <c r="G1462" s="3">
        <v>9000</v>
      </c>
      <c r="H1462" s="5">
        <f t="shared" si="72"/>
        <v>567000</v>
      </c>
      <c r="I1462" s="76">
        <f t="shared" si="73"/>
        <v>56700</v>
      </c>
      <c r="J1462" s="76">
        <f t="shared" si="74"/>
        <v>45300</v>
      </c>
    </row>
    <row r="1463" spans="1:10">
      <c r="A1463" s="2">
        <v>44390</v>
      </c>
      <c r="B1463" s="3" t="s">
        <v>172</v>
      </c>
      <c r="C1463" s="4" t="s">
        <v>48</v>
      </c>
      <c r="D1463" s="3" t="s">
        <v>23</v>
      </c>
      <c r="E1463" s="3" t="s">
        <v>175</v>
      </c>
      <c r="F1463" s="3">
        <v>24</v>
      </c>
      <c r="G1463" s="3">
        <v>23500</v>
      </c>
      <c r="H1463" s="5">
        <f t="shared" si="72"/>
        <v>564000</v>
      </c>
      <c r="I1463" s="76">
        <f t="shared" si="73"/>
        <v>282000</v>
      </c>
      <c r="J1463" s="76">
        <f t="shared" si="74"/>
        <v>282000</v>
      </c>
    </row>
    <row r="1464" spans="1:10">
      <c r="A1464" s="2">
        <v>44390</v>
      </c>
      <c r="B1464" s="3" t="s">
        <v>170</v>
      </c>
      <c r="C1464" s="4" t="s">
        <v>98</v>
      </c>
      <c r="D1464" s="3" t="s">
        <v>10</v>
      </c>
      <c r="E1464" s="3" t="s">
        <v>176</v>
      </c>
      <c r="F1464" s="3">
        <v>82</v>
      </c>
      <c r="G1464" s="3">
        <v>9000</v>
      </c>
      <c r="H1464" s="5">
        <f t="shared" si="72"/>
        <v>738000</v>
      </c>
      <c r="I1464" s="76">
        <f t="shared" si="73"/>
        <v>73800</v>
      </c>
      <c r="J1464" s="76">
        <f t="shared" si="74"/>
        <v>59000</v>
      </c>
    </row>
    <row r="1465" spans="1:10">
      <c r="A1465" s="2">
        <v>44390</v>
      </c>
      <c r="B1465" s="3" t="s">
        <v>172</v>
      </c>
      <c r="C1465" s="4" t="s">
        <v>141</v>
      </c>
      <c r="D1465" s="3" t="s">
        <v>118</v>
      </c>
      <c r="E1465" s="3" t="s">
        <v>176</v>
      </c>
      <c r="F1465" s="3">
        <v>100</v>
      </c>
      <c r="G1465" s="3">
        <v>9000</v>
      </c>
      <c r="H1465" s="5">
        <f t="shared" si="72"/>
        <v>900000</v>
      </c>
      <c r="I1465" s="76">
        <f t="shared" si="73"/>
        <v>90000</v>
      </c>
      <c r="J1465" s="76">
        <f t="shared" si="74"/>
        <v>81000</v>
      </c>
    </row>
    <row r="1466" spans="1:10">
      <c r="A1466" s="2">
        <v>44390</v>
      </c>
      <c r="B1466" s="3" t="s">
        <v>170</v>
      </c>
      <c r="C1466" s="4" t="s">
        <v>98</v>
      </c>
      <c r="D1466" s="3" t="s">
        <v>10</v>
      </c>
      <c r="E1466" s="3" t="s">
        <v>176</v>
      </c>
      <c r="F1466" s="3">
        <v>12</v>
      </c>
      <c r="G1466" s="3">
        <v>9000</v>
      </c>
      <c r="H1466" s="5">
        <f t="shared" si="72"/>
        <v>108000</v>
      </c>
      <c r="I1466" s="76">
        <f t="shared" si="73"/>
        <v>10800</v>
      </c>
      <c r="J1466" s="76">
        <f t="shared" si="74"/>
        <v>8600</v>
      </c>
    </row>
    <row r="1467" spans="1:10">
      <c r="A1467" s="2">
        <v>44391</v>
      </c>
      <c r="B1467" s="3" t="s">
        <v>13</v>
      </c>
      <c r="C1467" s="4" t="s">
        <v>44</v>
      </c>
      <c r="D1467" s="3" t="s">
        <v>23</v>
      </c>
      <c r="E1467" s="3" t="s">
        <v>176</v>
      </c>
      <c r="F1467" s="3">
        <v>45</v>
      </c>
      <c r="G1467" s="3">
        <v>9000</v>
      </c>
      <c r="H1467" s="5">
        <f t="shared" si="72"/>
        <v>405000</v>
      </c>
      <c r="I1467" s="76">
        <f t="shared" si="73"/>
        <v>40500</v>
      </c>
      <c r="J1467" s="76">
        <f t="shared" si="74"/>
        <v>32400</v>
      </c>
    </row>
    <row r="1468" spans="1:10">
      <c r="A1468" s="2">
        <v>44391</v>
      </c>
      <c r="B1468" s="3" t="s">
        <v>172</v>
      </c>
      <c r="C1468" s="4" t="s">
        <v>45</v>
      </c>
      <c r="D1468" s="3" t="s">
        <v>18</v>
      </c>
      <c r="E1468" s="3" t="s">
        <v>176</v>
      </c>
      <c r="F1468" s="3">
        <v>50</v>
      </c>
      <c r="G1468" s="3">
        <v>9000</v>
      </c>
      <c r="H1468" s="5">
        <f t="shared" si="72"/>
        <v>450000</v>
      </c>
      <c r="I1468" s="76">
        <f t="shared" si="73"/>
        <v>45000</v>
      </c>
      <c r="J1468" s="76">
        <f t="shared" si="74"/>
        <v>36000</v>
      </c>
    </row>
    <row r="1469" spans="1:10">
      <c r="A1469" s="2">
        <v>44391</v>
      </c>
      <c r="B1469" s="3" t="s">
        <v>173</v>
      </c>
      <c r="C1469" s="4" t="s">
        <v>53</v>
      </c>
      <c r="D1469" s="3" t="s">
        <v>7</v>
      </c>
      <c r="E1469" s="3" t="s">
        <v>175</v>
      </c>
      <c r="F1469" s="3">
        <v>37</v>
      </c>
      <c r="G1469" s="3">
        <v>23500</v>
      </c>
      <c r="H1469" s="5">
        <f t="shared" si="72"/>
        <v>869500</v>
      </c>
      <c r="I1469" s="76">
        <f t="shared" si="73"/>
        <v>434750</v>
      </c>
      <c r="J1469" s="76">
        <f t="shared" si="74"/>
        <v>434700</v>
      </c>
    </row>
    <row r="1470" spans="1:10">
      <c r="A1470" s="2">
        <v>44391</v>
      </c>
      <c r="B1470" s="3" t="s">
        <v>170</v>
      </c>
      <c r="C1470" s="4" t="s">
        <v>92</v>
      </c>
      <c r="D1470" s="3" t="s">
        <v>18</v>
      </c>
      <c r="E1470" s="3" t="s">
        <v>176</v>
      </c>
      <c r="F1470" s="3">
        <v>32</v>
      </c>
      <c r="G1470" s="3">
        <v>9000</v>
      </c>
      <c r="H1470" s="5">
        <f t="shared" si="72"/>
        <v>288000</v>
      </c>
      <c r="I1470" s="76">
        <f t="shared" si="73"/>
        <v>28800</v>
      </c>
      <c r="J1470" s="76">
        <f t="shared" si="74"/>
        <v>23000</v>
      </c>
    </row>
    <row r="1471" spans="1:10">
      <c r="A1471" s="2">
        <v>44391</v>
      </c>
      <c r="B1471" s="3" t="s">
        <v>172</v>
      </c>
      <c r="C1471" s="4" t="s">
        <v>20</v>
      </c>
      <c r="D1471" s="3" t="s">
        <v>21</v>
      </c>
      <c r="E1471" s="3" t="s">
        <v>178</v>
      </c>
      <c r="F1471" s="3">
        <v>20</v>
      </c>
      <c r="G1471" s="3">
        <v>4000</v>
      </c>
      <c r="H1471" s="5">
        <f t="shared" si="72"/>
        <v>80000</v>
      </c>
      <c r="I1471" s="76">
        <f t="shared" si="73"/>
        <v>8000</v>
      </c>
      <c r="J1471" s="76">
        <f t="shared" si="74"/>
        <v>6400</v>
      </c>
    </row>
    <row r="1472" spans="1:10">
      <c r="A1472" s="2">
        <v>44391</v>
      </c>
      <c r="B1472" s="3" t="s">
        <v>171</v>
      </c>
      <c r="C1472" s="4" t="s">
        <v>168</v>
      </c>
      <c r="D1472" s="3" t="s">
        <v>7</v>
      </c>
      <c r="E1472" s="3" t="s">
        <v>177</v>
      </c>
      <c r="F1472" s="3">
        <v>17</v>
      </c>
      <c r="G1472" s="3">
        <v>5000</v>
      </c>
      <c r="H1472" s="5">
        <f t="shared" si="72"/>
        <v>85000</v>
      </c>
      <c r="I1472" s="76">
        <f t="shared" si="73"/>
        <v>8500</v>
      </c>
      <c r="J1472" s="76">
        <f t="shared" si="74"/>
        <v>6800</v>
      </c>
    </row>
    <row r="1473" spans="1:10">
      <c r="A1473" s="2">
        <v>44391</v>
      </c>
      <c r="B1473" s="3" t="s">
        <v>172</v>
      </c>
      <c r="C1473" s="4" t="s">
        <v>101</v>
      </c>
      <c r="D1473" s="3" t="s">
        <v>10</v>
      </c>
      <c r="E1473" s="3" t="s">
        <v>175</v>
      </c>
      <c r="F1473" s="3">
        <v>58</v>
      </c>
      <c r="G1473" s="3">
        <v>23500</v>
      </c>
      <c r="H1473" s="5">
        <f t="shared" si="72"/>
        <v>1363000</v>
      </c>
      <c r="I1473" s="76">
        <f t="shared" si="73"/>
        <v>681500</v>
      </c>
      <c r="J1473" s="76">
        <f t="shared" si="74"/>
        <v>681500</v>
      </c>
    </row>
    <row r="1474" spans="1:10">
      <c r="A1474" s="2">
        <v>44392</v>
      </c>
      <c r="B1474" s="3" t="s">
        <v>169</v>
      </c>
      <c r="C1474" s="4" t="s">
        <v>8</v>
      </c>
      <c r="D1474" s="3" t="s">
        <v>7</v>
      </c>
      <c r="E1474" s="3" t="s">
        <v>175</v>
      </c>
      <c r="F1474" s="3">
        <v>9</v>
      </c>
      <c r="G1474" s="3">
        <v>23500</v>
      </c>
      <c r="H1474" s="5">
        <f t="shared" ref="H1474:H1537" si="75">G1474*F1474</f>
        <v>211500</v>
      </c>
      <c r="I1474" s="76">
        <f t="shared" si="73"/>
        <v>105750</v>
      </c>
      <c r="J1474" s="76">
        <f t="shared" si="74"/>
        <v>105700</v>
      </c>
    </row>
    <row r="1475" spans="1:10">
      <c r="A1475" s="2">
        <v>44392</v>
      </c>
      <c r="B1475" s="3" t="s">
        <v>170</v>
      </c>
      <c r="C1475" s="4" t="s">
        <v>29</v>
      </c>
      <c r="D1475" s="3" t="s">
        <v>10</v>
      </c>
      <c r="E1475" s="3" t="s">
        <v>175</v>
      </c>
      <c r="F1475" s="3">
        <v>46</v>
      </c>
      <c r="G1475" s="3">
        <v>23500</v>
      </c>
      <c r="H1475" s="5">
        <f t="shared" si="75"/>
        <v>1081000</v>
      </c>
      <c r="I1475" s="76">
        <f t="shared" ref="I1475:I1538" si="76">IF($G1475&gt;20000, ROUNDDOWN($H1475*0.5, -1), IF($G1475&gt;10000, ROUNDDOWN($H1475*0.2, -1), ROUNDDOWN($H1475*0.1, -1)))</f>
        <v>540500</v>
      </c>
      <c r="J1475" s="76">
        <f t="shared" ref="J1475:J1538" si="77">IF($F1475&gt;90, ROUNDDOWN($H1475*0.01, -2), 0) + IF($G1475&gt;20000, ROUNDDOWN($H1475*0.5, -2), IF($G1475&gt;10000, ROUNDDOWN($H1475*0.2, -2), ROUNDDOWN($H1475*0.08, -2)))</f>
        <v>540500</v>
      </c>
    </row>
    <row r="1476" spans="1:10">
      <c r="A1476" s="2">
        <v>44392</v>
      </c>
      <c r="B1476" s="3" t="s">
        <v>169</v>
      </c>
      <c r="C1476" s="4" t="s">
        <v>85</v>
      </c>
      <c r="D1476" s="3" t="s">
        <v>7</v>
      </c>
      <c r="E1476" s="3" t="s">
        <v>176</v>
      </c>
      <c r="F1476" s="3">
        <v>10</v>
      </c>
      <c r="G1476" s="3">
        <v>9000</v>
      </c>
      <c r="H1476" s="5">
        <f t="shared" si="75"/>
        <v>90000</v>
      </c>
      <c r="I1476" s="76">
        <f t="shared" si="76"/>
        <v>9000</v>
      </c>
      <c r="J1476" s="76">
        <f t="shared" si="77"/>
        <v>7200</v>
      </c>
    </row>
    <row r="1477" spans="1:10">
      <c r="A1477" s="2">
        <v>44392</v>
      </c>
      <c r="B1477" s="3" t="s">
        <v>13</v>
      </c>
      <c r="C1477" s="4" t="s">
        <v>82</v>
      </c>
      <c r="D1477" s="3" t="s">
        <v>18</v>
      </c>
      <c r="E1477" s="3" t="s">
        <v>174</v>
      </c>
      <c r="F1477" s="3">
        <v>69</v>
      </c>
      <c r="G1477" s="3">
        <v>18000</v>
      </c>
      <c r="H1477" s="5">
        <f t="shared" si="75"/>
        <v>1242000</v>
      </c>
      <c r="I1477" s="76">
        <f t="shared" si="76"/>
        <v>248400</v>
      </c>
      <c r="J1477" s="76">
        <f t="shared" si="77"/>
        <v>248400</v>
      </c>
    </row>
    <row r="1478" spans="1:10">
      <c r="A1478" s="2">
        <v>44392</v>
      </c>
      <c r="B1478" s="3" t="s">
        <v>169</v>
      </c>
      <c r="C1478" s="4" t="s">
        <v>94</v>
      </c>
      <c r="D1478" s="3" t="s">
        <v>10</v>
      </c>
      <c r="E1478" s="3" t="s">
        <v>175</v>
      </c>
      <c r="F1478" s="3">
        <v>49</v>
      </c>
      <c r="G1478" s="3">
        <v>23500</v>
      </c>
      <c r="H1478" s="5">
        <f t="shared" si="75"/>
        <v>1151500</v>
      </c>
      <c r="I1478" s="76">
        <f t="shared" si="76"/>
        <v>575750</v>
      </c>
      <c r="J1478" s="76">
        <f t="shared" si="77"/>
        <v>575700</v>
      </c>
    </row>
    <row r="1479" spans="1:10">
      <c r="A1479" s="2">
        <v>44393</v>
      </c>
      <c r="B1479" s="3" t="s">
        <v>170</v>
      </c>
      <c r="C1479" s="4" t="s">
        <v>92</v>
      </c>
      <c r="D1479" s="3" t="s">
        <v>18</v>
      </c>
      <c r="E1479" s="3" t="s">
        <v>176</v>
      </c>
      <c r="F1479" s="3">
        <v>52</v>
      </c>
      <c r="G1479" s="3">
        <v>9000</v>
      </c>
      <c r="H1479" s="5">
        <f t="shared" si="75"/>
        <v>468000</v>
      </c>
      <c r="I1479" s="76">
        <f t="shared" si="76"/>
        <v>46800</v>
      </c>
      <c r="J1479" s="76">
        <f t="shared" si="77"/>
        <v>37400</v>
      </c>
    </row>
    <row r="1480" spans="1:10">
      <c r="A1480" s="2">
        <v>44393</v>
      </c>
      <c r="B1480" s="3" t="s">
        <v>173</v>
      </c>
      <c r="C1480" s="4" t="s">
        <v>107</v>
      </c>
      <c r="D1480" s="3" t="s">
        <v>18</v>
      </c>
      <c r="E1480" s="3" t="s">
        <v>175</v>
      </c>
      <c r="F1480" s="3">
        <v>98</v>
      </c>
      <c r="G1480" s="3">
        <v>23500</v>
      </c>
      <c r="H1480" s="5">
        <f t="shared" si="75"/>
        <v>2303000</v>
      </c>
      <c r="I1480" s="76">
        <f t="shared" si="76"/>
        <v>1151500</v>
      </c>
      <c r="J1480" s="76">
        <f t="shared" si="77"/>
        <v>1174500</v>
      </c>
    </row>
    <row r="1481" spans="1:10">
      <c r="A1481" s="2">
        <v>44393</v>
      </c>
      <c r="B1481" s="3" t="s">
        <v>170</v>
      </c>
      <c r="C1481" s="4" t="s">
        <v>128</v>
      </c>
      <c r="D1481" s="3" t="s">
        <v>118</v>
      </c>
      <c r="E1481" s="3" t="s">
        <v>175</v>
      </c>
      <c r="F1481" s="3">
        <v>35</v>
      </c>
      <c r="G1481" s="3">
        <v>23500</v>
      </c>
      <c r="H1481" s="5">
        <f t="shared" si="75"/>
        <v>822500</v>
      </c>
      <c r="I1481" s="76">
        <f t="shared" si="76"/>
        <v>411250</v>
      </c>
      <c r="J1481" s="76">
        <f t="shared" si="77"/>
        <v>411200</v>
      </c>
    </row>
    <row r="1482" spans="1:10">
      <c r="A1482" s="2">
        <v>44393</v>
      </c>
      <c r="B1482" s="3" t="s">
        <v>171</v>
      </c>
      <c r="C1482" s="4" t="s">
        <v>79</v>
      </c>
      <c r="D1482" s="3" t="s">
        <v>18</v>
      </c>
      <c r="E1482" s="3" t="s">
        <v>176</v>
      </c>
      <c r="F1482" s="3">
        <v>47</v>
      </c>
      <c r="G1482" s="3">
        <v>9000</v>
      </c>
      <c r="H1482" s="5">
        <f t="shared" si="75"/>
        <v>423000</v>
      </c>
      <c r="I1482" s="76">
        <f t="shared" si="76"/>
        <v>42300</v>
      </c>
      <c r="J1482" s="76">
        <f t="shared" si="77"/>
        <v>33800</v>
      </c>
    </row>
    <row r="1483" spans="1:10">
      <c r="A1483" s="2">
        <v>44393</v>
      </c>
      <c r="B1483" s="3" t="s">
        <v>13</v>
      </c>
      <c r="C1483" s="4" t="s">
        <v>134</v>
      </c>
      <c r="D1483" s="3" t="s">
        <v>18</v>
      </c>
      <c r="E1483" s="3" t="s">
        <v>176</v>
      </c>
      <c r="F1483" s="3">
        <v>11</v>
      </c>
      <c r="G1483" s="3">
        <v>9000</v>
      </c>
      <c r="H1483" s="5">
        <f t="shared" si="75"/>
        <v>99000</v>
      </c>
      <c r="I1483" s="76">
        <f t="shared" si="76"/>
        <v>9900</v>
      </c>
      <c r="J1483" s="76">
        <f t="shared" si="77"/>
        <v>7900</v>
      </c>
    </row>
    <row r="1484" spans="1:10">
      <c r="A1484" s="2">
        <v>44393</v>
      </c>
      <c r="B1484" s="3" t="s">
        <v>170</v>
      </c>
      <c r="C1484" s="4" t="s">
        <v>46</v>
      </c>
      <c r="D1484" s="3" t="s">
        <v>7</v>
      </c>
      <c r="E1484" s="3" t="s">
        <v>175</v>
      </c>
      <c r="F1484" s="3">
        <v>12</v>
      </c>
      <c r="G1484" s="3">
        <v>23500</v>
      </c>
      <c r="H1484" s="5">
        <f t="shared" si="75"/>
        <v>282000</v>
      </c>
      <c r="I1484" s="76">
        <f t="shared" si="76"/>
        <v>141000</v>
      </c>
      <c r="J1484" s="76">
        <f t="shared" si="77"/>
        <v>141000</v>
      </c>
    </row>
    <row r="1485" spans="1:10">
      <c r="A1485" s="2">
        <v>44394</v>
      </c>
      <c r="B1485" s="3" t="s">
        <v>172</v>
      </c>
      <c r="C1485" s="4" t="s">
        <v>26</v>
      </c>
      <c r="D1485" s="3" t="s">
        <v>21</v>
      </c>
      <c r="E1485" s="3" t="s">
        <v>175</v>
      </c>
      <c r="F1485" s="3">
        <v>83</v>
      </c>
      <c r="G1485" s="3">
        <v>23500</v>
      </c>
      <c r="H1485" s="5">
        <f t="shared" si="75"/>
        <v>1950500</v>
      </c>
      <c r="I1485" s="76">
        <f t="shared" si="76"/>
        <v>975250</v>
      </c>
      <c r="J1485" s="76">
        <f t="shared" si="77"/>
        <v>975200</v>
      </c>
    </row>
    <row r="1486" spans="1:10">
      <c r="A1486" s="2">
        <v>44394</v>
      </c>
      <c r="B1486" s="3" t="s">
        <v>172</v>
      </c>
      <c r="C1486" s="4" t="s">
        <v>109</v>
      </c>
      <c r="D1486" s="3" t="s">
        <v>18</v>
      </c>
      <c r="E1486" s="3" t="s">
        <v>176</v>
      </c>
      <c r="F1486" s="3">
        <v>43</v>
      </c>
      <c r="G1486" s="3">
        <v>9000</v>
      </c>
      <c r="H1486" s="5">
        <f t="shared" si="75"/>
        <v>387000</v>
      </c>
      <c r="I1486" s="76">
        <f t="shared" si="76"/>
        <v>38700</v>
      </c>
      <c r="J1486" s="76">
        <f t="shared" si="77"/>
        <v>30900</v>
      </c>
    </row>
    <row r="1487" spans="1:10">
      <c r="A1487" s="2">
        <v>44394</v>
      </c>
      <c r="B1487" s="3" t="s">
        <v>170</v>
      </c>
      <c r="C1487" s="4" t="s">
        <v>128</v>
      </c>
      <c r="D1487" s="3" t="s">
        <v>118</v>
      </c>
      <c r="E1487" s="3" t="s">
        <v>175</v>
      </c>
      <c r="F1487" s="3">
        <v>24</v>
      </c>
      <c r="G1487" s="3">
        <v>23500</v>
      </c>
      <c r="H1487" s="5">
        <f t="shared" si="75"/>
        <v>564000</v>
      </c>
      <c r="I1487" s="76">
        <f t="shared" si="76"/>
        <v>282000</v>
      </c>
      <c r="J1487" s="76">
        <f t="shared" si="77"/>
        <v>282000</v>
      </c>
    </row>
    <row r="1488" spans="1:10">
      <c r="A1488" s="2">
        <v>44394</v>
      </c>
      <c r="B1488" s="3" t="s">
        <v>13</v>
      </c>
      <c r="C1488" s="4" t="s">
        <v>89</v>
      </c>
      <c r="D1488" s="3" t="s">
        <v>10</v>
      </c>
      <c r="E1488" s="3" t="s">
        <v>174</v>
      </c>
      <c r="F1488" s="3">
        <v>67</v>
      </c>
      <c r="G1488" s="3">
        <v>18000</v>
      </c>
      <c r="H1488" s="5">
        <f t="shared" si="75"/>
        <v>1206000</v>
      </c>
      <c r="I1488" s="76">
        <f t="shared" si="76"/>
        <v>241200</v>
      </c>
      <c r="J1488" s="76">
        <f t="shared" si="77"/>
        <v>241200</v>
      </c>
    </row>
    <row r="1489" spans="1:10">
      <c r="A1489" s="2">
        <v>44394</v>
      </c>
      <c r="B1489" s="3" t="s">
        <v>173</v>
      </c>
      <c r="C1489" s="4" t="s">
        <v>88</v>
      </c>
      <c r="D1489" s="3" t="s">
        <v>21</v>
      </c>
      <c r="E1489" s="3" t="s">
        <v>176</v>
      </c>
      <c r="F1489" s="3">
        <v>29</v>
      </c>
      <c r="G1489" s="3">
        <v>9000</v>
      </c>
      <c r="H1489" s="5">
        <f t="shared" si="75"/>
        <v>261000</v>
      </c>
      <c r="I1489" s="76">
        <f t="shared" si="76"/>
        <v>26100</v>
      </c>
      <c r="J1489" s="76">
        <f t="shared" si="77"/>
        <v>20800</v>
      </c>
    </row>
    <row r="1490" spans="1:10">
      <c r="A1490" s="2">
        <v>44394</v>
      </c>
      <c r="B1490" s="3" t="s">
        <v>13</v>
      </c>
      <c r="C1490" s="4" t="s">
        <v>164</v>
      </c>
      <c r="D1490" s="3" t="s">
        <v>18</v>
      </c>
      <c r="E1490" s="3" t="s">
        <v>176</v>
      </c>
      <c r="F1490" s="3">
        <v>71</v>
      </c>
      <c r="G1490" s="3">
        <v>9000</v>
      </c>
      <c r="H1490" s="5">
        <f t="shared" si="75"/>
        <v>639000</v>
      </c>
      <c r="I1490" s="76">
        <f t="shared" si="76"/>
        <v>63900</v>
      </c>
      <c r="J1490" s="76">
        <f t="shared" si="77"/>
        <v>51100</v>
      </c>
    </row>
    <row r="1491" spans="1:10">
      <c r="A1491" s="2">
        <v>44394</v>
      </c>
      <c r="B1491" s="3" t="s">
        <v>169</v>
      </c>
      <c r="C1491" s="4" t="s">
        <v>6</v>
      </c>
      <c r="D1491" s="3" t="s">
        <v>7</v>
      </c>
      <c r="E1491" s="3" t="s">
        <v>174</v>
      </c>
      <c r="F1491" s="3">
        <v>15</v>
      </c>
      <c r="G1491" s="3">
        <v>18000</v>
      </c>
      <c r="H1491" s="5">
        <f t="shared" si="75"/>
        <v>270000</v>
      </c>
      <c r="I1491" s="76">
        <f t="shared" si="76"/>
        <v>54000</v>
      </c>
      <c r="J1491" s="76">
        <f t="shared" si="77"/>
        <v>54000</v>
      </c>
    </row>
    <row r="1492" spans="1:10">
      <c r="A1492" s="2">
        <v>44394</v>
      </c>
      <c r="B1492" s="3" t="s">
        <v>171</v>
      </c>
      <c r="C1492" s="4" t="s">
        <v>114</v>
      </c>
      <c r="D1492" s="3" t="s">
        <v>10</v>
      </c>
      <c r="E1492" s="3" t="s">
        <v>176</v>
      </c>
      <c r="F1492" s="3">
        <v>3</v>
      </c>
      <c r="G1492" s="3">
        <v>9000</v>
      </c>
      <c r="H1492" s="5">
        <f t="shared" si="75"/>
        <v>27000</v>
      </c>
      <c r="I1492" s="76">
        <f t="shared" si="76"/>
        <v>2700</v>
      </c>
      <c r="J1492" s="76">
        <f t="shared" si="77"/>
        <v>2100</v>
      </c>
    </row>
    <row r="1493" spans="1:10">
      <c r="A1493" s="2">
        <v>44395</v>
      </c>
      <c r="B1493" s="3" t="s">
        <v>172</v>
      </c>
      <c r="C1493" s="4" t="s">
        <v>71</v>
      </c>
      <c r="D1493" s="3" t="s">
        <v>7</v>
      </c>
      <c r="E1493" s="3" t="s">
        <v>175</v>
      </c>
      <c r="F1493" s="3">
        <v>83</v>
      </c>
      <c r="G1493" s="3">
        <v>23500</v>
      </c>
      <c r="H1493" s="5">
        <f t="shared" si="75"/>
        <v>1950500</v>
      </c>
      <c r="I1493" s="76">
        <f t="shared" si="76"/>
        <v>975250</v>
      </c>
      <c r="J1493" s="76">
        <f t="shared" si="77"/>
        <v>975200</v>
      </c>
    </row>
    <row r="1494" spans="1:10">
      <c r="A1494" s="2">
        <v>44395</v>
      </c>
      <c r="B1494" s="3" t="s">
        <v>173</v>
      </c>
      <c r="C1494" s="4" t="s">
        <v>162</v>
      </c>
      <c r="D1494" s="3" t="s">
        <v>118</v>
      </c>
      <c r="E1494" s="3" t="s">
        <v>176</v>
      </c>
      <c r="F1494" s="3">
        <v>81</v>
      </c>
      <c r="G1494" s="3">
        <v>9000</v>
      </c>
      <c r="H1494" s="5">
        <f t="shared" si="75"/>
        <v>729000</v>
      </c>
      <c r="I1494" s="76">
        <f t="shared" si="76"/>
        <v>72900</v>
      </c>
      <c r="J1494" s="76">
        <f t="shared" si="77"/>
        <v>58300</v>
      </c>
    </row>
    <row r="1495" spans="1:10">
      <c r="A1495" s="2">
        <v>44395</v>
      </c>
      <c r="B1495" s="3" t="s">
        <v>172</v>
      </c>
      <c r="C1495" s="4" t="s">
        <v>125</v>
      </c>
      <c r="D1495" s="3" t="s">
        <v>118</v>
      </c>
      <c r="E1495" s="3" t="s">
        <v>176</v>
      </c>
      <c r="F1495" s="3">
        <v>65</v>
      </c>
      <c r="G1495" s="3">
        <v>9000</v>
      </c>
      <c r="H1495" s="5">
        <f t="shared" si="75"/>
        <v>585000</v>
      </c>
      <c r="I1495" s="76">
        <f t="shared" si="76"/>
        <v>58500</v>
      </c>
      <c r="J1495" s="76">
        <f t="shared" si="77"/>
        <v>46800</v>
      </c>
    </row>
    <row r="1496" spans="1:10">
      <c r="A1496" s="2">
        <v>44395</v>
      </c>
      <c r="B1496" s="3" t="s">
        <v>173</v>
      </c>
      <c r="C1496" s="4" t="s">
        <v>124</v>
      </c>
      <c r="D1496" s="3" t="s">
        <v>118</v>
      </c>
      <c r="E1496" s="3" t="s">
        <v>176</v>
      </c>
      <c r="F1496" s="3">
        <v>84</v>
      </c>
      <c r="G1496" s="3">
        <v>9000</v>
      </c>
      <c r="H1496" s="5">
        <f t="shared" si="75"/>
        <v>756000</v>
      </c>
      <c r="I1496" s="76">
        <f t="shared" si="76"/>
        <v>75600</v>
      </c>
      <c r="J1496" s="76">
        <f t="shared" si="77"/>
        <v>60400</v>
      </c>
    </row>
    <row r="1497" spans="1:10">
      <c r="A1497" s="2">
        <v>44395</v>
      </c>
      <c r="B1497" s="3" t="s">
        <v>173</v>
      </c>
      <c r="C1497" s="4" t="s">
        <v>120</v>
      </c>
      <c r="D1497" s="3" t="s">
        <v>118</v>
      </c>
      <c r="E1497" s="3" t="s">
        <v>174</v>
      </c>
      <c r="F1497" s="3">
        <v>48</v>
      </c>
      <c r="G1497" s="3">
        <v>18000</v>
      </c>
      <c r="H1497" s="5">
        <f t="shared" si="75"/>
        <v>864000</v>
      </c>
      <c r="I1497" s="76">
        <f t="shared" si="76"/>
        <v>172800</v>
      </c>
      <c r="J1497" s="76">
        <f t="shared" si="77"/>
        <v>172800</v>
      </c>
    </row>
    <row r="1498" spans="1:10">
      <c r="A1498" s="2">
        <v>44396</v>
      </c>
      <c r="B1498" s="3" t="s">
        <v>173</v>
      </c>
      <c r="C1498" s="4" t="s">
        <v>83</v>
      </c>
      <c r="D1498" s="3" t="s">
        <v>7</v>
      </c>
      <c r="E1498" s="3" t="s">
        <v>175</v>
      </c>
      <c r="F1498" s="3">
        <v>50</v>
      </c>
      <c r="G1498" s="3">
        <v>23500</v>
      </c>
      <c r="H1498" s="5">
        <f t="shared" si="75"/>
        <v>1175000</v>
      </c>
      <c r="I1498" s="76">
        <f t="shared" si="76"/>
        <v>587500</v>
      </c>
      <c r="J1498" s="76">
        <f t="shared" si="77"/>
        <v>587500</v>
      </c>
    </row>
    <row r="1499" spans="1:10">
      <c r="A1499" s="2">
        <v>44396</v>
      </c>
      <c r="B1499" s="3" t="s">
        <v>172</v>
      </c>
      <c r="C1499" s="4" t="s">
        <v>74</v>
      </c>
      <c r="D1499" s="3" t="s">
        <v>7</v>
      </c>
      <c r="E1499" s="3" t="s">
        <v>175</v>
      </c>
      <c r="F1499" s="3">
        <v>42</v>
      </c>
      <c r="G1499" s="3">
        <v>23500</v>
      </c>
      <c r="H1499" s="5">
        <f t="shared" si="75"/>
        <v>987000</v>
      </c>
      <c r="I1499" s="76">
        <f t="shared" si="76"/>
        <v>493500</v>
      </c>
      <c r="J1499" s="76">
        <f t="shared" si="77"/>
        <v>493500</v>
      </c>
    </row>
    <row r="1500" spans="1:10">
      <c r="A1500" s="2">
        <v>44396</v>
      </c>
      <c r="B1500" s="3" t="s">
        <v>172</v>
      </c>
      <c r="C1500" s="4" t="s">
        <v>11</v>
      </c>
      <c r="D1500" s="3" t="s">
        <v>7</v>
      </c>
      <c r="E1500" s="3" t="s">
        <v>175</v>
      </c>
      <c r="F1500" s="3">
        <v>16</v>
      </c>
      <c r="G1500" s="3">
        <v>23500</v>
      </c>
      <c r="H1500" s="5">
        <f t="shared" si="75"/>
        <v>376000</v>
      </c>
      <c r="I1500" s="76">
        <f t="shared" si="76"/>
        <v>188000</v>
      </c>
      <c r="J1500" s="76">
        <f t="shared" si="77"/>
        <v>188000</v>
      </c>
    </row>
    <row r="1501" spans="1:10">
      <c r="A1501" s="2">
        <v>44396</v>
      </c>
      <c r="B1501" s="3" t="s">
        <v>170</v>
      </c>
      <c r="C1501" s="4" t="s">
        <v>24</v>
      </c>
      <c r="D1501" s="3" t="s">
        <v>21</v>
      </c>
      <c r="E1501" s="3" t="s">
        <v>174</v>
      </c>
      <c r="F1501" s="3">
        <v>89</v>
      </c>
      <c r="G1501" s="3">
        <v>18000</v>
      </c>
      <c r="H1501" s="5">
        <f t="shared" si="75"/>
        <v>1602000</v>
      </c>
      <c r="I1501" s="76">
        <f t="shared" si="76"/>
        <v>320400</v>
      </c>
      <c r="J1501" s="76">
        <f t="shared" si="77"/>
        <v>320400</v>
      </c>
    </row>
    <row r="1502" spans="1:10">
      <c r="A1502" s="2">
        <v>44396</v>
      </c>
      <c r="B1502" s="3" t="s">
        <v>170</v>
      </c>
      <c r="C1502" s="4" t="s">
        <v>64</v>
      </c>
      <c r="D1502" s="3" t="s">
        <v>7</v>
      </c>
      <c r="E1502" s="3" t="s">
        <v>176</v>
      </c>
      <c r="F1502" s="3">
        <v>66</v>
      </c>
      <c r="G1502" s="3">
        <v>9000</v>
      </c>
      <c r="H1502" s="5">
        <f t="shared" si="75"/>
        <v>594000</v>
      </c>
      <c r="I1502" s="76">
        <f t="shared" si="76"/>
        <v>59400</v>
      </c>
      <c r="J1502" s="76">
        <f t="shared" si="77"/>
        <v>47500</v>
      </c>
    </row>
    <row r="1503" spans="1:10">
      <c r="A1503" s="2">
        <v>44396</v>
      </c>
      <c r="B1503" s="3" t="s">
        <v>170</v>
      </c>
      <c r="C1503" s="4" t="s">
        <v>86</v>
      </c>
      <c r="D1503" s="3" t="s">
        <v>10</v>
      </c>
      <c r="E1503" s="3" t="s">
        <v>175</v>
      </c>
      <c r="F1503" s="3">
        <v>89</v>
      </c>
      <c r="G1503" s="3">
        <v>23500</v>
      </c>
      <c r="H1503" s="5">
        <f t="shared" si="75"/>
        <v>2091500</v>
      </c>
      <c r="I1503" s="76">
        <f t="shared" si="76"/>
        <v>1045750</v>
      </c>
      <c r="J1503" s="76">
        <f t="shared" si="77"/>
        <v>1045700</v>
      </c>
    </row>
    <row r="1504" spans="1:10">
      <c r="A1504" s="2">
        <v>44396</v>
      </c>
      <c r="B1504" s="3" t="s">
        <v>13</v>
      </c>
      <c r="C1504" s="4" t="s">
        <v>122</v>
      </c>
      <c r="D1504" s="3" t="s">
        <v>18</v>
      </c>
      <c r="E1504" s="3" t="s">
        <v>175</v>
      </c>
      <c r="F1504" s="3">
        <v>83</v>
      </c>
      <c r="G1504" s="3">
        <v>23500</v>
      </c>
      <c r="H1504" s="5">
        <f t="shared" si="75"/>
        <v>1950500</v>
      </c>
      <c r="I1504" s="76">
        <f t="shared" si="76"/>
        <v>975250</v>
      </c>
      <c r="J1504" s="76">
        <f t="shared" si="77"/>
        <v>975200</v>
      </c>
    </row>
    <row r="1505" spans="1:10">
      <c r="A1505" s="2">
        <v>44397</v>
      </c>
      <c r="B1505" s="3" t="s">
        <v>13</v>
      </c>
      <c r="C1505" s="4" t="s">
        <v>105</v>
      </c>
      <c r="D1505" s="3" t="s">
        <v>18</v>
      </c>
      <c r="E1505" s="3" t="s">
        <v>176</v>
      </c>
      <c r="F1505" s="3">
        <v>48</v>
      </c>
      <c r="G1505" s="3">
        <v>9000</v>
      </c>
      <c r="H1505" s="5">
        <f t="shared" si="75"/>
        <v>432000</v>
      </c>
      <c r="I1505" s="76">
        <f t="shared" si="76"/>
        <v>43200</v>
      </c>
      <c r="J1505" s="76">
        <f t="shared" si="77"/>
        <v>34500</v>
      </c>
    </row>
    <row r="1506" spans="1:10">
      <c r="A1506" s="2">
        <v>44397</v>
      </c>
      <c r="B1506" s="3" t="s">
        <v>172</v>
      </c>
      <c r="C1506" s="4" t="s">
        <v>26</v>
      </c>
      <c r="D1506" s="3" t="s">
        <v>21</v>
      </c>
      <c r="E1506" s="3" t="s">
        <v>175</v>
      </c>
      <c r="F1506" s="3">
        <v>4</v>
      </c>
      <c r="G1506" s="3">
        <v>23500</v>
      </c>
      <c r="H1506" s="5">
        <f t="shared" si="75"/>
        <v>94000</v>
      </c>
      <c r="I1506" s="76">
        <f t="shared" si="76"/>
        <v>47000</v>
      </c>
      <c r="J1506" s="76">
        <f t="shared" si="77"/>
        <v>47000</v>
      </c>
    </row>
    <row r="1507" spans="1:10">
      <c r="A1507" s="2">
        <v>44397</v>
      </c>
      <c r="B1507" s="3" t="s">
        <v>13</v>
      </c>
      <c r="C1507" s="4" t="s">
        <v>134</v>
      </c>
      <c r="D1507" s="3" t="s">
        <v>18</v>
      </c>
      <c r="E1507" s="3" t="s">
        <v>176</v>
      </c>
      <c r="F1507" s="3">
        <v>19</v>
      </c>
      <c r="G1507" s="3">
        <v>9000</v>
      </c>
      <c r="H1507" s="5">
        <f t="shared" si="75"/>
        <v>171000</v>
      </c>
      <c r="I1507" s="76">
        <f t="shared" si="76"/>
        <v>17100</v>
      </c>
      <c r="J1507" s="76">
        <f t="shared" si="77"/>
        <v>13600</v>
      </c>
    </row>
    <row r="1508" spans="1:10">
      <c r="A1508" s="2">
        <v>44397</v>
      </c>
      <c r="B1508" s="3" t="s">
        <v>169</v>
      </c>
      <c r="C1508" s="4" t="s">
        <v>85</v>
      </c>
      <c r="D1508" s="3" t="s">
        <v>7</v>
      </c>
      <c r="E1508" s="3" t="s">
        <v>176</v>
      </c>
      <c r="F1508" s="3">
        <v>70</v>
      </c>
      <c r="G1508" s="3">
        <v>9000</v>
      </c>
      <c r="H1508" s="5">
        <f t="shared" si="75"/>
        <v>630000</v>
      </c>
      <c r="I1508" s="76">
        <f t="shared" si="76"/>
        <v>63000</v>
      </c>
      <c r="J1508" s="76">
        <f t="shared" si="77"/>
        <v>50400</v>
      </c>
    </row>
    <row r="1509" spans="1:10">
      <c r="A1509" s="2">
        <v>44398</v>
      </c>
      <c r="B1509" s="3" t="s">
        <v>173</v>
      </c>
      <c r="C1509" s="4" t="s">
        <v>46</v>
      </c>
      <c r="D1509" s="3" t="s">
        <v>7</v>
      </c>
      <c r="E1509" s="3" t="s">
        <v>174</v>
      </c>
      <c r="F1509" s="3">
        <v>68</v>
      </c>
      <c r="G1509" s="3">
        <v>18000</v>
      </c>
      <c r="H1509" s="5">
        <f t="shared" si="75"/>
        <v>1224000</v>
      </c>
      <c r="I1509" s="76">
        <f t="shared" si="76"/>
        <v>244800</v>
      </c>
      <c r="J1509" s="76">
        <f t="shared" si="77"/>
        <v>244800</v>
      </c>
    </row>
    <row r="1510" spans="1:10">
      <c r="A1510" s="2">
        <v>44398</v>
      </c>
      <c r="B1510" s="3" t="s">
        <v>171</v>
      </c>
      <c r="C1510" s="4" t="s">
        <v>66</v>
      </c>
      <c r="D1510" s="3" t="s">
        <v>7</v>
      </c>
      <c r="E1510" s="3" t="s">
        <v>176</v>
      </c>
      <c r="F1510" s="3">
        <v>67</v>
      </c>
      <c r="G1510" s="3">
        <v>9000</v>
      </c>
      <c r="H1510" s="5">
        <f t="shared" si="75"/>
        <v>603000</v>
      </c>
      <c r="I1510" s="76">
        <f t="shared" si="76"/>
        <v>60300</v>
      </c>
      <c r="J1510" s="76">
        <f t="shared" si="77"/>
        <v>48200</v>
      </c>
    </row>
    <row r="1511" spans="1:10">
      <c r="A1511" s="2">
        <v>44398</v>
      </c>
      <c r="B1511" s="3" t="s">
        <v>170</v>
      </c>
      <c r="C1511" s="4" t="s">
        <v>64</v>
      </c>
      <c r="D1511" s="3" t="s">
        <v>7</v>
      </c>
      <c r="E1511" s="3" t="s">
        <v>176</v>
      </c>
      <c r="F1511" s="3">
        <v>34</v>
      </c>
      <c r="G1511" s="3">
        <v>9000</v>
      </c>
      <c r="H1511" s="5">
        <f t="shared" si="75"/>
        <v>306000</v>
      </c>
      <c r="I1511" s="76">
        <f t="shared" si="76"/>
        <v>30600</v>
      </c>
      <c r="J1511" s="76">
        <f t="shared" si="77"/>
        <v>24400</v>
      </c>
    </row>
    <row r="1512" spans="1:10">
      <c r="A1512" s="2">
        <v>44398</v>
      </c>
      <c r="B1512" s="3" t="s">
        <v>171</v>
      </c>
      <c r="C1512" s="4" t="s">
        <v>9</v>
      </c>
      <c r="D1512" s="3" t="s">
        <v>10</v>
      </c>
      <c r="E1512" s="3" t="s">
        <v>176</v>
      </c>
      <c r="F1512" s="3">
        <v>50</v>
      </c>
      <c r="G1512" s="3">
        <v>9000</v>
      </c>
      <c r="H1512" s="5">
        <f t="shared" si="75"/>
        <v>450000</v>
      </c>
      <c r="I1512" s="76">
        <f t="shared" si="76"/>
        <v>45000</v>
      </c>
      <c r="J1512" s="76">
        <f t="shared" si="77"/>
        <v>36000</v>
      </c>
    </row>
    <row r="1513" spans="1:10">
      <c r="A1513" s="2">
        <v>44398</v>
      </c>
      <c r="B1513" s="3" t="s">
        <v>13</v>
      </c>
      <c r="C1513" s="4" t="s">
        <v>167</v>
      </c>
      <c r="D1513" s="3" t="s">
        <v>18</v>
      </c>
      <c r="E1513" s="3" t="s">
        <v>176</v>
      </c>
      <c r="F1513" s="3">
        <v>88</v>
      </c>
      <c r="G1513" s="3">
        <v>9000</v>
      </c>
      <c r="H1513" s="5">
        <f t="shared" si="75"/>
        <v>792000</v>
      </c>
      <c r="I1513" s="76">
        <f t="shared" si="76"/>
        <v>79200</v>
      </c>
      <c r="J1513" s="76">
        <f t="shared" si="77"/>
        <v>63300</v>
      </c>
    </row>
    <row r="1514" spans="1:10">
      <c r="A1514" s="2">
        <v>44398</v>
      </c>
      <c r="B1514" s="3" t="s">
        <v>172</v>
      </c>
      <c r="C1514" s="4" t="s">
        <v>36</v>
      </c>
      <c r="D1514" s="3" t="s">
        <v>23</v>
      </c>
      <c r="E1514" s="3" t="s">
        <v>178</v>
      </c>
      <c r="F1514" s="3">
        <v>88</v>
      </c>
      <c r="G1514" s="3">
        <v>4000</v>
      </c>
      <c r="H1514" s="5">
        <f t="shared" si="75"/>
        <v>352000</v>
      </c>
      <c r="I1514" s="76">
        <f t="shared" si="76"/>
        <v>35200</v>
      </c>
      <c r="J1514" s="76">
        <f t="shared" si="77"/>
        <v>28100</v>
      </c>
    </row>
    <row r="1515" spans="1:10">
      <c r="A1515" s="2">
        <v>44398</v>
      </c>
      <c r="B1515" s="3" t="s">
        <v>170</v>
      </c>
      <c r="C1515" s="4" t="s">
        <v>46</v>
      </c>
      <c r="D1515" s="3" t="s">
        <v>7</v>
      </c>
      <c r="E1515" s="3" t="s">
        <v>178</v>
      </c>
      <c r="F1515" s="3">
        <v>10</v>
      </c>
      <c r="G1515" s="3">
        <v>4000</v>
      </c>
      <c r="H1515" s="5">
        <f t="shared" si="75"/>
        <v>40000</v>
      </c>
      <c r="I1515" s="76">
        <f t="shared" si="76"/>
        <v>4000</v>
      </c>
      <c r="J1515" s="76">
        <f t="shared" si="77"/>
        <v>3200</v>
      </c>
    </row>
    <row r="1516" spans="1:10">
      <c r="A1516" s="2">
        <v>44398</v>
      </c>
      <c r="B1516" s="3" t="s">
        <v>173</v>
      </c>
      <c r="C1516" s="4" t="s">
        <v>102</v>
      </c>
      <c r="D1516" s="3" t="s">
        <v>23</v>
      </c>
      <c r="E1516" s="3" t="s">
        <v>176</v>
      </c>
      <c r="F1516" s="3">
        <v>41</v>
      </c>
      <c r="G1516" s="3">
        <v>9000</v>
      </c>
      <c r="H1516" s="5">
        <f t="shared" si="75"/>
        <v>369000</v>
      </c>
      <c r="I1516" s="76">
        <f t="shared" si="76"/>
        <v>36900</v>
      </c>
      <c r="J1516" s="76">
        <f t="shared" si="77"/>
        <v>29500</v>
      </c>
    </row>
    <row r="1517" spans="1:10">
      <c r="A1517" s="2">
        <v>44398</v>
      </c>
      <c r="B1517" s="3" t="s">
        <v>171</v>
      </c>
      <c r="C1517" s="4" t="s">
        <v>54</v>
      </c>
      <c r="D1517" s="3" t="s">
        <v>7</v>
      </c>
      <c r="E1517" s="3" t="s">
        <v>177</v>
      </c>
      <c r="F1517" s="3">
        <v>6</v>
      </c>
      <c r="G1517" s="3">
        <v>5000</v>
      </c>
      <c r="H1517" s="5">
        <f t="shared" si="75"/>
        <v>30000</v>
      </c>
      <c r="I1517" s="76">
        <f t="shared" si="76"/>
        <v>3000</v>
      </c>
      <c r="J1517" s="76">
        <f t="shared" si="77"/>
        <v>2400</v>
      </c>
    </row>
    <row r="1518" spans="1:10">
      <c r="A1518" s="2">
        <v>44398</v>
      </c>
      <c r="B1518" s="3" t="s">
        <v>173</v>
      </c>
      <c r="C1518" s="4" t="s">
        <v>107</v>
      </c>
      <c r="D1518" s="3" t="s">
        <v>18</v>
      </c>
      <c r="E1518" s="3" t="s">
        <v>175</v>
      </c>
      <c r="F1518" s="3">
        <v>16</v>
      </c>
      <c r="G1518" s="3">
        <v>23500</v>
      </c>
      <c r="H1518" s="5">
        <f t="shared" si="75"/>
        <v>376000</v>
      </c>
      <c r="I1518" s="76">
        <f t="shared" si="76"/>
        <v>188000</v>
      </c>
      <c r="J1518" s="76">
        <f t="shared" si="77"/>
        <v>188000</v>
      </c>
    </row>
    <row r="1519" spans="1:10">
      <c r="A1519" s="2">
        <v>44398</v>
      </c>
      <c r="B1519" s="3" t="s">
        <v>13</v>
      </c>
      <c r="C1519" s="4" t="s">
        <v>122</v>
      </c>
      <c r="D1519" s="3" t="s">
        <v>18</v>
      </c>
      <c r="E1519" s="3" t="s">
        <v>175</v>
      </c>
      <c r="F1519" s="3">
        <v>86</v>
      </c>
      <c r="G1519" s="3">
        <v>23500</v>
      </c>
      <c r="H1519" s="5">
        <f t="shared" si="75"/>
        <v>2021000</v>
      </c>
      <c r="I1519" s="76">
        <f t="shared" si="76"/>
        <v>1010500</v>
      </c>
      <c r="J1519" s="76">
        <f t="shared" si="77"/>
        <v>1010500</v>
      </c>
    </row>
    <row r="1520" spans="1:10">
      <c r="A1520" s="2">
        <v>44398</v>
      </c>
      <c r="B1520" s="3" t="s">
        <v>13</v>
      </c>
      <c r="C1520" s="4" t="s">
        <v>122</v>
      </c>
      <c r="D1520" s="3" t="s">
        <v>18</v>
      </c>
      <c r="E1520" s="3" t="s">
        <v>175</v>
      </c>
      <c r="F1520" s="3">
        <v>65</v>
      </c>
      <c r="G1520" s="3">
        <v>23500</v>
      </c>
      <c r="H1520" s="5">
        <f t="shared" si="75"/>
        <v>1527500</v>
      </c>
      <c r="I1520" s="76">
        <f t="shared" si="76"/>
        <v>763750</v>
      </c>
      <c r="J1520" s="76">
        <f t="shared" si="77"/>
        <v>763700</v>
      </c>
    </row>
    <row r="1521" spans="1:10">
      <c r="A1521" s="2">
        <v>44398</v>
      </c>
      <c r="B1521" s="3" t="s">
        <v>172</v>
      </c>
      <c r="C1521" s="4" t="s">
        <v>101</v>
      </c>
      <c r="D1521" s="3" t="s">
        <v>10</v>
      </c>
      <c r="E1521" s="3" t="s">
        <v>175</v>
      </c>
      <c r="F1521" s="3">
        <v>17</v>
      </c>
      <c r="G1521" s="3">
        <v>23500</v>
      </c>
      <c r="H1521" s="5">
        <f t="shared" si="75"/>
        <v>399500</v>
      </c>
      <c r="I1521" s="76">
        <f t="shared" si="76"/>
        <v>199750</v>
      </c>
      <c r="J1521" s="76">
        <f t="shared" si="77"/>
        <v>199700</v>
      </c>
    </row>
    <row r="1522" spans="1:10">
      <c r="A1522" s="2">
        <v>44399</v>
      </c>
      <c r="B1522" s="3" t="s">
        <v>172</v>
      </c>
      <c r="C1522" s="4" t="s">
        <v>71</v>
      </c>
      <c r="D1522" s="3" t="s">
        <v>7</v>
      </c>
      <c r="E1522" s="3" t="s">
        <v>175</v>
      </c>
      <c r="F1522" s="3">
        <v>34</v>
      </c>
      <c r="G1522" s="3">
        <v>23500</v>
      </c>
      <c r="H1522" s="5">
        <f t="shared" si="75"/>
        <v>799000</v>
      </c>
      <c r="I1522" s="76">
        <f t="shared" si="76"/>
        <v>399500</v>
      </c>
      <c r="J1522" s="76">
        <f t="shared" si="77"/>
        <v>399500</v>
      </c>
    </row>
    <row r="1523" spans="1:10">
      <c r="A1523" s="2">
        <v>44399</v>
      </c>
      <c r="B1523" s="3" t="s">
        <v>169</v>
      </c>
      <c r="C1523" s="4" t="s">
        <v>53</v>
      </c>
      <c r="D1523" s="3" t="s">
        <v>23</v>
      </c>
      <c r="E1523" s="3" t="s">
        <v>174</v>
      </c>
      <c r="F1523" s="3">
        <v>35</v>
      </c>
      <c r="G1523" s="3">
        <v>18000</v>
      </c>
      <c r="H1523" s="5">
        <f t="shared" si="75"/>
        <v>630000</v>
      </c>
      <c r="I1523" s="76">
        <f t="shared" si="76"/>
        <v>126000</v>
      </c>
      <c r="J1523" s="76">
        <f t="shared" si="77"/>
        <v>126000</v>
      </c>
    </row>
    <row r="1524" spans="1:10">
      <c r="A1524" s="2">
        <v>44399</v>
      </c>
      <c r="B1524" s="3" t="s">
        <v>171</v>
      </c>
      <c r="C1524" s="4" t="s">
        <v>79</v>
      </c>
      <c r="D1524" s="3" t="s">
        <v>18</v>
      </c>
      <c r="E1524" s="3" t="s">
        <v>176</v>
      </c>
      <c r="F1524" s="3">
        <v>82</v>
      </c>
      <c r="G1524" s="3">
        <v>9000</v>
      </c>
      <c r="H1524" s="5">
        <f t="shared" si="75"/>
        <v>738000</v>
      </c>
      <c r="I1524" s="76">
        <f t="shared" si="76"/>
        <v>73800</v>
      </c>
      <c r="J1524" s="76">
        <f t="shared" si="77"/>
        <v>59000</v>
      </c>
    </row>
    <row r="1525" spans="1:10">
      <c r="A1525" s="2">
        <v>44399</v>
      </c>
      <c r="B1525" s="3" t="s">
        <v>169</v>
      </c>
      <c r="C1525" s="4" t="s">
        <v>9</v>
      </c>
      <c r="D1525" s="3" t="s">
        <v>18</v>
      </c>
      <c r="E1525" s="3" t="s">
        <v>175</v>
      </c>
      <c r="F1525" s="3">
        <v>48</v>
      </c>
      <c r="G1525" s="3">
        <v>23500</v>
      </c>
      <c r="H1525" s="5">
        <f t="shared" si="75"/>
        <v>1128000</v>
      </c>
      <c r="I1525" s="76">
        <f t="shared" si="76"/>
        <v>564000</v>
      </c>
      <c r="J1525" s="76">
        <f t="shared" si="77"/>
        <v>564000</v>
      </c>
    </row>
    <row r="1526" spans="1:10">
      <c r="A1526" s="2">
        <v>44399</v>
      </c>
      <c r="B1526" s="3" t="s">
        <v>13</v>
      </c>
      <c r="C1526" s="4" t="s">
        <v>44</v>
      </c>
      <c r="D1526" s="3" t="s">
        <v>23</v>
      </c>
      <c r="E1526" s="3" t="s">
        <v>176</v>
      </c>
      <c r="F1526" s="3">
        <v>54</v>
      </c>
      <c r="G1526" s="3">
        <v>9000</v>
      </c>
      <c r="H1526" s="5">
        <f t="shared" si="75"/>
        <v>486000</v>
      </c>
      <c r="I1526" s="76">
        <f t="shared" si="76"/>
        <v>48600</v>
      </c>
      <c r="J1526" s="76">
        <f t="shared" si="77"/>
        <v>38800</v>
      </c>
    </row>
    <row r="1527" spans="1:10">
      <c r="A1527" s="2">
        <v>44399</v>
      </c>
      <c r="B1527" s="3" t="s">
        <v>170</v>
      </c>
      <c r="C1527" s="4" t="s">
        <v>131</v>
      </c>
      <c r="D1527" s="3" t="s">
        <v>23</v>
      </c>
      <c r="E1527" s="3" t="s">
        <v>174</v>
      </c>
      <c r="F1527" s="3">
        <v>80</v>
      </c>
      <c r="G1527" s="3">
        <v>18000</v>
      </c>
      <c r="H1527" s="5">
        <f t="shared" si="75"/>
        <v>1440000</v>
      </c>
      <c r="I1527" s="76">
        <f t="shared" si="76"/>
        <v>288000</v>
      </c>
      <c r="J1527" s="76">
        <f t="shared" si="77"/>
        <v>288000</v>
      </c>
    </row>
    <row r="1528" spans="1:10">
      <c r="A1528" s="2">
        <v>44400</v>
      </c>
      <c r="B1528" s="3" t="s">
        <v>13</v>
      </c>
      <c r="C1528" s="4" t="s">
        <v>121</v>
      </c>
      <c r="D1528" s="3" t="s">
        <v>10</v>
      </c>
      <c r="E1528" s="3" t="s">
        <v>175</v>
      </c>
      <c r="F1528" s="3">
        <v>100</v>
      </c>
      <c r="G1528" s="3">
        <v>23500</v>
      </c>
      <c r="H1528" s="5">
        <f t="shared" si="75"/>
        <v>2350000</v>
      </c>
      <c r="I1528" s="76">
        <f t="shared" si="76"/>
        <v>1175000</v>
      </c>
      <c r="J1528" s="76">
        <f t="shared" si="77"/>
        <v>1198500</v>
      </c>
    </row>
    <row r="1529" spans="1:10">
      <c r="A1529" s="2">
        <v>44400</v>
      </c>
      <c r="B1529" s="3" t="s">
        <v>172</v>
      </c>
      <c r="C1529" s="4" t="s">
        <v>108</v>
      </c>
      <c r="D1529" s="3" t="s">
        <v>10</v>
      </c>
      <c r="E1529" s="3" t="s">
        <v>176</v>
      </c>
      <c r="F1529" s="3">
        <v>97</v>
      </c>
      <c r="G1529" s="3">
        <v>9000</v>
      </c>
      <c r="H1529" s="5">
        <f t="shared" si="75"/>
        <v>873000</v>
      </c>
      <c r="I1529" s="76">
        <f t="shared" si="76"/>
        <v>87300</v>
      </c>
      <c r="J1529" s="76">
        <f t="shared" si="77"/>
        <v>78500</v>
      </c>
    </row>
    <row r="1530" spans="1:10">
      <c r="A1530" s="2">
        <v>44400</v>
      </c>
      <c r="B1530" s="3" t="s">
        <v>170</v>
      </c>
      <c r="C1530" s="4" t="s">
        <v>9</v>
      </c>
      <c r="D1530" s="3" t="s">
        <v>18</v>
      </c>
      <c r="E1530" s="3" t="s">
        <v>175</v>
      </c>
      <c r="F1530" s="3">
        <v>11</v>
      </c>
      <c r="G1530" s="3">
        <v>23500</v>
      </c>
      <c r="H1530" s="5">
        <f t="shared" si="75"/>
        <v>258500</v>
      </c>
      <c r="I1530" s="76">
        <f t="shared" si="76"/>
        <v>129250</v>
      </c>
      <c r="J1530" s="76">
        <f t="shared" si="77"/>
        <v>129200</v>
      </c>
    </row>
    <row r="1531" spans="1:10">
      <c r="A1531" s="2">
        <v>44401</v>
      </c>
      <c r="B1531" s="3" t="s">
        <v>169</v>
      </c>
      <c r="C1531" s="4" t="s">
        <v>40</v>
      </c>
      <c r="D1531" s="3" t="s">
        <v>10</v>
      </c>
      <c r="E1531" s="3" t="s">
        <v>174</v>
      </c>
      <c r="F1531" s="3">
        <v>71</v>
      </c>
      <c r="G1531" s="3">
        <v>18000</v>
      </c>
      <c r="H1531" s="5">
        <f t="shared" si="75"/>
        <v>1278000</v>
      </c>
      <c r="I1531" s="76">
        <f t="shared" si="76"/>
        <v>255600</v>
      </c>
      <c r="J1531" s="76">
        <f t="shared" si="77"/>
        <v>255600</v>
      </c>
    </row>
    <row r="1532" spans="1:10">
      <c r="A1532" s="2">
        <v>44401</v>
      </c>
      <c r="B1532" s="3" t="s">
        <v>173</v>
      </c>
      <c r="C1532" s="4" t="s">
        <v>124</v>
      </c>
      <c r="D1532" s="3" t="s">
        <v>118</v>
      </c>
      <c r="E1532" s="3" t="s">
        <v>176</v>
      </c>
      <c r="F1532" s="3">
        <v>87</v>
      </c>
      <c r="G1532" s="3">
        <v>9000</v>
      </c>
      <c r="H1532" s="5">
        <f t="shared" si="75"/>
        <v>783000</v>
      </c>
      <c r="I1532" s="76">
        <f t="shared" si="76"/>
        <v>78300</v>
      </c>
      <c r="J1532" s="76">
        <f t="shared" si="77"/>
        <v>62600</v>
      </c>
    </row>
    <row r="1533" spans="1:10">
      <c r="A1533" s="2">
        <v>44401</v>
      </c>
      <c r="B1533" s="3" t="s">
        <v>171</v>
      </c>
      <c r="C1533" s="4" t="s">
        <v>111</v>
      </c>
      <c r="D1533" s="3" t="s">
        <v>23</v>
      </c>
      <c r="E1533" s="3" t="s">
        <v>174</v>
      </c>
      <c r="F1533" s="3">
        <v>12</v>
      </c>
      <c r="G1533" s="3">
        <v>18000</v>
      </c>
      <c r="H1533" s="5">
        <f t="shared" si="75"/>
        <v>216000</v>
      </c>
      <c r="I1533" s="76">
        <f t="shared" si="76"/>
        <v>43200</v>
      </c>
      <c r="J1533" s="76">
        <f t="shared" si="77"/>
        <v>43200</v>
      </c>
    </row>
    <row r="1534" spans="1:10">
      <c r="A1534" s="2">
        <v>44401</v>
      </c>
      <c r="B1534" s="3" t="s">
        <v>173</v>
      </c>
      <c r="C1534" s="4" t="s">
        <v>59</v>
      </c>
      <c r="D1534" s="3" t="s">
        <v>7</v>
      </c>
      <c r="E1534" s="3" t="s">
        <v>175</v>
      </c>
      <c r="F1534" s="3">
        <v>63</v>
      </c>
      <c r="G1534" s="3">
        <v>23500</v>
      </c>
      <c r="H1534" s="5">
        <f t="shared" si="75"/>
        <v>1480500</v>
      </c>
      <c r="I1534" s="76">
        <f t="shared" si="76"/>
        <v>740250</v>
      </c>
      <c r="J1534" s="76">
        <f t="shared" si="77"/>
        <v>740200</v>
      </c>
    </row>
    <row r="1535" spans="1:10">
      <c r="A1535" s="2">
        <v>44401</v>
      </c>
      <c r="B1535" s="3" t="s">
        <v>170</v>
      </c>
      <c r="C1535" s="4" t="s">
        <v>24</v>
      </c>
      <c r="D1535" s="3" t="s">
        <v>21</v>
      </c>
      <c r="E1535" s="3" t="s">
        <v>174</v>
      </c>
      <c r="F1535" s="3">
        <v>69</v>
      </c>
      <c r="G1535" s="3">
        <v>18000</v>
      </c>
      <c r="H1535" s="5">
        <f t="shared" si="75"/>
        <v>1242000</v>
      </c>
      <c r="I1535" s="76">
        <f t="shared" si="76"/>
        <v>248400</v>
      </c>
      <c r="J1535" s="76">
        <f t="shared" si="77"/>
        <v>248400</v>
      </c>
    </row>
    <row r="1536" spans="1:10">
      <c r="A1536" s="2">
        <v>44401</v>
      </c>
      <c r="B1536" s="3" t="s">
        <v>170</v>
      </c>
      <c r="C1536" s="4" t="s">
        <v>64</v>
      </c>
      <c r="D1536" s="3" t="s">
        <v>7</v>
      </c>
      <c r="E1536" s="3" t="s">
        <v>176</v>
      </c>
      <c r="F1536" s="3">
        <v>97</v>
      </c>
      <c r="G1536" s="3">
        <v>9000</v>
      </c>
      <c r="H1536" s="5">
        <f t="shared" si="75"/>
        <v>873000</v>
      </c>
      <c r="I1536" s="76">
        <f t="shared" si="76"/>
        <v>87300</v>
      </c>
      <c r="J1536" s="76">
        <f t="shared" si="77"/>
        <v>78500</v>
      </c>
    </row>
    <row r="1537" spans="1:10">
      <c r="A1537" s="2">
        <v>44401</v>
      </c>
      <c r="B1537" s="3" t="s">
        <v>173</v>
      </c>
      <c r="C1537" s="4" t="s">
        <v>46</v>
      </c>
      <c r="D1537" s="3" t="s">
        <v>7</v>
      </c>
      <c r="E1537" s="3" t="s">
        <v>174</v>
      </c>
      <c r="F1537" s="3">
        <v>47</v>
      </c>
      <c r="G1537" s="3">
        <v>18000</v>
      </c>
      <c r="H1537" s="5">
        <f t="shared" si="75"/>
        <v>846000</v>
      </c>
      <c r="I1537" s="76">
        <f t="shared" si="76"/>
        <v>169200</v>
      </c>
      <c r="J1537" s="76">
        <f t="shared" si="77"/>
        <v>169200</v>
      </c>
    </row>
    <row r="1538" spans="1:10">
      <c r="A1538" s="2">
        <v>44401</v>
      </c>
      <c r="B1538" s="3" t="s">
        <v>173</v>
      </c>
      <c r="C1538" s="4" t="s">
        <v>162</v>
      </c>
      <c r="D1538" s="3" t="s">
        <v>118</v>
      </c>
      <c r="E1538" s="3" t="s">
        <v>176</v>
      </c>
      <c r="F1538" s="3">
        <v>74</v>
      </c>
      <c r="G1538" s="3">
        <v>9000</v>
      </c>
      <c r="H1538" s="5">
        <f t="shared" ref="H1538:H1601" si="78">G1538*F1538</f>
        <v>666000</v>
      </c>
      <c r="I1538" s="76">
        <f t="shared" si="76"/>
        <v>66600</v>
      </c>
      <c r="J1538" s="76">
        <f t="shared" si="77"/>
        <v>53200</v>
      </c>
    </row>
    <row r="1539" spans="1:10">
      <c r="A1539" s="2">
        <v>44401</v>
      </c>
      <c r="B1539" s="3" t="s">
        <v>13</v>
      </c>
      <c r="C1539" s="4" t="s">
        <v>167</v>
      </c>
      <c r="D1539" s="3" t="s">
        <v>18</v>
      </c>
      <c r="E1539" s="3" t="s">
        <v>176</v>
      </c>
      <c r="F1539" s="3">
        <v>48</v>
      </c>
      <c r="G1539" s="3">
        <v>9000</v>
      </c>
      <c r="H1539" s="5">
        <f t="shared" si="78"/>
        <v>432000</v>
      </c>
      <c r="I1539" s="76">
        <f t="shared" ref="I1539:I1602" si="79">IF($G1539&gt;20000, ROUNDDOWN($H1539*0.5, -1), IF($G1539&gt;10000, ROUNDDOWN($H1539*0.2, -1), ROUNDDOWN($H1539*0.1, -1)))</f>
        <v>43200</v>
      </c>
      <c r="J1539" s="76">
        <f t="shared" ref="J1539:J1602" si="80">IF($F1539&gt;90, ROUNDDOWN($H1539*0.01, -2), 0) + IF($G1539&gt;20000, ROUNDDOWN($H1539*0.5, -2), IF($G1539&gt;10000, ROUNDDOWN($H1539*0.2, -2), ROUNDDOWN($H1539*0.08, -2)))</f>
        <v>34500</v>
      </c>
    </row>
    <row r="1540" spans="1:10">
      <c r="A1540" s="2">
        <v>44402</v>
      </c>
      <c r="B1540" s="3" t="s">
        <v>170</v>
      </c>
      <c r="C1540" s="4" t="s">
        <v>87</v>
      </c>
      <c r="D1540" s="3" t="s">
        <v>10</v>
      </c>
      <c r="E1540" s="3" t="s">
        <v>176</v>
      </c>
      <c r="F1540" s="3">
        <v>23</v>
      </c>
      <c r="G1540" s="3">
        <v>9000</v>
      </c>
      <c r="H1540" s="5">
        <f t="shared" si="78"/>
        <v>207000</v>
      </c>
      <c r="I1540" s="76">
        <f t="shared" si="79"/>
        <v>20700</v>
      </c>
      <c r="J1540" s="76">
        <f t="shared" si="80"/>
        <v>16500</v>
      </c>
    </row>
    <row r="1541" spans="1:10">
      <c r="A1541" s="2">
        <v>44402</v>
      </c>
      <c r="B1541" s="3" t="s">
        <v>170</v>
      </c>
      <c r="C1541" s="4" t="s">
        <v>131</v>
      </c>
      <c r="D1541" s="3" t="s">
        <v>23</v>
      </c>
      <c r="E1541" s="3" t="s">
        <v>174</v>
      </c>
      <c r="F1541" s="3">
        <v>81</v>
      </c>
      <c r="G1541" s="3">
        <v>18000</v>
      </c>
      <c r="H1541" s="5">
        <f t="shared" si="78"/>
        <v>1458000</v>
      </c>
      <c r="I1541" s="76">
        <f t="shared" si="79"/>
        <v>291600</v>
      </c>
      <c r="J1541" s="76">
        <f t="shared" si="80"/>
        <v>291600</v>
      </c>
    </row>
    <row r="1542" spans="1:10">
      <c r="A1542" s="2">
        <v>44402</v>
      </c>
      <c r="B1542" s="3" t="s">
        <v>13</v>
      </c>
      <c r="C1542" s="4" t="s">
        <v>122</v>
      </c>
      <c r="D1542" s="3" t="s">
        <v>18</v>
      </c>
      <c r="E1542" s="3" t="s">
        <v>175</v>
      </c>
      <c r="F1542" s="3">
        <v>44</v>
      </c>
      <c r="G1542" s="3">
        <v>23500</v>
      </c>
      <c r="H1542" s="5">
        <f t="shared" si="78"/>
        <v>1034000</v>
      </c>
      <c r="I1542" s="76">
        <f t="shared" si="79"/>
        <v>517000</v>
      </c>
      <c r="J1542" s="76">
        <f t="shared" si="80"/>
        <v>517000</v>
      </c>
    </row>
    <row r="1543" spans="1:10">
      <c r="A1543" s="2">
        <v>44402</v>
      </c>
      <c r="B1543" s="3" t="s">
        <v>169</v>
      </c>
      <c r="C1543" s="4" t="s">
        <v>135</v>
      </c>
      <c r="D1543" s="3" t="s">
        <v>23</v>
      </c>
      <c r="E1543" s="3" t="s">
        <v>176</v>
      </c>
      <c r="F1543" s="3">
        <v>58</v>
      </c>
      <c r="G1543" s="3">
        <v>9000</v>
      </c>
      <c r="H1543" s="5">
        <f t="shared" si="78"/>
        <v>522000</v>
      </c>
      <c r="I1543" s="76">
        <f t="shared" si="79"/>
        <v>52200</v>
      </c>
      <c r="J1543" s="76">
        <f t="shared" si="80"/>
        <v>41700</v>
      </c>
    </row>
    <row r="1544" spans="1:10">
      <c r="A1544" s="2">
        <v>44403</v>
      </c>
      <c r="B1544" s="3" t="s">
        <v>13</v>
      </c>
      <c r="C1544" s="4" t="s">
        <v>65</v>
      </c>
      <c r="D1544" s="3" t="s">
        <v>7</v>
      </c>
      <c r="E1544" s="3" t="s">
        <v>174</v>
      </c>
      <c r="F1544" s="3">
        <v>58</v>
      </c>
      <c r="G1544" s="3">
        <v>18000</v>
      </c>
      <c r="H1544" s="5">
        <f t="shared" si="78"/>
        <v>1044000</v>
      </c>
      <c r="I1544" s="76">
        <f t="shared" si="79"/>
        <v>208800</v>
      </c>
      <c r="J1544" s="76">
        <f t="shared" si="80"/>
        <v>208800</v>
      </c>
    </row>
    <row r="1545" spans="1:10">
      <c r="A1545" s="2">
        <v>44403</v>
      </c>
      <c r="B1545" s="3" t="s">
        <v>171</v>
      </c>
      <c r="C1545" s="4" t="s">
        <v>127</v>
      </c>
      <c r="D1545" s="3" t="s">
        <v>23</v>
      </c>
      <c r="E1545" s="3" t="s">
        <v>176</v>
      </c>
      <c r="F1545" s="3">
        <v>26</v>
      </c>
      <c r="G1545" s="3">
        <v>9000</v>
      </c>
      <c r="H1545" s="5">
        <f t="shared" si="78"/>
        <v>234000</v>
      </c>
      <c r="I1545" s="76">
        <f t="shared" si="79"/>
        <v>23400</v>
      </c>
      <c r="J1545" s="76">
        <f t="shared" si="80"/>
        <v>18700</v>
      </c>
    </row>
    <row r="1546" spans="1:10">
      <c r="A1546" s="2">
        <v>44403</v>
      </c>
      <c r="B1546" s="3" t="s">
        <v>170</v>
      </c>
      <c r="C1546" s="4" t="s">
        <v>116</v>
      </c>
      <c r="D1546" s="3" t="s">
        <v>18</v>
      </c>
      <c r="E1546" s="3" t="s">
        <v>174</v>
      </c>
      <c r="F1546" s="3">
        <v>39</v>
      </c>
      <c r="G1546" s="3">
        <v>18000</v>
      </c>
      <c r="H1546" s="5">
        <f t="shared" si="78"/>
        <v>702000</v>
      </c>
      <c r="I1546" s="76">
        <f t="shared" si="79"/>
        <v>140400</v>
      </c>
      <c r="J1546" s="76">
        <f t="shared" si="80"/>
        <v>140400</v>
      </c>
    </row>
    <row r="1547" spans="1:10">
      <c r="A1547" s="2">
        <v>44403</v>
      </c>
      <c r="B1547" s="3" t="s">
        <v>173</v>
      </c>
      <c r="C1547" s="4" t="s">
        <v>27</v>
      </c>
      <c r="D1547" s="3" t="s">
        <v>21</v>
      </c>
      <c r="E1547" s="3" t="s">
        <v>176</v>
      </c>
      <c r="F1547" s="3">
        <v>26</v>
      </c>
      <c r="G1547" s="3">
        <v>9000</v>
      </c>
      <c r="H1547" s="5">
        <f t="shared" si="78"/>
        <v>234000</v>
      </c>
      <c r="I1547" s="76">
        <f t="shared" si="79"/>
        <v>23400</v>
      </c>
      <c r="J1547" s="76">
        <f t="shared" si="80"/>
        <v>18700</v>
      </c>
    </row>
    <row r="1548" spans="1:10">
      <c r="A1548" s="2">
        <v>44403</v>
      </c>
      <c r="B1548" s="3" t="s">
        <v>171</v>
      </c>
      <c r="C1548" s="4" t="s">
        <v>84</v>
      </c>
      <c r="D1548" s="3" t="s">
        <v>18</v>
      </c>
      <c r="E1548" s="3" t="s">
        <v>176</v>
      </c>
      <c r="F1548" s="3">
        <v>95</v>
      </c>
      <c r="G1548" s="3">
        <v>9000</v>
      </c>
      <c r="H1548" s="5">
        <f t="shared" si="78"/>
        <v>855000</v>
      </c>
      <c r="I1548" s="76">
        <f t="shared" si="79"/>
        <v>85500</v>
      </c>
      <c r="J1548" s="76">
        <f t="shared" si="80"/>
        <v>76900</v>
      </c>
    </row>
    <row r="1549" spans="1:10">
      <c r="A1549" s="2">
        <v>44403</v>
      </c>
      <c r="B1549" s="3" t="s">
        <v>172</v>
      </c>
      <c r="C1549" s="4" t="s">
        <v>154</v>
      </c>
      <c r="D1549" s="3" t="s">
        <v>21</v>
      </c>
      <c r="E1549" s="3" t="s">
        <v>176</v>
      </c>
      <c r="F1549" s="3">
        <v>51</v>
      </c>
      <c r="G1549" s="3">
        <v>9000</v>
      </c>
      <c r="H1549" s="5">
        <f t="shared" si="78"/>
        <v>459000</v>
      </c>
      <c r="I1549" s="76">
        <f t="shared" si="79"/>
        <v>45900</v>
      </c>
      <c r="J1549" s="76">
        <f t="shared" si="80"/>
        <v>36700</v>
      </c>
    </row>
    <row r="1550" spans="1:10">
      <c r="A1550" s="2">
        <v>44403</v>
      </c>
      <c r="B1550" s="3" t="s">
        <v>13</v>
      </c>
      <c r="C1550" s="4" t="s">
        <v>117</v>
      </c>
      <c r="D1550" s="3" t="s">
        <v>118</v>
      </c>
      <c r="E1550" s="3" t="s">
        <v>175</v>
      </c>
      <c r="F1550" s="3">
        <v>64</v>
      </c>
      <c r="G1550" s="3">
        <v>23500</v>
      </c>
      <c r="H1550" s="5">
        <f t="shared" si="78"/>
        <v>1504000</v>
      </c>
      <c r="I1550" s="76">
        <f t="shared" si="79"/>
        <v>752000</v>
      </c>
      <c r="J1550" s="76">
        <f t="shared" si="80"/>
        <v>752000</v>
      </c>
    </row>
    <row r="1551" spans="1:10">
      <c r="A1551" s="2">
        <v>44404</v>
      </c>
      <c r="B1551" s="3" t="s">
        <v>172</v>
      </c>
      <c r="C1551" s="4" t="s">
        <v>19</v>
      </c>
      <c r="D1551" s="3" t="s">
        <v>7</v>
      </c>
      <c r="E1551" s="3" t="s">
        <v>176</v>
      </c>
      <c r="F1551" s="3">
        <v>11</v>
      </c>
      <c r="G1551" s="3">
        <v>9000</v>
      </c>
      <c r="H1551" s="5">
        <f t="shared" si="78"/>
        <v>99000</v>
      </c>
      <c r="I1551" s="76">
        <f t="shared" si="79"/>
        <v>9900</v>
      </c>
      <c r="J1551" s="76">
        <f t="shared" si="80"/>
        <v>7900</v>
      </c>
    </row>
    <row r="1552" spans="1:10">
      <c r="A1552" s="2">
        <v>44404</v>
      </c>
      <c r="B1552" s="3" t="s">
        <v>170</v>
      </c>
      <c r="C1552" s="4" t="s">
        <v>6</v>
      </c>
      <c r="D1552" s="3" t="s">
        <v>7</v>
      </c>
      <c r="E1552" s="3" t="s">
        <v>176</v>
      </c>
      <c r="F1552" s="3">
        <v>66</v>
      </c>
      <c r="G1552" s="3">
        <v>9000</v>
      </c>
      <c r="H1552" s="5">
        <f t="shared" si="78"/>
        <v>594000</v>
      </c>
      <c r="I1552" s="76">
        <f t="shared" si="79"/>
        <v>59400</v>
      </c>
      <c r="J1552" s="76">
        <f t="shared" si="80"/>
        <v>47500</v>
      </c>
    </row>
    <row r="1553" spans="1:10">
      <c r="A1553" s="2">
        <v>44404</v>
      </c>
      <c r="B1553" s="3" t="s">
        <v>169</v>
      </c>
      <c r="C1553" s="4" t="s">
        <v>105</v>
      </c>
      <c r="D1553" s="3" t="s">
        <v>18</v>
      </c>
      <c r="E1553" s="3" t="s">
        <v>174</v>
      </c>
      <c r="F1553" s="3">
        <v>83</v>
      </c>
      <c r="G1553" s="3">
        <v>18000</v>
      </c>
      <c r="H1553" s="5">
        <f t="shared" si="78"/>
        <v>1494000</v>
      </c>
      <c r="I1553" s="76">
        <f t="shared" si="79"/>
        <v>298800</v>
      </c>
      <c r="J1553" s="76">
        <f t="shared" si="80"/>
        <v>298800</v>
      </c>
    </row>
    <row r="1554" spans="1:10">
      <c r="A1554" s="2">
        <v>44404</v>
      </c>
      <c r="B1554" s="3" t="s">
        <v>171</v>
      </c>
      <c r="C1554" s="4" t="s">
        <v>119</v>
      </c>
      <c r="D1554" s="3" t="s">
        <v>23</v>
      </c>
      <c r="E1554" s="3" t="s">
        <v>176</v>
      </c>
      <c r="F1554" s="3">
        <v>39</v>
      </c>
      <c r="G1554" s="3">
        <v>9000</v>
      </c>
      <c r="H1554" s="5">
        <f t="shared" si="78"/>
        <v>351000</v>
      </c>
      <c r="I1554" s="76">
        <f t="shared" si="79"/>
        <v>35100</v>
      </c>
      <c r="J1554" s="76">
        <f t="shared" si="80"/>
        <v>28000</v>
      </c>
    </row>
    <row r="1555" spans="1:10">
      <c r="A1555" s="2">
        <v>44404</v>
      </c>
      <c r="B1555" s="3" t="s">
        <v>13</v>
      </c>
      <c r="C1555" s="4" t="s">
        <v>14</v>
      </c>
      <c r="D1555" s="3" t="s">
        <v>10</v>
      </c>
      <c r="E1555" s="3" t="s">
        <v>178</v>
      </c>
      <c r="F1555" s="3">
        <v>4</v>
      </c>
      <c r="G1555" s="3">
        <v>4000</v>
      </c>
      <c r="H1555" s="5">
        <f t="shared" si="78"/>
        <v>16000</v>
      </c>
      <c r="I1555" s="76">
        <f t="shared" si="79"/>
        <v>1600</v>
      </c>
      <c r="J1555" s="76">
        <f t="shared" si="80"/>
        <v>1200</v>
      </c>
    </row>
    <row r="1556" spans="1:10">
      <c r="A1556" s="2">
        <v>44404</v>
      </c>
      <c r="B1556" s="3" t="s">
        <v>173</v>
      </c>
      <c r="C1556" s="4" t="s">
        <v>17</v>
      </c>
      <c r="D1556" s="3" t="s">
        <v>18</v>
      </c>
      <c r="E1556" s="3" t="s">
        <v>174</v>
      </c>
      <c r="F1556" s="3">
        <v>61</v>
      </c>
      <c r="G1556" s="3">
        <v>18000</v>
      </c>
      <c r="H1556" s="5">
        <f t="shared" si="78"/>
        <v>1098000</v>
      </c>
      <c r="I1556" s="76">
        <f t="shared" si="79"/>
        <v>219600</v>
      </c>
      <c r="J1556" s="76">
        <f t="shared" si="80"/>
        <v>219600</v>
      </c>
    </row>
    <row r="1557" spans="1:10">
      <c r="A1557" s="2">
        <v>44404</v>
      </c>
      <c r="B1557" s="3" t="s">
        <v>173</v>
      </c>
      <c r="C1557" s="4" t="s">
        <v>28</v>
      </c>
      <c r="D1557" s="3" t="s">
        <v>18</v>
      </c>
      <c r="E1557" s="3" t="s">
        <v>174</v>
      </c>
      <c r="F1557" s="3">
        <v>2</v>
      </c>
      <c r="G1557" s="3">
        <v>18000</v>
      </c>
      <c r="H1557" s="5">
        <f t="shared" si="78"/>
        <v>36000</v>
      </c>
      <c r="I1557" s="76">
        <f t="shared" si="79"/>
        <v>7200</v>
      </c>
      <c r="J1557" s="76">
        <f t="shared" si="80"/>
        <v>7200</v>
      </c>
    </row>
    <row r="1558" spans="1:10">
      <c r="A1558" s="2">
        <v>44404</v>
      </c>
      <c r="B1558" s="3" t="s">
        <v>173</v>
      </c>
      <c r="C1558" s="4" t="s">
        <v>77</v>
      </c>
      <c r="D1558" s="3" t="s">
        <v>7</v>
      </c>
      <c r="E1558" s="3" t="s">
        <v>176</v>
      </c>
      <c r="F1558" s="3">
        <v>40</v>
      </c>
      <c r="G1558" s="3">
        <v>9000</v>
      </c>
      <c r="H1558" s="5">
        <f t="shared" si="78"/>
        <v>360000</v>
      </c>
      <c r="I1558" s="76">
        <f t="shared" si="79"/>
        <v>36000</v>
      </c>
      <c r="J1558" s="76">
        <f t="shared" si="80"/>
        <v>28800</v>
      </c>
    </row>
    <row r="1559" spans="1:10">
      <c r="A1559" s="2">
        <v>44404</v>
      </c>
      <c r="B1559" s="3" t="s">
        <v>169</v>
      </c>
      <c r="C1559" s="4" t="s">
        <v>6</v>
      </c>
      <c r="D1559" s="3" t="s">
        <v>7</v>
      </c>
      <c r="E1559" s="3" t="s">
        <v>174</v>
      </c>
      <c r="F1559" s="3">
        <v>70</v>
      </c>
      <c r="G1559" s="3">
        <v>18000</v>
      </c>
      <c r="H1559" s="5">
        <f t="shared" si="78"/>
        <v>1260000</v>
      </c>
      <c r="I1559" s="76">
        <f t="shared" si="79"/>
        <v>252000</v>
      </c>
      <c r="J1559" s="76">
        <f t="shared" si="80"/>
        <v>252000</v>
      </c>
    </row>
    <row r="1560" spans="1:10">
      <c r="A1560" s="2">
        <v>44404</v>
      </c>
      <c r="B1560" s="3" t="s">
        <v>172</v>
      </c>
      <c r="C1560" s="4" t="s">
        <v>36</v>
      </c>
      <c r="D1560" s="3" t="s">
        <v>23</v>
      </c>
      <c r="E1560" s="3" t="s">
        <v>178</v>
      </c>
      <c r="F1560" s="3">
        <v>39</v>
      </c>
      <c r="G1560" s="3">
        <v>4000</v>
      </c>
      <c r="H1560" s="5">
        <f t="shared" si="78"/>
        <v>156000</v>
      </c>
      <c r="I1560" s="76">
        <f t="shared" si="79"/>
        <v>15600</v>
      </c>
      <c r="J1560" s="76">
        <f t="shared" si="80"/>
        <v>12400</v>
      </c>
    </row>
    <row r="1561" spans="1:10">
      <c r="A1561" s="2">
        <v>44404</v>
      </c>
      <c r="B1561" s="3" t="s">
        <v>13</v>
      </c>
      <c r="C1561" s="4" t="s">
        <v>32</v>
      </c>
      <c r="D1561" s="3" t="s">
        <v>23</v>
      </c>
      <c r="E1561" s="3" t="s">
        <v>176</v>
      </c>
      <c r="F1561" s="3">
        <v>54</v>
      </c>
      <c r="G1561" s="3">
        <v>9000</v>
      </c>
      <c r="H1561" s="5">
        <f t="shared" si="78"/>
        <v>486000</v>
      </c>
      <c r="I1561" s="76">
        <f t="shared" si="79"/>
        <v>48600</v>
      </c>
      <c r="J1561" s="76">
        <f t="shared" si="80"/>
        <v>38800</v>
      </c>
    </row>
    <row r="1562" spans="1:10">
      <c r="A1562" s="2">
        <v>44405</v>
      </c>
      <c r="B1562" s="3" t="s">
        <v>170</v>
      </c>
      <c r="C1562" s="4" t="s">
        <v>24</v>
      </c>
      <c r="D1562" s="3" t="s">
        <v>21</v>
      </c>
      <c r="E1562" s="3" t="s">
        <v>174</v>
      </c>
      <c r="F1562" s="3">
        <v>77</v>
      </c>
      <c r="G1562" s="3">
        <v>18000</v>
      </c>
      <c r="H1562" s="5">
        <f t="shared" si="78"/>
        <v>1386000</v>
      </c>
      <c r="I1562" s="76">
        <f t="shared" si="79"/>
        <v>277200</v>
      </c>
      <c r="J1562" s="76">
        <f t="shared" si="80"/>
        <v>277200</v>
      </c>
    </row>
    <row r="1563" spans="1:10">
      <c r="A1563" s="2">
        <v>44405</v>
      </c>
      <c r="B1563" s="3" t="s">
        <v>169</v>
      </c>
      <c r="C1563" s="4" t="s">
        <v>123</v>
      </c>
      <c r="D1563" s="3" t="s">
        <v>18</v>
      </c>
      <c r="E1563" s="3" t="s">
        <v>176</v>
      </c>
      <c r="F1563" s="3">
        <v>76</v>
      </c>
      <c r="G1563" s="3">
        <v>9000</v>
      </c>
      <c r="H1563" s="5">
        <f t="shared" si="78"/>
        <v>684000</v>
      </c>
      <c r="I1563" s="76">
        <f t="shared" si="79"/>
        <v>68400</v>
      </c>
      <c r="J1563" s="76">
        <f t="shared" si="80"/>
        <v>54700</v>
      </c>
    </row>
    <row r="1564" spans="1:10">
      <c r="A1564" s="2">
        <v>44405</v>
      </c>
      <c r="B1564" s="3" t="s">
        <v>169</v>
      </c>
      <c r="C1564" s="4" t="s">
        <v>70</v>
      </c>
      <c r="D1564" s="3" t="s">
        <v>7</v>
      </c>
      <c r="E1564" s="3" t="s">
        <v>174</v>
      </c>
      <c r="F1564" s="3">
        <v>61</v>
      </c>
      <c r="G1564" s="3">
        <v>18000</v>
      </c>
      <c r="H1564" s="5">
        <f t="shared" si="78"/>
        <v>1098000</v>
      </c>
      <c r="I1564" s="76">
        <f t="shared" si="79"/>
        <v>219600</v>
      </c>
      <c r="J1564" s="76">
        <f t="shared" si="80"/>
        <v>219600</v>
      </c>
    </row>
    <row r="1565" spans="1:10">
      <c r="A1565" s="2">
        <v>44405</v>
      </c>
      <c r="B1565" s="3" t="s">
        <v>169</v>
      </c>
      <c r="C1565" s="4" t="s">
        <v>104</v>
      </c>
      <c r="D1565" s="3" t="s">
        <v>18</v>
      </c>
      <c r="E1565" s="3" t="s">
        <v>175</v>
      </c>
      <c r="F1565" s="3">
        <v>72</v>
      </c>
      <c r="G1565" s="3">
        <v>23500</v>
      </c>
      <c r="H1565" s="5">
        <f t="shared" si="78"/>
        <v>1692000</v>
      </c>
      <c r="I1565" s="76">
        <f t="shared" si="79"/>
        <v>846000</v>
      </c>
      <c r="J1565" s="76">
        <f t="shared" si="80"/>
        <v>846000</v>
      </c>
    </row>
    <row r="1566" spans="1:10">
      <c r="A1566" s="2">
        <v>44405</v>
      </c>
      <c r="B1566" s="3" t="s">
        <v>169</v>
      </c>
      <c r="C1566" s="4" t="s">
        <v>11</v>
      </c>
      <c r="D1566" s="3" t="s">
        <v>7</v>
      </c>
      <c r="E1566" s="3" t="s">
        <v>176</v>
      </c>
      <c r="F1566" s="3">
        <v>21</v>
      </c>
      <c r="G1566" s="3">
        <v>9000</v>
      </c>
      <c r="H1566" s="5">
        <f t="shared" si="78"/>
        <v>189000</v>
      </c>
      <c r="I1566" s="76">
        <f t="shared" si="79"/>
        <v>18900</v>
      </c>
      <c r="J1566" s="76">
        <f t="shared" si="80"/>
        <v>15100</v>
      </c>
    </row>
    <row r="1567" spans="1:10">
      <c r="A1567" s="2">
        <v>44405</v>
      </c>
      <c r="B1567" s="3" t="s">
        <v>13</v>
      </c>
      <c r="C1567" s="4" t="s">
        <v>124</v>
      </c>
      <c r="D1567" s="3" t="s">
        <v>118</v>
      </c>
      <c r="E1567" s="3" t="s">
        <v>176</v>
      </c>
      <c r="F1567" s="3">
        <v>19</v>
      </c>
      <c r="G1567" s="3">
        <v>9000</v>
      </c>
      <c r="H1567" s="5">
        <f t="shared" si="78"/>
        <v>171000</v>
      </c>
      <c r="I1567" s="76">
        <f t="shared" si="79"/>
        <v>17100</v>
      </c>
      <c r="J1567" s="76">
        <f t="shared" si="80"/>
        <v>13600</v>
      </c>
    </row>
    <row r="1568" spans="1:10">
      <c r="A1568" s="2">
        <v>44405</v>
      </c>
      <c r="B1568" s="3" t="s">
        <v>170</v>
      </c>
      <c r="C1568" s="4" t="s">
        <v>43</v>
      </c>
      <c r="D1568" s="3" t="s">
        <v>21</v>
      </c>
      <c r="E1568" s="3" t="s">
        <v>178</v>
      </c>
      <c r="F1568" s="3">
        <v>58</v>
      </c>
      <c r="G1568" s="3">
        <v>4000</v>
      </c>
      <c r="H1568" s="5">
        <f t="shared" si="78"/>
        <v>232000</v>
      </c>
      <c r="I1568" s="76">
        <f t="shared" si="79"/>
        <v>23200</v>
      </c>
      <c r="J1568" s="76">
        <f t="shared" si="80"/>
        <v>18500</v>
      </c>
    </row>
    <row r="1569" spans="1:10">
      <c r="A1569" s="2">
        <v>44405</v>
      </c>
      <c r="B1569" s="3" t="s">
        <v>169</v>
      </c>
      <c r="C1569" s="4" t="s">
        <v>153</v>
      </c>
      <c r="D1569" s="3" t="s">
        <v>7</v>
      </c>
      <c r="E1569" s="3" t="s">
        <v>175</v>
      </c>
      <c r="F1569" s="3">
        <v>58</v>
      </c>
      <c r="G1569" s="3">
        <v>23500</v>
      </c>
      <c r="H1569" s="5">
        <f t="shared" si="78"/>
        <v>1363000</v>
      </c>
      <c r="I1569" s="76">
        <f t="shared" si="79"/>
        <v>681500</v>
      </c>
      <c r="J1569" s="76">
        <f t="shared" si="80"/>
        <v>681500</v>
      </c>
    </row>
    <row r="1570" spans="1:10">
      <c r="A1570" s="2">
        <v>44406</v>
      </c>
      <c r="B1570" s="3" t="s">
        <v>169</v>
      </c>
      <c r="C1570" s="4" t="s">
        <v>76</v>
      </c>
      <c r="D1570" s="3" t="s">
        <v>7</v>
      </c>
      <c r="E1570" s="3" t="s">
        <v>176</v>
      </c>
      <c r="F1570" s="3">
        <v>23</v>
      </c>
      <c r="G1570" s="3">
        <v>9000</v>
      </c>
      <c r="H1570" s="5">
        <f t="shared" si="78"/>
        <v>207000</v>
      </c>
      <c r="I1570" s="76">
        <f t="shared" si="79"/>
        <v>20700</v>
      </c>
      <c r="J1570" s="76">
        <f t="shared" si="80"/>
        <v>16500</v>
      </c>
    </row>
    <row r="1571" spans="1:10">
      <c r="A1571" s="2">
        <v>44406</v>
      </c>
      <c r="B1571" s="3" t="s">
        <v>170</v>
      </c>
      <c r="C1571" s="4" t="s">
        <v>9</v>
      </c>
      <c r="D1571" s="3" t="s">
        <v>18</v>
      </c>
      <c r="E1571" s="3" t="s">
        <v>175</v>
      </c>
      <c r="F1571" s="3">
        <v>8</v>
      </c>
      <c r="G1571" s="3">
        <v>23500</v>
      </c>
      <c r="H1571" s="5">
        <f t="shared" si="78"/>
        <v>188000</v>
      </c>
      <c r="I1571" s="76">
        <f t="shared" si="79"/>
        <v>94000</v>
      </c>
      <c r="J1571" s="76">
        <f t="shared" si="80"/>
        <v>94000</v>
      </c>
    </row>
    <row r="1572" spans="1:10">
      <c r="A1572" s="2">
        <v>44406</v>
      </c>
      <c r="B1572" s="3" t="s">
        <v>13</v>
      </c>
      <c r="C1572" s="4" t="s">
        <v>166</v>
      </c>
      <c r="D1572" s="3" t="s">
        <v>118</v>
      </c>
      <c r="E1572" s="3" t="s">
        <v>175</v>
      </c>
      <c r="F1572" s="3">
        <v>68</v>
      </c>
      <c r="G1572" s="3">
        <v>23500</v>
      </c>
      <c r="H1572" s="5">
        <f t="shared" si="78"/>
        <v>1598000</v>
      </c>
      <c r="I1572" s="76">
        <f t="shared" si="79"/>
        <v>799000</v>
      </c>
      <c r="J1572" s="76">
        <f t="shared" si="80"/>
        <v>799000</v>
      </c>
    </row>
    <row r="1573" spans="1:10">
      <c r="A1573" s="2">
        <v>44406</v>
      </c>
      <c r="B1573" s="3" t="s">
        <v>13</v>
      </c>
      <c r="C1573" s="4" t="s">
        <v>93</v>
      </c>
      <c r="D1573" s="3" t="s">
        <v>21</v>
      </c>
      <c r="E1573" s="3" t="s">
        <v>174</v>
      </c>
      <c r="F1573" s="3">
        <v>61</v>
      </c>
      <c r="G1573" s="3">
        <v>18000</v>
      </c>
      <c r="H1573" s="5">
        <f t="shared" si="78"/>
        <v>1098000</v>
      </c>
      <c r="I1573" s="76">
        <f t="shared" si="79"/>
        <v>219600</v>
      </c>
      <c r="J1573" s="76">
        <f t="shared" si="80"/>
        <v>219600</v>
      </c>
    </row>
    <row r="1574" spans="1:10">
      <c r="A1574" s="2">
        <v>44406</v>
      </c>
      <c r="B1574" s="3" t="s">
        <v>171</v>
      </c>
      <c r="C1574" s="4" t="s">
        <v>66</v>
      </c>
      <c r="D1574" s="3" t="s">
        <v>7</v>
      </c>
      <c r="E1574" s="3" t="s">
        <v>176</v>
      </c>
      <c r="F1574" s="3">
        <v>64</v>
      </c>
      <c r="G1574" s="3">
        <v>9000</v>
      </c>
      <c r="H1574" s="5">
        <f t="shared" si="78"/>
        <v>576000</v>
      </c>
      <c r="I1574" s="76">
        <f t="shared" si="79"/>
        <v>57600</v>
      </c>
      <c r="J1574" s="76">
        <f t="shared" si="80"/>
        <v>46000</v>
      </c>
    </row>
    <row r="1575" spans="1:10">
      <c r="A1575" s="2">
        <v>44406</v>
      </c>
      <c r="B1575" s="3" t="s">
        <v>13</v>
      </c>
      <c r="C1575" s="4" t="s">
        <v>105</v>
      </c>
      <c r="D1575" s="3" t="s">
        <v>18</v>
      </c>
      <c r="E1575" s="3" t="s">
        <v>176</v>
      </c>
      <c r="F1575" s="3">
        <v>10</v>
      </c>
      <c r="G1575" s="3">
        <v>9000</v>
      </c>
      <c r="H1575" s="5">
        <f t="shared" si="78"/>
        <v>90000</v>
      </c>
      <c r="I1575" s="76">
        <f t="shared" si="79"/>
        <v>9000</v>
      </c>
      <c r="J1575" s="76">
        <f t="shared" si="80"/>
        <v>7200</v>
      </c>
    </row>
    <row r="1576" spans="1:10">
      <c r="A1576" s="2">
        <v>44406</v>
      </c>
      <c r="B1576" s="3" t="s">
        <v>173</v>
      </c>
      <c r="C1576" s="4" t="s">
        <v>110</v>
      </c>
      <c r="D1576" s="3" t="s">
        <v>10</v>
      </c>
      <c r="E1576" s="3" t="s">
        <v>176</v>
      </c>
      <c r="F1576" s="3">
        <v>18</v>
      </c>
      <c r="G1576" s="3">
        <v>9000</v>
      </c>
      <c r="H1576" s="5">
        <f t="shared" si="78"/>
        <v>162000</v>
      </c>
      <c r="I1576" s="76">
        <f t="shared" si="79"/>
        <v>16200</v>
      </c>
      <c r="J1576" s="76">
        <f t="shared" si="80"/>
        <v>12900</v>
      </c>
    </row>
    <row r="1577" spans="1:10">
      <c r="A1577" s="2">
        <v>44407</v>
      </c>
      <c r="B1577" s="3" t="s">
        <v>173</v>
      </c>
      <c r="C1577" s="4" t="s">
        <v>69</v>
      </c>
      <c r="D1577" s="3" t="s">
        <v>7</v>
      </c>
      <c r="E1577" s="3" t="s">
        <v>174</v>
      </c>
      <c r="F1577" s="3">
        <v>35</v>
      </c>
      <c r="G1577" s="3">
        <v>18000</v>
      </c>
      <c r="H1577" s="5">
        <f t="shared" si="78"/>
        <v>630000</v>
      </c>
      <c r="I1577" s="76">
        <f t="shared" si="79"/>
        <v>126000</v>
      </c>
      <c r="J1577" s="76">
        <f t="shared" si="80"/>
        <v>126000</v>
      </c>
    </row>
    <row r="1578" spans="1:10">
      <c r="A1578" s="2">
        <v>44407</v>
      </c>
      <c r="B1578" s="3" t="s">
        <v>170</v>
      </c>
      <c r="C1578" s="4" t="s">
        <v>6</v>
      </c>
      <c r="D1578" s="3" t="s">
        <v>7</v>
      </c>
      <c r="E1578" s="3" t="s">
        <v>176</v>
      </c>
      <c r="F1578" s="3">
        <v>9</v>
      </c>
      <c r="G1578" s="3">
        <v>9000</v>
      </c>
      <c r="H1578" s="5">
        <f t="shared" si="78"/>
        <v>81000</v>
      </c>
      <c r="I1578" s="76">
        <f t="shared" si="79"/>
        <v>8100</v>
      </c>
      <c r="J1578" s="76">
        <f t="shared" si="80"/>
        <v>6400</v>
      </c>
    </row>
    <row r="1579" spans="1:10">
      <c r="A1579" s="2">
        <v>44408</v>
      </c>
      <c r="B1579" s="3" t="s">
        <v>13</v>
      </c>
      <c r="C1579" s="4" t="s">
        <v>14</v>
      </c>
      <c r="D1579" s="3" t="s">
        <v>10</v>
      </c>
      <c r="E1579" s="3" t="s">
        <v>178</v>
      </c>
      <c r="F1579" s="3">
        <v>97</v>
      </c>
      <c r="G1579" s="3">
        <v>4000</v>
      </c>
      <c r="H1579" s="5">
        <f t="shared" si="78"/>
        <v>388000</v>
      </c>
      <c r="I1579" s="76">
        <f t="shared" si="79"/>
        <v>38800</v>
      </c>
      <c r="J1579" s="76">
        <f t="shared" si="80"/>
        <v>34800</v>
      </c>
    </row>
    <row r="1580" spans="1:10">
      <c r="A1580" s="2">
        <v>44408</v>
      </c>
      <c r="B1580" s="3" t="s">
        <v>170</v>
      </c>
      <c r="C1580" s="4" t="s">
        <v>120</v>
      </c>
      <c r="D1580" s="3" t="s">
        <v>118</v>
      </c>
      <c r="E1580" s="3" t="s">
        <v>176</v>
      </c>
      <c r="F1580" s="3">
        <v>94</v>
      </c>
      <c r="G1580" s="3">
        <v>9000</v>
      </c>
      <c r="H1580" s="5">
        <f t="shared" si="78"/>
        <v>846000</v>
      </c>
      <c r="I1580" s="76">
        <f t="shared" si="79"/>
        <v>84600</v>
      </c>
      <c r="J1580" s="76">
        <f t="shared" si="80"/>
        <v>76000</v>
      </c>
    </row>
    <row r="1581" spans="1:10">
      <c r="A1581" s="2">
        <v>44408</v>
      </c>
      <c r="B1581" s="3" t="s">
        <v>169</v>
      </c>
      <c r="C1581" s="4" t="s">
        <v>104</v>
      </c>
      <c r="D1581" s="3" t="s">
        <v>18</v>
      </c>
      <c r="E1581" s="3" t="s">
        <v>175</v>
      </c>
      <c r="F1581" s="3">
        <v>45</v>
      </c>
      <c r="G1581" s="3">
        <v>23500</v>
      </c>
      <c r="H1581" s="5">
        <f t="shared" si="78"/>
        <v>1057500</v>
      </c>
      <c r="I1581" s="76">
        <f t="shared" si="79"/>
        <v>528750</v>
      </c>
      <c r="J1581" s="76">
        <f t="shared" si="80"/>
        <v>528700</v>
      </c>
    </row>
    <row r="1582" spans="1:10">
      <c r="A1582" s="2">
        <v>44408</v>
      </c>
      <c r="B1582" s="3" t="s">
        <v>13</v>
      </c>
      <c r="C1582" s="4" t="s">
        <v>87</v>
      </c>
      <c r="D1582" s="3" t="s">
        <v>10</v>
      </c>
      <c r="E1582" s="3" t="s">
        <v>175</v>
      </c>
      <c r="F1582" s="3">
        <v>56</v>
      </c>
      <c r="G1582" s="3">
        <v>23500</v>
      </c>
      <c r="H1582" s="5">
        <f t="shared" si="78"/>
        <v>1316000</v>
      </c>
      <c r="I1582" s="76">
        <f t="shared" si="79"/>
        <v>658000</v>
      </c>
      <c r="J1582" s="76">
        <f t="shared" si="80"/>
        <v>658000</v>
      </c>
    </row>
    <row r="1583" spans="1:10">
      <c r="A1583" s="2">
        <v>44408</v>
      </c>
      <c r="B1583" s="3" t="s">
        <v>171</v>
      </c>
      <c r="C1583" s="4" t="s">
        <v>91</v>
      </c>
      <c r="D1583" s="3" t="s">
        <v>10</v>
      </c>
      <c r="E1583" s="3" t="s">
        <v>175</v>
      </c>
      <c r="F1583" s="3">
        <v>95</v>
      </c>
      <c r="G1583" s="3">
        <v>23500</v>
      </c>
      <c r="H1583" s="5">
        <f t="shared" si="78"/>
        <v>2232500</v>
      </c>
      <c r="I1583" s="76">
        <f t="shared" si="79"/>
        <v>1116250</v>
      </c>
      <c r="J1583" s="76">
        <f t="shared" si="80"/>
        <v>1138500</v>
      </c>
    </row>
    <row r="1584" spans="1:10">
      <c r="A1584" s="2">
        <v>44409</v>
      </c>
      <c r="B1584" s="3" t="s">
        <v>172</v>
      </c>
      <c r="C1584" s="4" t="s">
        <v>99</v>
      </c>
      <c r="D1584" s="3" t="s">
        <v>18</v>
      </c>
      <c r="E1584" s="3" t="s">
        <v>174</v>
      </c>
      <c r="F1584" s="3">
        <v>4</v>
      </c>
      <c r="G1584" s="3">
        <v>18000</v>
      </c>
      <c r="H1584" s="5">
        <f t="shared" si="78"/>
        <v>72000</v>
      </c>
      <c r="I1584" s="76">
        <f t="shared" si="79"/>
        <v>14400</v>
      </c>
      <c r="J1584" s="76">
        <f t="shared" si="80"/>
        <v>14400</v>
      </c>
    </row>
    <row r="1585" spans="1:10">
      <c r="A1585" s="2">
        <v>44409</v>
      </c>
      <c r="B1585" s="3" t="s">
        <v>13</v>
      </c>
      <c r="C1585" s="4" t="s">
        <v>166</v>
      </c>
      <c r="D1585" s="3" t="s">
        <v>118</v>
      </c>
      <c r="E1585" s="3" t="s">
        <v>175</v>
      </c>
      <c r="F1585" s="3">
        <v>58</v>
      </c>
      <c r="G1585" s="3">
        <v>23500</v>
      </c>
      <c r="H1585" s="5">
        <f t="shared" si="78"/>
        <v>1363000</v>
      </c>
      <c r="I1585" s="76">
        <f t="shared" si="79"/>
        <v>681500</v>
      </c>
      <c r="J1585" s="76">
        <f t="shared" si="80"/>
        <v>681500</v>
      </c>
    </row>
    <row r="1586" spans="1:10">
      <c r="A1586" s="2">
        <v>44409</v>
      </c>
      <c r="B1586" s="3" t="s">
        <v>171</v>
      </c>
      <c r="C1586" s="4" t="s">
        <v>65</v>
      </c>
      <c r="D1586" s="3" t="s">
        <v>23</v>
      </c>
      <c r="E1586" s="3" t="s">
        <v>178</v>
      </c>
      <c r="F1586" s="3">
        <v>72</v>
      </c>
      <c r="G1586" s="3">
        <v>4000</v>
      </c>
      <c r="H1586" s="5">
        <f t="shared" si="78"/>
        <v>288000</v>
      </c>
      <c r="I1586" s="76">
        <f t="shared" si="79"/>
        <v>28800</v>
      </c>
      <c r="J1586" s="76">
        <f t="shared" si="80"/>
        <v>23000</v>
      </c>
    </row>
    <row r="1587" spans="1:10">
      <c r="A1587" s="2">
        <v>44409</v>
      </c>
      <c r="B1587" s="3" t="s">
        <v>13</v>
      </c>
      <c r="C1587" s="4" t="s">
        <v>34</v>
      </c>
      <c r="D1587" s="3" t="s">
        <v>23</v>
      </c>
      <c r="E1587" s="3" t="s">
        <v>176</v>
      </c>
      <c r="F1587" s="3">
        <v>10</v>
      </c>
      <c r="G1587" s="3">
        <v>9000</v>
      </c>
      <c r="H1587" s="5">
        <f t="shared" si="78"/>
        <v>90000</v>
      </c>
      <c r="I1587" s="76">
        <f t="shared" si="79"/>
        <v>9000</v>
      </c>
      <c r="J1587" s="76">
        <f t="shared" si="80"/>
        <v>7200</v>
      </c>
    </row>
    <row r="1588" spans="1:10">
      <c r="A1588" s="2">
        <v>44409</v>
      </c>
      <c r="B1588" s="3" t="s">
        <v>172</v>
      </c>
      <c r="C1588" s="4" t="s">
        <v>19</v>
      </c>
      <c r="D1588" s="3" t="s">
        <v>7</v>
      </c>
      <c r="E1588" s="3" t="s">
        <v>176</v>
      </c>
      <c r="F1588" s="3">
        <v>98</v>
      </c>
      <c r="G1588" s="3">
        <v>9000</v>
      </c>
      <c r="H1588" s="5">
        <f t="shared" si="78"/>
        <v>882000</v>
      </c>
      <c r="I1588" s="76">
        <f t="shared" si="79"/>
        <v>88200</v>
      </c>
      <c r="J1588" s="76">
        <f t="shared" si="80"/>
        <v>79300</v>
      </c>
    </row>
    <row r="1589" spans="1:10">
      <c r="A1589" s="2">
        <v>44410</v>
      </c>
      <c r="B1589" s="3" t="s">
        <v>13</v>
      </c>
      <c r="C1589" s="4" t="s">
        <v>68</v>
      </c>
      <c r="D1589" s="3" t="s">
        <v>7</v>
      </c>
      <c r="E1589" s="3" t="s">
        <v>176</v>
      </c>
      <c r="F1589" s="3">
        <v>79</v>
      </c>
      <c r="G1589" s="3">
        <v>9000</v>
      </c>
      <c r="H1589" s="5">
        <f t="shared" si="78"/>
        <v>711000</v>
      </c>
      <c r="I1589" s="76">
        <f t="shared" si="79"/>
        <v>71100</v>
      </c>
      <c r="J1589" s="76">
        <f t="shared" si="80"/>
        <v>56800</v>
      </c>
    </row>
    <row r="1590" spans="1:10">
      <c r="A1590" s="2">
        <v>44410</v>
      </c>
      <c r="B1590" s="3" t="s">
        <v>169</v>
      </c>
      <c r="C1590" s="4" t="s">
        <v>33</v>
      </c>
      <c r="D1590" s="3" t="s">
        <v>23</v>
      </c>
      <c r="E1590" s="3" t="s">
        <v>174</v>
      </c>
      <c r="F1590" s="3">
        <v>3</v>
      </c>
      <c r="G1590" s="3">
        <v>18000</v>
      </c>
      <c r="H1590" s="5">
        <f t="shared" si="78"/>
        <v>54000</v>
      </c>
      <c r="I1590" s="76">
        <f t="shared" si="79"/>
        <v>10800</v>
      </c>
      <c r="J1590" s="76">
        <f t="shared" si="80"/>
        <v>10800</v>
      </c>
    </row>
    <row r="1591" spans="1:10">
      <c r="A1591" s="2">
        <v>44410</v>
      </c>
      <c r="B1591" s="3" t="s">
        <v>170</v>
      </c>
      <c r="C1591" s="4" t="s">
        <v>67</v>
      </c>
      <c r="D1591" s="3" t="s">
        <v>7</v>
      </c>
      <c r="E1591" s="3" t="s">
        <v>175</v>
      </c>
      <c r="F1591" s="3">
        <v>74</v>
      </c>
      <c r="G1591" s="3">
        <v>23500</v>
      </c>
      <c r="H1591" s="5">
        <f t="shared" si="78"/>
        <v>1739000</v>
      </c>
      <c r="I1591" s="76">
        <f t="shared" si="79"/>
        <v>869500</v>
      </c>
      <c r="J1591" s="76">
        <f t="shared" si="80"/>
        <v>869500</v>
      </c>
    </row>
    <row r="1592" spans="1:10">
      <c r="A1592" s="2">
        <v>44410</v>
      </c>
      <c r="B1592" s="3" t="s">
        <v>171</v>
      </c>
      <c r="C1592" s="4" t="s">
        <v>55</v>
      </c>
      <c r="D1592" s="3" t="s">
        <v>10</v>
      </c>
      <c r="E1592" s="3" t="s">
        <v>176</v>
      </c>
      <c r="F1592" s="3">
        <v>76</v>
      </c>
      <c r="G1592" s="3">
        <v>9000</v>
      </c>
      <c r="H1592" s="5">
        <f t="shared" si="78"/>
        <v>684000</v>
      </c>
      <c r="I1592" s="76">
        <f t="shared" si="79"/>
        <v>68400</v>
      </c>
      <c r="J1592" s="76">
        <f t="shared" si="80"/>
        <v>54700</v>
      </c>
    </row>
    <row r="1593" spans="1:10">
      <c r="A1593" s="2">
        <v>44410</v>
      </c>
      <c r="B1593" s="3" t="s">
        <v>169</v>
      </c>
      <c r="C1593" s="4" t="s">
        <v>60</v>
      </c>
      <c r="D1593" s="3" t="s">
        <v>7</v>
      </c>
      <c r="E1593" s="3" t="s">
        <v>174</v>
      </c>
      <c r="F1593" s="3">
        <v>91</v>
      </c>
      <c r="G1593" s="3">
        <v>18000</v>
      </c>
      <c r="H1593" s="5">
        <f t="shared" si="78"/>
        <v>1638000</v>
      </c>
      <c r="I1593" s="76">
        <f t="shared" si="79"/>
        <v>327600</v>
      </c>
      <c r="J1593" s="76">
        <f t="shared" si="80"/>
        <v>343900</v>
      </c>
    </row>
    <row r="1594" spans="1:10">
      <c r="A1594" s="2">
        <v>44410</v>
      </c>
      <c r="B1594" s="3" t="s">
        <v>173</v>
      </c>
      <c r="C1594" s="4" t="s">
        <v>149</v>
      </c>
      <c r="D1594" s="3" t="s">
        <v>18</v>
      </c>
      <c r="E1594" s="3" t="s">
        <v>174</v>
      </c>
      <c r="F1594" s="3">
        <v>88</v>
      </c>
      <c r="G1594" s="3">
        <v>18000</v>
      </c>
      <c r="H1594" s="5">
        <f t="shared" si="78"/>
        <v>1584000</v>
      </c>
      <c r="I1594" s="76">
        <f t="shared" si="79"/>
        <v>316800</v>
      </c>
      <c r="J1594" s="76">
        <f t="shared" si="80"/>
        <v>316800</v>
      </c>
    </row>
    <row r="1595" spans="1:10">
      <c r="A1595" s="2">
        <v>44410</v>
      </c>
      <c r="B1595" s="3" t="s">
        <v>13</v>
      </c>
      <c r="C1595" s="4" t="s">
        <v>87</v>
      </c>
      <c r="D1595" s="3" t="s">
        <v>10</v>
      </c>
      <c r="E1595" s="3" t="s">
        <v>175</v>
      </c>
      <c r="F1595" s="3">
        <v>40</v>
      </c>
      <c r="G1595" s="3">
        <v>23500</v>
      </c>
      <c r="H1595" s="5">
        <f t="shared" si="78"/>
        <v>940000</v>
      </c>
      <c r="I1595" s="76">
        <f t="shared" si="79"/>
        <v>470000</v>
      </c>
      <c r="J1595" s="76">
        <f t="shared" si="80"/>
        <v>470000</v>
      </c>
    </row>
    <row r="1596" spans="1:10">
      <c r="A1596" s="2">
        <v>44410</v>
      </c>
      <c r="B1596" s="3" t="s">
        <v>169</v>
      </c>
      <c r="C1596" s="4" t="s">
        <v>16</v>
      </c>
      <c r="D1596" s="3" t="s">
        <v>10</v>
      </c>
      <c r="E1596" s="3" t="s">
        <v>176</v>
      </c>
      <c r="F1596" s="3">
        <v>98</v>
      </c>
      <c r="G1596" s="3">
        <v>9000</v>
      </c>
      <c r="H1596" s="5">
        <f t="shared" si="78"/>
        <v>882000</v>
      </c>
      <c r="I1596" s="76">
        <f t="shared" si="79"/>
        <v>88200</v>
      </c>
      <c r="J1596" s="76">
        <f t="shared" si="80"/>
        <v>79300</v>
      </c>
    </row>
    <row r="1597" spans="1:10">
      <c r="A1597" s="2">
        <v>44411</v>
      </c>
      <c r="B1597" s="3" t="s">
        <v>170</v>
      </c>
      <c r="C1597" s="4" t="s">
        <v>24</v>
      </c>
      <c r="D1597" s="3" t="s">
        <v>21</v>
      </c>
      <c r="E1597" s="3" t="s">
        <v>174</v>
      </c>
      <c r="F1597" s="3">
        <v>18</v>
      </c>
      <c r="G1597" s="3">
        <v>18000</v>
      </c>
      <c r="H1597" s="5">
        <f t="shared" si="78"/>
        <v>324000</v>
      </c>
      <c r="I1597" s="76">
        <f t="shared" si="79"/>
        <v>64800</v>
      </c>
      <c r="J1597" s="76">
        <f t="shared" si="80"/>
        <v>64800</v>
      </c>
    </row>
    <row r="1598" spans="1:10">
      <c r="A1598" s="2">
        <v>44411</v>
      </c>
      <c r="B1598" s="3" t="s">
        <v>170</v>
      </c>
      <c r="C1598" s="4" t="s">
        <v>80</v>
      </c>
      <c r="D1598" s="3" t="s">
        <v>18</v>
      </c>
      <c r="E1598" s="3" t="s">
        <v>175</v>
      </c>
      <c r="F1598" s="3">
        <v>27</v>
      </c>
      <c r="G1598" s="3">
        <v>23500</v>
      </c>
      <c r="H1598" s="5">
        <f t="shared" si="78"/>
        <v>634500</v>
      </c>
      <c r="I1598" s="76">
        <f t="shared" si="79"/>
        <v>317250</v>
      </c>
      <c r="J1598" s="76">
        <f t="shared" si="80"/>
        <v>317200</v>
      </c>
    </row>
    <row r="1599" spans="1:10">
      <c r="A1599" s="2">
        <v>44411</v>
      </c>
      <c r="B1599" s="3" t="s">
        <v>171</v>
      </c>
      <c r="C1599" s="4" t="s">
        <v>90</v>
      </c>
      <c r="D1599" s="3" t="s">
        <v>21</v>
      </c>
      <c r="E1599" s="3" t="s">
        <v>176</v>
      </c>
      <c r="F1599" s="3">
        <v>74</v>
      </c>
      <c r="G1599" s="3">
        <v>9000</v>
      </c>
      <c r="H1599" s="5">
        <f t="shared" si="78"/>
        <v>666000</v>
      </c>
      <c r="I1599" s="76">
        <f t="shared" si="79"/>
        <v>66600</v>
      </c>
      <c r="J1599" s="76">
        <f t="shared" si="80"/>
        <v>53200</v>
      </c>
    </row>
    <row r="1600" spans="1:10">
      <c r="A1600" s="2">
        <v>44411</v>
      </c>
      <c r="B1600" s="3" t="s">
        <v>173</v>
      </c>
      <c r="C1600" s="4" t="s">
        <v>28</v>
      </c>
      <c r="D1600" s="3" t="s">
        <v>18</v>
      </c>
      <c r="E1600" s="3" t="s">
        <v>174</v>
      </c>
      <c r="F1600" s="3">
        <v>42</v>
      </c>
      <c r="G1600" s="3">
        <v>18000</v>
      </c>
      <c r="H1600" s="5">
        <f t="shared" si="78"/>
        <v>756000</v>
      </c>
      <c r="I1600" s="76">
        <f t="shared" si="79"/>
        <v>151200</v>
      </c>
      <c r="J1600" s="76">
        <f t="shared" si="80"/>
        <v>151200</v>
      </c>
    </row>
    <row r="1601" spans="1:10">
      <c r="A1601" s="2">
        <v>44412</v>
      </c>
      <c r="B1601" s="3" t="s">
        <v>173</v>
      </c>
      <c r="C1601" s="4" t="s">
        <v>73</v>
      </c>
      <c r="D1601" s="3" t="s">
        <v>7</v>
      </c>
      <c r="E1601" s="3" t="s">
        <v>174</v>
      </c>
      <c r="F1601" s="3">
        <v>36</v>
      </c>
      <c r="G1601" s="3">
        <v>18000</v>
      </c>
      <c r="H1601" s="5">
        <f t="shared" si="78"/>
        <v>648000</v>
      </c>
      <c r="I1601" s="76">
        <f t="shared" si="79"/>
        <v>129600</v>
      </c>
      <c r="J1601" s="76">
        <f t="shared" si="80"/>
        <v>129600</v>
      </c>
    </row>
    <row r="1602" spans="1:10">
      <c r="A1602" s="2">
        <v>44412</v>
      </c>
      <c r="B1602" s="3" t="s">
        <v>169</v>
      </c>
      <c r="C1602" s="4" t="s">
        <v>66</v>
      </c>
      <c r="D1602" s="3" t="s">
        <v>7</v>
      </c>
      <c r="E1602" s="3" t="s">
        <v>176</v>
      </c>
      <c r="F1602" s="3">
        <v>92</v>
      </c>
      <c r="G1602" s="3">
        <v>9000</v>
      </c>
      <c r="H1602" s="5">
        <f t="shared" ref="H1602:H1665" si="81">G1602*F1602</f>
        <v>828000</v>
      </c>
      <c r="I1602" s="76">
        <f t="shared" si="79"/>
        <v>82800</v>
      </c>
      <c r="J1602" s="76">
        <f t="shared" si="80"/>
        <v>74400</v>
      </c>
    </row>
    <row r="1603" spans="1:10">
      <c r="A1603" s="2">
        <v>44412</v>
      </c>
      <c r="B1603" s="3" t="s">
        <v>173</v>
      </c>
      <c r="C1603" s="4" t="s">
        <v>77</v>
      </c>
      <c r="D1603" s="3" t="s">
        <v>7</v>
      </c>
      <c r="E1603" s="3" t="s">
        <v>176</v>
      </c>
      <c r="F1603" s="3">
        <v>98</v>
      </c>
      <c r="G1603" s="3">
        <v>9000</v>
      </c>
      <c r="H1603" s="5">
        <f t="shared" si="81"/>
        <v>882000</v>
      </c>
      <c r="I1603" s="76">
        <f t="shared" ref="I1603:I1666" si="82">IF($G1603&gt;20000, ROUNDDOWN($H1603*0.5, -1), IF($G1603&gt;10000, ROUNDDOWN($H1603*0.2, -1), ROUNDDOWN($H1603*0.1, -1)))</f>
        <v>88200</v>
      </c>
      <c r="J1603" s="76">
        <f t="shared" ref="J1603:J1666" si="83">IF($F1603&gt;90, ROUNDDOWN($H1603*0.01, -2), 0) + IF($G1603&gt;20000, ROUNDDOWN($H1603*0.5, -2), IF($G1603&gt;10000, ROUNDDOWN($H1603*0.2, -2), ROUNDDOWN($H1603*0.08, -2)))</f>
        <v>79300</v>
      </c>
    </row>
    <row r="1604" spans="1:10">
      <c r="A1604" s="2">
        <v>44412</v>
      </c>
      <c r="B1604" s="3" t="s">
        <v>172</v>
      </c>
      <c r="C1604" s="4" t="s">
        <v>141</v>
      </c>
      <c r="D1604" s="3" t="s">
        <v>118</v>
      </c>
      <c r="E1604" s="3" t="s">
        <v>176</v>
      </c>
      <c r="F1604" s="3">
        <v>35</v>
      </c>
      <c r="G1604" s="3">
        <v>9000</v>
      </c>
      <c r="H1604" s="5">
        <f t="shared" si="81"/>
        <v>315000</v>
      </c>
      <c r="I1604" s="76">
        <f t="shared" si="82"/>
        <v>31500</v>
      </c>
      <c r="J1604" s="76">
        <f t="shared" si="83"/>
        <v>25200</v>
      </c>
    </row>
    <row r="1605" spans="1:10">
      <c r="A1605" s="2">
        <v>44412</v>
      </c>
      <c r="B1605" s="3" t="s">
        <v>169</v>
      </c>
      <c r="C1605" s="4" t="s">
        <v>11</v>
      </c>
      <c r="D1605" s="3" t="s">
        <v>7</v>
      </c>
      <c r="E1605" s="3" t="s">
        <v>176</v>
      </c>
      <c r="F1605" s="3">
        <v>76</v>
      </c>
      <c r="G1605" s="3">
        <v>9000</v>
      </c>
      <c r="H1605" s="5">
        <f t="shared" si="81"/>
        <v>684000</v>
      </c>
      <c r="I1605" s="76">
        <f t="shared" si="82"/>
        <v>68400</v>
      </c>
      <c r="J1605" s="76">
        <f t="shared" si="83"/>
        <v>54700</v>
      </c>
    </row>
    <row r="1606" spans="1:10">
      <c r="A1606" s="2">
        <v>44413</v>
      </c>
      <c r="B1606" s="3" t="s">
        <v>170</v>
      </c>
      <c r="C1606" s="4" t="s">
        <v>30</v>
      </c>
      <c r="D1606" s="3" t="s">
        <v>21</v>
      </c>
      <c r="E1606" s="3" t="s">
        <v>178</v>
      </c>
      <c r="F1606" s="3">
        <v>17</v>
      </c>
      <c r="G1606" s="3">
        <v>4000</v>
      </c>
      <c r="H1606" s="5">
        <f t="shared" si="81"/>
        <v>68000</v>
      </c>
      <c r="I1606" s="76">
        <f t="shared" si="82"/>
        <v>6800</v>
      </c>
      <c r="J1606" s="76">
        <f t="shared" si="83"/>
        <v>5400</v>
      </c>
    </row>
    <row r="1607" spans="1:10">
      <c r="A1607" s="2">
        <v>44413</v>
      </c>
      <c r="B1607" s="3" t="s">
        <v>13</v>
      </c>
      <c r="C1607" s="4" t="s">
        <v>156</v>
      </c>
      <c r="D1607" s="3" t="s">
        <v>23</v>
      </c>
      <c r="E1607" s="3" t="s">
        <v>175</v>
      </c>
      <c r="F1607" s="3">
        <v>99</v>
      </c>
      <c r="G1607" s="3">
        <v>23500</v>
      </c>
      <c r="H1607" s="5">
        <f t="shared" si="81"/>
        <v>2326500</v>
      </c>
      <c r="I1607" s="76">
        <f t="shared" si="82"/>
        <v>1163250</v>
      </c>
      <c r="J1607" s="76">
        <f t="shared" si="83"/>
        <v>1186400</v>
      </c>
    </row>
    <row r="1608" spans="1:10">
      <c r="A1608" s="2">
        <v>44413</v>
      </c>
      <c r="B1608" s="3" t="s">
        <v>173</v>
      </c>
      <c r="C1608" s="4" t="s">
        <v>77</v>
      </c>
      <c r="D1608" s="3" t="s">
        <v>7</v>
      </c>
      <c r="E1608" s="3" t="s">
        <v>176</v>
      </c>
      <c r="F1608" s="3">
        <v>98</v>
      </c>
      <c r="G1608" s="3">
        <v>9000</v>
      </c>
      <c r="H1608" s="5">
        <f t="shared" si="81"/>
        <v>882000</v>
      </c>
      <c r="I1608" s="76">
        <f t="shared" si="82"/>
        <v>88200</v>
      </c>
      <c r="J1608" s="76">
        <f t="shared" si="83"/>
        <v>79300</v>
      </c>
    </row>
    <row r="1609" spans="1:10">
      <c r="A1609" s="2">
        <v>44413</v>
      </c>
      <c r="B1609" s="3" t="s">
        <v>169</v>
      </c>
      <c r="C1609" s="4" t="s">
        <v>113</v>
      </c>
      <c r="D1609" s="3" t="s">
        <v>23</v>
      </c>
      <c r="E1609" s="3" t="s">
        <v>175</v>
      </c>
      <c r="F1609" s="3">
        <v>35</v>
      </c>
      <c r="G1609" s="3">
        <v>23500</v>
      </c>
      <c r="H1609" s="5">
        <f t="shared" si="81"/>
        <v>822500</v>
      </c>
      <c r="I1609" s="76">
        <f t="shared" si="82"/>
        <v>411250</v>
      </c>
      <c r="J1609" s="76">
        <f t="shared" si="83"/>
        <v>411200</v>
      </c>
    </row>
    <row r="1610" spans="1:10">
      <c r="A1610" s="2">
        <v>44413</v>
      </c>
      <c r="B1610" s="3" t="s">
        <v>170</v>
      </c>
      <c r="C1610" s="4" t="s">
        <v>46</v>
      </c>
      <c r="D1610" s="3" t="s">
        <v>7</v>
      </c>
      <c r="E1610" s="3" t="s">
        <v>178</v>
      </c>
      <c r="F1610" s="3">
        <v>12</v>
      </c>
      <c r="G1610" s="3">
        <v>4000</v>
      </c>
      <c r="H1610" s="5">
        <f t="shared" si="81"/>
        <v>48000</v>
      </c>
      <c r="I1610" s="76">
        <f t="shared" si="82"/>
        <v>4800</v>
      </c>
      <c r="J1610" s="76">
        <f t="shared" si="83"/>
        <v>3800</v>
      </c>
    </row>
    <row r="1611" spans="1:10">
      <c r="A1611" s="2">
        <v>44414</v>
      </c>
      <c r="B1611" s="3" t="s">
        <v>13</v>
      </c>
      <c r="C1611" s="4" t="s">
        <v>130</v>
      </c>
      <c r="D1611" s="3" t="s">
        <v>18</v>
      </c>
      <c r="E1611" s="3" t="s">
        <v>176</v>
      </c>
      <c r="F1611" s="3">
        <v>42</v>
      </c>
      <c r="G1611" s="3">
        <v>9000</v>
      </c>
      <c r="H1611" s="5">
        <f t="shared" si="81"/>
        <v>378000</v>
      </c>
      <c r="I1611" s="76">
        <f t="shared" si="82"/>
        <v>37800</v>
      </c>
      <c r="J1611" s="76">
        <f t="shared" si="83"/>
        <v>30200</v>
      </c>
    </row>
    <row r="1612" spans="1:10">
      <c r="A1612" s="2">
        <v>44414</v>
      </c>
      <c r="B1612" s="3" t="s">
        <v>170</v>
      </c>
      <c r="C1612" s="4" t="s">
        <v>29</v>
      </c>
      <c r="D1612" s="3" t="s">
        <v>10</v>
      </c>
      <c r="E1612" s="3" t="s">
        <v>175</v>
      </c>
      <c r="F1612" s="3">
        <v>13</v>
      </c>
      <c r="G1612" s="3">
        <v>23500</v>
      </c>
      <c r="H1612" s="5">
        <f t="shared" si="81"/>
        <v>305500</v>
      </c>
      <c r="I1612" s="76">
        <f t="shared" si="82"/>
        <v>152750</v>
      </c>
      <c r="J1612" s="76">
        <f t="shared" si="83"/>
        <v>152700</v>
      </c>
    </row>
    <row r="1613" spans="1:10">
      <c r="A1613" s="2">
        <v>44415</v>
      </c>
      <c r="B1613" s="3" t="s">
        <v>13</v>
      </c>
      <c r="C1613" s="4" t="s">
        <v>82</v>
      </c>
      <c r="D1613" s="3" t="s">
        <v>18</v>
      </c>
      <c r="E1613" s="3" t="s">
        <v>174</v>
      </c>
      <c r="F1613" s="3">
        <v>33</v>
      </c>
      <c r="G1613" s="3">
        <v>18000</v>
      </c>
      <c r="H1613" s="5">
        <f t="shared" si="81"/>
        <v>594000</v>
      </c>
      <c r="I1613" s="76">
        <f t="shared" si="82"/>
        <v>118800</v>
      </c>
      <c r="J1613" s="76">
        <f t="shared" si="83"/>
        <v>118800</v>
      </c>
    </row>
    <row r="1614" spans="1:10">
      <c r="A1614" s="2">
        <v>44415</v>
      </c>
      <c r="B1614" s="3" t="s">
        <v>170</v>
      </c>
      <c r="C1614" s="4" t="s">
        <v>80</v>
      </c>
      <c r="D1614" s="3" t="s">
        <v>18</v>
      </c>
      <c r="E1614" s="3" t="s">
        <v>175</v>
      </c>
      <c r="F1614" s="3">
        <v>42</v>
      </c>
      <c r="G1614" s="3">
        <v>23500</v>
      </c>
      <c r="H1614" s="5">
        <f t="shared" si="81"/>
        <v>987000</v>
      </c>
      <c r="I1614" s="76">
        <f t="shared" si="82"/>
        <v>493500</v>
      </c>
      <c r="J1614" s="76">
        <f t="shared" si="83"/>
        <v>493500</v>
      </c>
    </row>
    <row r="1615" spans="1:10">
      <c r="A1615" s="2">
        <v>44415</v>
      </c>
      <c r="B1615" s="3" t="s">
        <v>13</v>
      </c>
      <c r="C1615" s="4" t="s">
        <v>146</v>
      </c>
      <c r="D1615" s="3" t="s">
        <v>7</v>
      </c>
      <c r="E1615" s="3" t="s">
        <v>175</v>
      </c>
      <c r="F1615" s="3">
        <v>50</v>
      </c>
      <c r="G1615" s="3">
        <v>23500</v>
      </c>
      <c r="H1615" s="5">
        <f t="shared" si="81"/>
        <v>1175000</v>
      </c>
      <c r="I1615" s="76">
        <f t="shared" si="82"/>
        <v>587500</v>
      </c>
      <c r="J1615" s="76">
        <f t="shared" si="83"/>
        <v>587500</v>
      </c>
    </row>
    <row r="1616" spans="1:10">
      <c r="A1616" s="2">
        <v>44415</v>
      </c>
      <c r="B1616" s="3" t="s">
        <v>170</v>
      </c>
      <c r="C1616" s="4" t="s">
        <v>50</v>
      </c>
      <c r="D1616" s="3" t="s">
        <v>10</v>
      </c>
      <c r="E1616" s="3" t="s">
        <v>178</v>
      </c>
      <c r="F1616" s="3">
        <v>48</v>
      </c>
      <c r="G1616" s="3">
        <v>4000</v>
      </c>
      <c r="H1616" s="5">
        <f t="shared" si="81"/>
        <v>192000</v>
      </c>
      <c r="I1616" s="76">
        <f t="shared" si="82"/>
        <v>19200</v>
      </c>
      <c r="J1616" s="76">
        <f t="shared" si="83"/>
        <v>15300</v>
      </c>
    </row>
    <row r="1617" spans="1:10">
      <c r="A1617" s="2">
        <v>44416</v>
      </c>
      <c r="B1617" s="3" t="s">
        <v>171</v>
      </c>
      <c r="C1617" s="4" t="s">
        <v>111</v>
      </c>
      <c r="D1617" s="3" t="s">
        <v>23</v>
      </c>
      <c r="E1617" s="3" t="s">
        <v>174</v>
      </c>
      <c r="F1617" s="3">
        <v>93</v>
      </c>
      <c r="G1617" s="3">
        <v>18000</v>
      </c>
      <c r="H1617" s="5">
        <f t="shared" si="81"/>
        <v>1674000</v>
      </c>
      <c r="I1617" s="76">
        <f t="shared" si="82"/>
        <v>334800</v>
      </c>
      <c r="J1617" s="76">
        <f t="shared" si="83"/>
        <v>351500</v>
      </c>
    </row>
    <row r="1618" spans="1:10">
      <c r="A1618" s="2">
        <v>44416</v>
      </c>
      <c r="B1618" s="3" t="s">
        <v>169</v>
      </c>
      <c r="C1618" s="4" t="s">
        <v>135</v>
      </c>
      <c r="D1618" s="3" t="s">
        <v>23</v>
      </c>
      <c r="E1618" s="3" t="s">
        <v>176</v>
      </c>
      <c r="F1618" s="3">
        <v>96</v>
      </c>
      <c r="G1618" s="3">
        <v>9000</v>
      </c>
      <c r="H1618" s="5">
        <f t="shared" si="81"/>
        <v>864000</v>
      </c>
      <c r="I1618" s="76">
        <f t="shared" si="82"/>
        <v>86400</v>
      </c>
      <c r="J1618" s="76">
        <f t="shared" si="83"/>
        <v>77700</v>
      </c>
    </row>
    <row r="1619" spans="1:10">
      <c r="A1619" s="2">
        <v>44416</v>
      </c>
      <c r="B1619" s="3" t="s">
        <v>172</v>
      </c>
      <c r="C1619" s="4" t="s">
        <v>57</v>
      </c>
      <c r="D1619" s="3" t="s">
        <v>7</v>
      </c>
      <c r="E1619" s="3" t="s">
        <v>175</v>
      </c>
      <c r="F1619" s="3">
        <v>69</v>
      </c>
      <c r="G1619" s="3">
        <v>23500</v>
      </c>
      <c r="H1619" s="5">
        <f t="shared" si="81"/>
        <v>1621500</v>
      </c>
      <c r="I1619" s="76">
        <f t="shared" si="82"/>
        <v>810750</v>
      </c>
      <c r="J1619" s="76">
        <f t="shared" si="83"/>
        <v>810700</v>
      </c>
    </row>
    <row r="1620" spans="1:10">
      <c r="A1620" s="2">
        <v>44416</v>
      </c>
      <c r="B1620" s="3" t="s">
        <v>173</v>
      </c>
      <c r="C1620" s="4" t="s">
        <v>56</v>
      </c>
      <c r="D1620" s="3" t="s">
        <v>23</v>
      </c>
      <c r="E1620" s="3" t="s">
        <v>176</v>
      </c>
      <c r="F1620" s="3">
        <v>84</v>
      </c>
      <c r="G1620" s="3">
        <v>9000</v>
      </c>
      <c r="H1620" s="5">
        <f t="shared" si="81"/>
        <v>756000</v>
      </c>
      <c r="I1620" s="76">
        <f t="shared" si="82"/>
        <v>75600</v>
      </c>
      <c r="J1620" s="76">
        <f t="shared" si="83"/>
        <v>60400</v>
      </c>
    </row>
    <row r="1621" spans="1:10">
      <c r="A1621" s="2">
        <v>44417</v>
      </c>
      <c r="B1621" s="3" t="s">
        <v>170</v>
      </c>
      <c r="C1621" s="4" t="s">
        <v>14</v>
      </c>
      <c r="D1621" s="3" t="s">
        <v>10</v>
      </c>
      <c r="E1621" s="3" t="s">
        <v>177</v>
      </c>
      <c r="F1621" s="3">
        <v>18</v>
      </c>
      <c r="G1621" s="3">
        <v>5000</v>
      </c>
      <c r="H1621" s="5">
        <f t="shared" si="81"/>
        <v>90000</v>
      </c>
      <c r="I1621" s="76">
        <f t="shared" si="82"/>
        <v>9000</v>
      </c>
      <c r="J1621" s="76">
        <f t="shared" si="83"/>
        <v>7200</v>
      </c>
    </row>
    <row r="1622" spans="1:10">
      <c r="A1622" s="2">
        <v>44417</v>
      </c>
      <c r="B1622" s="3" t="s">
        <v>171</v>
      </c>
      <c r="C1622" s="4" t="s">
        <v>79</v>
      </c>
      <c r="D1622" s="3" t="s">
        <v>18</v>
      </c>
      <c r="E1622" s="3" t="s">
        <v>176</v>
      </c>
      <c r="F1622" s="3">
        <v>88</v>
      </c>
      <c r="G1622" s="3">
        <v>9000</v>
      </c>
      <c r="H1622" s="5">
        <f t="shared" si="81"/>
        <v>792000</v>
      </c>
      <c r="I1622" s="76">
        <f t="shared" si="82"/>
        <v>79200</v>
      </c>
      <c r="J1622" s="76">
        <f t="shared" si="83"/>
        <v>63300</v>
      </c>
    </row>
    <row r="1623" spans="1:10">
      <c r="A1623" s="2">
        <v>44417</v>
      </c>
      <c r="B1623" s="3" t="s">
        <v>171</v>
      </c>
      <c r="C1623" s="4" t="s">
        <v>96</v>
      </c>
      <c r="D1623" s="3" t="s">
        <v>18</v>
      </c>
      <c r="E1623" s="3" t="s">
        <v>179</v>
      </c>
      <c r="F1623" s="3">
        <v>91</v>
      </c>
      <c r="G1623" s="3">
        <v>6000</v>
      </c>
      <c r="H1623" s="5">
        <f t="shared" si="81"/>
        <v>546000</v>
      </c>
      <c r="I1623" s="76">
        <f t="shared" si="82"/>
        <v>54600</v>
      </c>
      <c r="J1623" s="76">
        <f t="shared" si="83"/>
        <v>49000</v>
      </c>
    </row>
    <row r="1624" spans="1:10">
      <c r="A1624" s="2">
        <v>44417</v>
      </c>
      <c r="B1624" s="3" t="s">
        <v>169</v>
      </c>
      <c r="C1624" s="4" t="s">
        <v>138</v>
      </c>
      <c r="D1624" s="3" t="s">
        <v>7</v>
      </c>
      <c r="E1624" s="3" t="s">
        <v>176</v>
      </c>
      <c r="F1624" s="3">
        <v>45</v>
      </c>
      <c r="G1624" s="3">
        <v>9000</v>
      </c>
      <c r="H1624" s="5">
        <f t="shared" si="81"/>
        <v>405000</v>
      </c>
      <c r="I1624" s="76">
        <f t="shared" si="82"/>
        <v>40500</v>
      </c>
      <c r="J1624" s="76">
        <f t="shared" si="83"/>
        <v>32400</v>
      </c>
    </row>
    <row r="1625" spans="1:10">
      <c r="A1625" s="2">
        <v>44417</v>
      </c>
      <c r="B1625" s="3" t="s">
        <v>170</v>
      </c>
      <c r="C1625" s="4" t="s">
        <v>155</v>
      </c>
      <c r="D1625" s="3" t="s">
        <v>18</v>
      </c>
      <c r="E1625" s="3" t="s">
        <v>174</v>
      </c>
      <c r="F1625" s="3">
        <v>22</v>
      </c>
      <c r="G1625" s="3">
        <v>18000</v>
      </c>
      <c r="H1625" s="5">
        <f t="shared" si="81"/>
        <v>396000</v>
      </c>
      <c r="I1625" s="76">
        <f t="shared" si="82"/>
        <v>79200</v>
      </c>
      <c r="J1625" s="76">
        <f t="shared" si="83"/>
        <v>79200</v>
      </c>
    </row>
    <row r="1626" spans="1:10">
      <c r="A1626" s="2">
        <v>44417</v>
      </c>
      <c r="B1626" s="3" t="s">
        <v>170</v>
      </c>
      <c r="C1626" s="4" t="s">
        <v>14</v>
      </c>
      <c r="D1626" s="3" t="s">
        <v>10</v>
      </c>
      <c r="E1626" s="3" t="s">
        <v>177</v>
      </c>
      <c r="F1626" s="3">
        <v>39</v>
      </c>
      <c r="G1626" s="3">
        <v>5000</v>
      </c>
      <c r="H1626" s="5">
        <f t="shared" si="81"/>
        <v>195000</v>
      </c>
      <c r="I1626" s="76">
        <f t="shared" si="82"/>
        <v>19500</v>
      </c>
      <c r="J1626" s="76">
        <f t="shared" si="83"/>
        <v>15600</v>
      </c>
    </row>
    <row r="1627" spans="1:10">
      <c r="A1627" s="2">
        <v>44418</v>
      </c>
      <c r="B1627" s="3" t="s">
        <v>171</v>
      </c>
      <c r="C1627" s="4" t="s">
        <v>75</v>
      </c>
      <c r="D1627" s="3" t="s">
        <v>7</v>
      </c>
      <c r="E1627" s="3" t="s">
        <v>175</v>
      </c>
      <c r="F1627" s="3">
        <v>72</v>
      </c>
      <c r="G1627" s="3">
        <v>23500</v>
      </c>
      <c r="H1627" s="5">
        <f t="shared" si="81"/>
        <v>1692000</v>
      </c>
      <c r="I1627" s="76">
        <f t="shared" si="82"/>
        <v>846000</v>
      </c>
      <c r="J1627" s="76">
        <f t="shared" si="83"/>
        <v>846000</v>
      </c>
    </row>
    <row r="1628" spans="1:10">
      <c r="A1628" s="2">
        <v>44418</v>
      </c>
      <c r="B1628" s="3" t="s">
        <v>173</v>
      </c>
      <c r="C1628" s="4" t="s">
        <v>100</v>
      </c>
      <c r="D1628" s="3" t="s">
        <v>18</v>
      </c>
      <c r="E1628" s="3" t="s">
        <v>176</v>
      </c>
      <c r="F1628" s="3">
        <v>59</v>
      </c>
      <c r="G1628" s="3">
        <v>9000</v>
      </c>
      <c r="H1628" s="5">
        <f t="shared" si="81"/>
        <v>531000</v>
      </c>
      <c r="I1628" s="76">
        <f t="shared" si="82"/>
        <v>53100</v>
      </c>
      <c r="J1628" s="76">
        <f t="shared" si="83"/>
        <v>42400</v>
      </c>
    </row>
    <row r="1629" spans="1:10">
      <c r="A1629" s="2">
        <v>44418</v>
      </c>
      <c r="B1629" s="3" t="s">
        <v>173</v>
      </c>
      <c r="C1629" s="4" t="s">
        <v>124</v>
      </c>
      <c r="D1629" s="3" t="s">
        <v>118</v>
      </c>
      <c r="E1629" s="3" t="s">
        <v>176</v>
      </c>
      <c r="F1629" s="3">
        <v>8</v>
      </c>
      <c r="G1629" s="3">
        <v>9000</v>
      </c>
      <c r="H1629" s="5">
        <f t="shared" si="81"/>
        <v>72000</v>
      </c>
      <c r="I1629" s="76">
        <f t="shared" si="82"/>
        <v>7200</v>
      </c>
      <c r="J1629" s="76">
        <f t="shared" si="83"/>
        <v>5700</v>
      </c>
    </row>
    <row r="1630" spans="1:10">
      <c r="A1630" s="2">
        <v>44418</v>
      </c>
      <c r="B1630" s="3" t="s">
        <v>169</v>
      </c>
      <c r="C1630" s="4" t="s">
        <v>46</v>
      </c>
      <c r="D1630" s="3" t="s">
        <v>7</v>
      </c>
      <c r="E1630" s="3" t="s">
        <v>176</v>
      </c>
      <c r="F1630" s="3">
        <v>53</v>
      </c>
      <c r="G1630" s="3">
        <v>9000</v>
      </c>
      <c r="H1630" s="5">
        <f t="shared" si="81"/>
        <v>477000</v>
      </c>
      <c r="I1630" s="76">
        <f t="shared" si="82"/>
        <v>47700</v>
      </c>
      <c r="J1630" s="76">
        <f t="shared" si="83"/>
        <v>38100</v>
      </c>
    </row>
    <row r="1631" spans="1:10">
      <c r="A1631" s="2">
        <v>44418</v>
      </c>
      <c r="B1631" s="3" t="s">
        <v>173</v>
      </c>
      <c r="C1631" s="4" t="s">
        <v>137</v>
      </c>
      <c r="D1631" s="3" t="s">
        <v>21</v>
      </c>
      <c r="E1631" s="3" t="s">
        <v>174</v>
      </c>
      <c r="F1631" s="3">
        <v>7</v>
      </c>
      <c r="G1631" s="3">
        <v>18000</v>
      </c>
      <c r="H1631" s="5">
        <f t="shared" si="81"/>
        <v>126000</v>
      </c>
      <c r="I1631" s="76">
        <f t="shared" si="82"/>
        <v>25200</v>
      </c>
      <c r="J1631" s="76">
        <f t="shared" si="83"/>
        <v>25200</v>
      </c>
    </row>
    <row r="1632" spans="1:10">
      <c r="A1632" s="2">
        <v>44418</v>
      </c>
      <c r="B1632" s="3" t="s">
        <v>173</v>
      </c>
      <c r="C1632" s="4" t="s">
        <v>162</v>
      </c>
      <c r="D1632" s="3" t="s">
        <v>118</v>
      </c>
      <c r="E1632" s="3" t="s">
        <v>176</v>
      </c>
      <c r="F1632" s="3">
        <v>23</v>
      </c>
      <c r="G1632" s="3">
        <v>9000</v>
      </c>
      <c r="H1632" s="5">
        <f t="shared" si="81"/>
        <v>207000</v>
      </c>
      <c r="I1632" s="76">
        <f t="shared" si="82"/>
        <v>20700</v>
      </c>
      <c r="J1632" s="76">
        <f t="shared" si="83"/>
        <v>16500</v>
      </c>
    </row>
    <row r="1633" spans="1:10">
      <c r="A1633" s="2">
        <v>44418</v>
      </c>
      <c r="B1633" s="3" t="s">
        <v>173</v>
      </c>
      <c r="C1633" s="4" t="s">
        <v>56</v>
      </c>
      <c r="D1633" s="3" t="s">
        <v>23</v>
      </c>
      <c r="E1633" s="3" t="s">
        <v>176</v>
      </c>
      <c r="F1633" s="3">
        <v>8</v>
      </c>
      <c r="G1633" s="3">
        <v>9000</v>
      </c>
      <c r="H1633" s="5">
        <f t="shared" si="81"/>
        <v>72000</v>
      </c>
      <c r="I1633" s="76">
        <f t="shared" si="82"/>
        <v>7200</v>
      </c>
      <c r="J1633" s="76">
        <f t="shared" si="83"/>
        <v>5700</v>
      </c>
    </row>
    <row r="1634" spans="1:10">
      <c r="A1634" s="2">
        <v>44418</v>
      </c>
      <c r="B1634" s="3" t="s">
        <v>171</v>
      </c>
      <c r="C1634" s="4" t="s">
        <v>96</v>
      </c>
      <c r="D1634" s="3" t="s">
        <v>18</v>
      </c>
      <c r="E1634" s="3" t="s">
        <v>179</v>
      </c>
      <c r="F1634" s="3">
        <v>72</v>
      </c>
      <c r="G1634" s="3">
        <v>6000</v>
      </c>
      <c r="H1634" s="5">
        <f t="shared" si="81"/>
        <v>432000</v>
      </c>
      <c r="I1634" s="76">
        <f t="shared" si="82"/>
        <v>43200</v>
      </c>
      <c r="J1634" s="76">
        <f t="shared" si="83"/>
        <v>34500</v>
      </c>
    </row>
    <row r="1635" spans="1:10">
      <c r="A1635" s="2">
        <v>44418</v>
      </c>
      <c r="B1635" s="3" t="s">
        <v>172</v>
      </c>
      <c r="C1635" s="4" t="s">
        <v>141</v>
      </c>
      <c r="D1635" s="3" t="s">
        <v>118</v>
      </c>
      <c r="E1635" s="3" t="s">
        <v>176</v>
      </c>
      <c r="F1635" s="3">
        <v>21</v>
      </c>
      <c r="G1635" s="3">
        <v>9000</v>
      </c>
      <c r="H1635" s="5">
        <f t="shared" si="81"/>
        <v>189000</v>
      </c>
      <c r="I1635" s="76">
        <f t="shared" si="82"/>
        <v>18900</v>
      </c>
      <c r="J1635" s="76">
        <f t="shared" si="83"/>
        <v>15100</v>
      </c>
    </row>
    <row r="1636" spans="1:10">
      <c r="A1636" s="2">
        <v>44419</v>
      </c>
      <c r="B1636" s="3" t="s">
        <v>172</v>
      </c>
      <c r="C1636" s="4" t="s">
        <v>141</v>
      </c>
      <c r="D1636" s="3" t="s">
        <v>118</v>
      </c>
      <c r="E1636" s="3" t="s">
        <v>176</v>
      </c>
      <c r="F1636" s="3">
        <v>37</v>
      </c>
      <c r="G1636" s="3">
        <v>9000</v>
      </c>
      <c r="H1636" s="5">
        <f t="shared" si="81"/>
        <v>333000</v>
      </c>
      <c r="I1636" s="76">
        <f t="shared" si="82"/>
        <v>33300</v>
      </c>
      <c r="J1636" s="76">
        <f t="shared" si="83"/>
        <v>26600</v>
      </c>
    </row>
    <row r="1637" spans="1:10">
      <c r="A1637" s="2">
        <v>44419</v>
      </c>
      <c r="B1637" s="3" t="s">
        <v>169</v>
      </c>
      <c r="C1637" s="4" t="s">
        <v>60</v>
      </c>
      <c r="D1637" s="3" t="s">
        <v>7</v>
      </c>
      <c r="E1637" s="3" t="s">
        <v>174</v>
      </c>
      <c r="F1637" s="3">
        <v>63</v>
      </c>
      <c r="G1637" s="3">
        <v>18000</v>
      </c>
      <c r="H1637" s="5">
        <f t="shared" si="81"/>
        <v>1134000</v>
      </c>
      <c r="I1637" s="76">
        <f t="shared" si="82"/>
        <v>226800</v>
      </c>
      <c r="J1637" s="76">
        <f t="shared" si="83"/>
        <v>226800</v>
      </c>
    </row>
    <row r="1638" spans="1:10">
      <c r="A1638" s="2">
        <v>44419</v>
      </c>
      <c r="B1638" s="3" t="s">
        <v>172</v>
      </c>
      <c r="C1638" s="4" t="s">
        <v>20</v>
      </c>
      <c r="D1638" s="3" t="s">
        <v>21</v>
      </c>
      <c r="E1638" s="3" t="s">
        <v>178</v>
      </c>
      <c r="F1638" s="3">
        <v>98</v>
      </c>
      <c r="G1638" s="3">
        <v>4000</v>
      </c>
      <c r="H1638" s="5">
        <f t="shared" si="81"/>
        <v>392000</v>
      </c>
      <c r="I1638" s="76">
        <f t="shared" si="82"/>
        <v>39200</v>
      </c>
      <c r="J1638" s="76">
        <f t="shared" si="83"/>
        <v>35200</v>
      </c>
    </row>
    <row r="1639" spans="1:10">
      <c r="A1639" s="2">
        <v>44420</v>
      </c>
      <c r="B1639" s="3" t="s">
        <v>172</v>
      </c>
      <c r="C1639" s="4" t="s">
        <v>120</v>
      </c>
      <c r="D1639" s="3" t="s">
        <v>118</v>
      </c>
      <c r="E1639" s="3" t="s">
        <v>174</v>
      </c>
      <c r="F1639" s="3">
        <v>55</v>
      </c>
      <c r="G1639" s="3">
        <v>18000</v>
      </c>
      <c r="H1639" s="5">
        <f t="shared" si="81"/>
        <v>990000</v>
      </c>
      <c r="I1639" s="76">
        <f t="shared" si="82"/>
        <v>198000</v>
      </c>
      <c r="J1639" s="76">
        <f t="shared" si="83"/>
        <v>198000</v>
      </c>
    </row>
    <row r="1640" spans="1:10">
      <c r="A1640" s="2">
        <v>44420</v>
      </c>
      <c r="B1640" s="3" t="s">
        <v>171</v>
      </c>
      <c r="C1640" s="4" t="s">
        <v>168</v>
      </c>
      <c r="D1640" s="3" t="s">
        <v>7</v>
      </c>
      <c r="E1640" s="3" t="s">
        <v>177</v>
      </c>
      <c r="F1640" s="3">
        <v>54</v>
      </c>
      <c r="G1640" s="3">
        <v>5000</v>
      </c>
      <c r="H1640" s="5">
        <f t="shared" si="81"/>
        <v>270000</v>
      </c>
      <c r="I1640" s="76">
        <f t="shared" si="82"/>
        <v>27000</v>
      </c>
      <c r="J1640" s="76">
        <f t="shared" si="83"/>
        <v>21600</v>
      </c>
    </row>
    <row r="1641" spans="1:10">
      <c r="A1641" s="2">
        <v>44420</v>
      </c>
      <c r="B1641" s="3" t="s">
        <v>13</v>
      </c>
      <c r="C1641" s="4" t="s">
        <v>103</v>
      </c>
      <c r="D1641" s="3" t="s">
        <v>23</v>
      </c>
      <c r="E1641" s="3" t="s">
        <v>174</v>
      </c>
      <c r="F1641" s="3">
        <v>34</v>
      </c>
      <c r="G1641" s="3">
        <v>18000</v>
      </c>
      <c r="H1641" s="5">
        <f t="shared" si="81"/>
        <v>612000</v>
      </c>
      <c r="I1641" s="76">
        <f t="shared" si="82"/>
        <v>122400</v>
      </c>
      <c r="J1641" s="76">
        <f t="shared" si="83"/>
        <v>122400</v>
      </c>
    </row>
    <row r="1642" spans="1:10">
      <c r="A1642" s="2">
        <v>44420</v>
      </c>
      <c r="B1642" s="3" t="s">
        <v>169</v>
      </c>
      <c r="C1642" s="4" t="s">
        <v>106</v>
      </c>
      <c r="D1642" s="3" t="s">
        <v>18</v>
      </c>
      <c r="E1642" s="3" t="s">
        <v>175</v>
      </c>
      <c r="F1642" s="3">
        <v>38</v>
      </c>
      <c r="G1642" s="3">
        <v>23500</v>
      </c>
      <c r="H1642" s="5">
        <f t="shared" si="81"/>
        <v>893000</v>
      </c>
      <c r="I1642" s="76">
        <f t="shared" si="82"/>
        <v>446500</v>
      </c>
      <c r="J1642" s="76">
        <f t="shared" si="83"/>
        <v>446500</v>
      </c>
    </row>
    <row r="1643" spans="1:10">
      <c r="A1643" s="2">
        <v>44420</v>
      </c>
      <c r="B1643" s="3" t="s">
        <v>173</v>
      </c>
      <c r="C1643" s="4" t="s">
        <v>129</v>
      </c>
      <c r="D1643" s="3" t="s">
        <v>18</v>
      </c>
      <c r="E1643" s="3" t="s">
        <v>174</v>
      </c>
      <c r="F1643" s="3">
        <v>90</v>
      </c>
      <c r="G1643" s="3">
        <v>18000</v>
      </c>
      <c r="H1643" s="5">
        <f t="shared" si="81"/>
        <v>1620000</v>
      </c>
      <c r="I1643" s="76">
        <f t="shared" si="82"/>
        <v>324000</v>
      </c>
      <c r="J1643" s="76">
        <f t="shared" si="83"/>
        <v>324000</v>
      </c>
    </row>
    <row r="1644" spans="1:10">
      <c r="A1644" s="2">
        <v>44420</v>
      </c>
      <c r="B1644" s="3" t="s">
        <v>13</v>
      </c>
      <c r="C1644" s="4" t="s">
        <v>164</v>
      </c>
      <c r="D1644" s="3" t="s">
        <v>18</v>
      </c>
      <c r="E1644" s="3" t="s">
        <v>176</v>
      </c>
      <c r="F1644" s="3">
        <v>25</v>
      </c>
      <c r="G1644" s="3">
        <v>9000</v>
      </c>
      <c r="H1644" s="5">
        <f t="shared" si="81"/>
        <v>225000</v>
      </c>
      <c r="I1644" s="76">
        <f t="shared" si="82"/>
        <v>22500</v>
      </c>
      <c r="J1644" s="76">
        <f t="shared" si="83"/>
        <v>18000</v>
      </c>
    </row>
    <row r="1645" spans="1:10">
      <c r="A1645" s="2">
        <v>44420</v>
      </c>
      <c r="B1645" s="3" t="s">
        <v>169</v>
      </c>
      <c r="C1645" s="4" t="s">
        <v>76</v>
      </c>
      <c r="D1645" s="3" t="s">
        <v>7</v>
      </c>
      <c r="E1645" s="3" t="s">
        <v>176</v>
      </c>
      <c r="F1645" s="3">
        <v>5</v>
      </c>
      <c r="G1645" s="3">
        <v>9000</v>
      </c>
      <c r="H1645" s="5">
        <f t="shared" si="81"/>
        <v>45000</v>
      </c>
      <c r="I1645" s="76">
        <f t="shared" si="82"/>
        <v>4500</v>
      </c>
      <c r="J1645" s="76">
        <f t="shared" si="83"/>
        <v>3600</v>
      </c>
    </row>
    <row r="1646" spans="1:10">
      <c r="A1646" s="2">
        <v>44420</v>
      </c>
      <c r="B1646" s="3" t="s">
        <v>13</v>
      </c>
      <c r="C1646" s="4" t="s">
        <v>93</v>
      </c>
      <c r="D1646" s="3" t="s">
        <v>21</v>
      </c>
      <c r="E1646" s="3" t="s">
        <v>174</v>
      </c>
      <c r="F1646" s="3">
        <v>41</v>
      </c>
      <c r="G1646" s="3">
        <v>18000</v>
      </c>
      <c r="H1646" s="5">
        <f t="shared" si="81"/>
        <v>738000</v>
      </c>
      <c r="I1646" s="76">
        <f t="shared" si="82"/>
        <v>147600</v>
      </c>
      <c r="J1646" s="76">
        <f t="shared" si="83"/>
        <v>147600</v>
      </c>
    </row>
    <row r="1647" spans="1:10">
      <c r="A1647" s="2">
        <v>44420</v>
      </c>
      <c r="B1647" s="3" t="s">
        <v>169</v>
      </c>
      <c r="C1647" s="4" t="s">
        <v>46</v>
      </c>
      <c r="D1647" s="3" t="s">
        <v>7</v>
      </c>
      <c r="E1647" s="3" t="s">
        <v>176</v>
      </c>
      <c r="F1647" s="3">
        <v>19</v>
      </c>
      <c r="G1647" s="3">
        <v>9000</v>
      </c>
      <c r="H1647" s="5">
        <f t="shared" si="81"/>
        <v>171000</v>
      </c>
      <c r="I1647" s="76">
        <f t="shared" si="82"/>
        <v>17100</v>
      </c>
      <c r="J1647" s="76">
        <f t="shared" si="83"/>
        <v>13600</v>
      </c>
    </row>
    <row r="1648" spans="1:10">
      <c r="A1648" s="2">
        <v>44421</v>
      </c>
      <c r="B1648" s="3" t="s">
        <v>171</v>
      </c>
      <c r="C1648" s="4" t="s">
        <v>39</v>
      </c>
      <c r="D1648" s="3" t="s">
        <v>23</v>
      </c>
      <c r="E1648" s="3" t="s">
        <v>176</v>
      </c>
      <c r="F1648" s="3">
        <v>100</v>
      </c>
      <c r="G1648" s="3">
        <v>9000</v>
      </c>
      <c r="H1648" s="5">
        <f t="shared" si="81"/>
        <v>900000</v>
      </c>
      <c r="I1648" s="76">
        <f t="shared" si="82"/>
        <v>90000</v>
      </c>
      <c r="J1648" s="76">
        <f t="shared" si="83"/>
        <v>81000</v>
      </c>
    </row>
    <row r="1649" spans="1:10">
      <c r="A1649" s="2">
        <v>44421</v>
      </c>
      <c r="B1649" s="3" t="s">
        <v>169</v>
      </c>
      <c r="C1649" s="4" t="s">
        <v>16</v>
      </c>
      <c r="D1649" s="3" t="s">
        <v>10</v>
      </c>
      <c r="E1649" s="3" t="s">
        <v>176</v>
      </c>
      <c r="F1649" s="3">
        <v>50</v>
      </c>
      <c r="G1649" s="3">
        <v>9000</v>
      </c>
      <c r="H1649" s="5">
        <f t="shared" si="81"/>
        <v>450000</v>
      </c>
      <c r="I1649" s="76">
        <f t="shared" si="82"/>
        <v>45000</v>
      </c>
      <c r="J1649" s="76">
        <f t="shared" si="83"/>
        <v>36000</v>
      </c>
    </row>
    <row r="1650" spans="1:10">
      <c r="A1650" s="2">
        <v>44421</v>
      </c>
      <c r="B1650" s="3" t="s">
        <v>173</v>
      </c>
      <c r="C1650" s="4" t="s">
        <v>17</v>
      </c>
      <c r="D1650" s="3" t="s">
        <v>18</v>
      </c>
      <c r="E1650" s="3" t="s">
        <v>174</v>
      </c>
      <c r="F1650" s="3">
        <v>84</v>
      </c>
      <c r="G1650" s="3">
        <v>18000</v>
      </c>
      <c r="H1650" s="5">
        <f t="shared" si="81"/>
        <v>1512000</v>
      </c>
      <c r="I1650" s="76">
        <f t="shared" si="82"/>
        <v>302400</v>
      </c>
      <c r="J1650" s="76">
        <f t="shared" si="83"/>
        <v>302400</v>
      </c>
    </row>
    <row r="1651" spans="1:10">
      <c r="A1651" s="2">
        <v>44421</v>
      </c>
      <c r="B1651" s="3" t="s">
        <v>171</v>
      </c>
      <c r="C1651" s="4" t="s">
        <v>9</v>
      </c>
      <c r="D1651" s="3" t="s">
        <v>10</v>
      </c>
      <c r="E1651" s="3" t="s">
        <v>176</v>
      </c>
      <c r="F1651" s="3">
        <v>51</v>
      </c>
      <c r="G1651" s="3">
        <v>9000</v>
      </c>
      <c r="H1651" s="5">
        <f t="shared" si="81"/>
        <v>459000</v>
      </c>
      <c r="I1651" s="76">
        <f t="shared" si="82"/>
        <v>45900</v>
      </c>
      <c r="J1651" s="76">
        <f t="shared" si="83"/>
        <v>36700</v>
      </c>
    </row>
    <row r="1652" spans="1:10">
      <c r="A1652" s="2">
        <v>44421</v>
      </c>
      <c r="B1652" s="3" t="s">
        <v>173</v>
      </c>
      <c r="C1652" s="4" t="s">
        <v>53</v>
      </c>
      <c r="D1652" s="3" t="s">
        <v>7</v>
      </c>
      <c r="E1652" s="3" t="s">
        <v>175</v>
      </c>
      <c r="F1652" s="3">
        <v>40</v>
      </c>
      <c r="G1652" s="3">
        <v>23500</v>
      </c>
      <c r="H1652" s="5">
        <f t="shared" si="81"/>
        <v>940000</v>
      </c>
      <c r="I1652" s="76">
        <f t="shared" si="82"/>
        <v>470000</v>
      </c>
      <c r="J1652" s="76">
        <f t="shared" si="83"/>
        <v>470000</v>
      </c>
    </row>
    <row r="1653" spans="1:10">
      <c r="A1653" s="2">
        <v>44421</v>
      </c>
      <c r="B1653" s="3" t="s">
        <v>171</v>
      </c>
      <c r="C1653" s="4" t="s">
        <v>75</v>
      </c>
      <c r="D1653" s="3" t="s">
        <v>7</v>
      </c>
      <c r="E1653" s="3" t="s">
        <v>175</v>
      </c>
      <c r="F1653" s="3">
        <v>37</v>
      </c>
      <c r="G1653" s="3">
        <v>23500</v>
      </c>
      <c r="H1653" s="5">
        <f t="shared" si="81"/>
        <v>869500</v>
      </c>
      <c r="I1653" s="76">
        <f t="shared" si="82"/>
        <v>434750</v>
      </c>
      <c r="J1653" s="76">
        <f t="shared" si="83"/>
        <v>434700</v>
      </c>
    </row>
    <row r="1654" spans="1:10">
      <c r="A1654" s="2">
        <v>44421</v>
      </c>
      <c r="B1654" s="3" t="s">
        <v>173</v>
      </c>
      <c r="C1654" s="4" t="s">
        <v>17</v>
      </c>
      <c r="D1654" s="3" t="s">
        <v>18</v>
      </c>
      <c r="E1654" s="3" t="s">
        <v>174</v>
      </c>
      <c r="F1654" s="3">
        <v>45</v>
      </c>
      <c r="G1654" s="3">
        <v>18000</v>
      </c>
      <c r="H1654" s="5">
        <f t="shared" si="81"/>
        <v>810000</v>
      </c>
      <c r="I1654" s="76">
        <f t="shared" si="82"/>
        <v>162000</v>
      </c>
      <c r="J1654" s="76">
        <f t="shared" si="83"/>
        <v>162000</v>
      </c>
    </row>
    <row r="1655" spans="1:10">
      <c r="A1655" s="2">
        <v>44422</v>
      </c>
      <c r="B1655" s="3" t="s">
        <v>169</v>
      </c>
      <c r="C1655" s="4" t="s">
        <v>11</v>
      </c>
      <c r="D1655" s="3" t="s">
        <v>7</v>
      </c>
      <c r="E1655" s="3" t="s">
        <v>176</v>
      </c>
      <c r="F1655" s="3">
        <v>15</v>
      </c>
      <c r="G1655" s="3">
        <v>9000</v>
      </c>
      <c r="H1655" s="5">
        <f t="shared" si="81"/>
        <v>135000</v>
      </c>
      <c r="I1655" s="76">
        <f t="shared" si="82"/>
        <v>13500</v>
      </c>
      <c r="J1655" s="76">
        <f t="shared" si="83"/>
        <v>10800</v>
      </c>
    </row>
    <row r="1656" spans="1:10">
      <c r="A1656" s="2">
        <v>44422</v>
      </c>
      <c r="B1656" s="3" t="s">
        <v>13</v>
      </c>
      <c r="C1656" s="4" t="s">
        <v>145</v>
      </c>
      <c r="D1656" s="3" t="s">
        <v>118</v>
      </c>
      <c r="E1656" s="3" t="s">
        <v>175</v>
      </c>
      <c r="F1656" s="3">
        <v>81</v>
      </c>
      <c r="G1656" s="3">
        <v>23500</v>
      </c>
      <c r="H1656" s="5">
        <f t="shared" si="81"/>
        <v>1903500</v>
      </c>
      <c r="I1656" s="76">
        <f t="shared" si="82"/>
        <v>951750</v>
      </c>
      <c r="J1656" s="76">
        <f t="shared" si="83"/>
        <v>951700</v>
      </c>
    </row>
    <row r="1657" spans="1:10">
      <c r="A1657" s="2">
        <v>44422</v>
      </c>
      <c r="B1657" s="3" t="s">
        <v>169</v>
      </c>
      <c r="C1657" s="4" t="s">
        <v>84</v>
      </c>
      <c r="D1657" s="3" t="s">
        <v>18</v>
      </c>
      <c r="E1657" s="3" t="s">
        <v>176</v>
      </c>
      <c r="F1657" s="3">
        <v>5</v>
      </c>
      <c r="G1657" s="3">
        <v>9000</v>
      </c>
      <c r="H1657" s="5">
        <f t="shared" si="81"/>
        <v>45000</v>
      </c>
      <c r="I1657" s="76">
        <f t="shared" si="82"/>
        <v>4500</v>
      </c>
      <c r="J1657" s="76">
        <f t="shared" si="83"/>
        <v>3600</v>
      </c>
    </row>
    <row r="1658" spans="1:10">
      <c r="A1658" s="2">
        <v>44422</v>
      </c>
      <c r="B1658" s="3" t="s">
        <v>169</v>
      </c>
      <c r="C1658" s="4" t="s">
        <v>66</v>
      </c>
      <c r="D1658" s="3" t="s">
        <v>7</v>
      </c>
      <c r="E1658" s="3" t="s">
        <v>176</v>
      </c>
      <c r="F1658" s="3">
        <v>20</v>
      </c>
      <c r="G1658" s="3">
        <v>9000</v>
      </c>
      <c r="H1658" s="5">
        <f t="shared" si="81"/>
        <v>180000</v>
      </c>
      <c r="I1658" s="76">
        <f t="shared" si="82"/>
        <v>18000</v>
      </c>
      <c r="J1658" s="76">
        <f t="shared" si="83"/>
        <v>14400</v>
      </c>
    </row>
    <row r="1659" spans="1:10">
      <c r="A1659" s="2">
        <v>44422</v>
      </c>
      <c r="B1659" s="3" t="s">
        <v>172</v>
      </c>
      <c r="C1659" s="4" t="s">
        <v>120</v>
      </c>
      <c r="D1659" s="3" t="s">
        <v>118</v>
      </c>
      <c r="E1659" s="3" t="s">
        <v>174</v>
      </c>
      <c r="F1659" s="3">
        <v>46</v>
      </c>
      <c r="G1659" s="3">
        <v>18000</v>
      </c>
      <c r="H1659" s="5">
        <f t="shared" si="81"/>
        <v>828000</v>
      </c>
      <c r="I1659" s="76">
        <f t="shared" si="82"/>
        <v>165600</v>
      </c>
      <c r="J1659" s="76">
        <f t="shared" si="83"/>
        <v>165600</v>
      </c>
    </row>
    <row r="1660" spans="1:10">
      <c r="A1660" s="2">
        <v>44423</v>
      </c>
      <c r="B1660" s="3" t="s">
        <v>171</v>
      </c>
      <c r="C1660" s="4" t="s">
        <v>136</v>
      </c>
      <c r="D1660" s="3" t="s">
        <v>10</v>
      </c>
      <c r="E1660" s="3" t="s">
        <v>176</v>
      </c>
      <c r="F1660" s="3">
        <v>33</v>
      </c>
      <c r="G1660" s="3">
        <v>9000</v>
      </c>
      <c r="H1660" s="5">
        <f t="shared" si="81"/>
        <v>297000</v>
      </c>
      <c r="I1660" s="76">
        <f t="shared" si="82"/>
        <v>29700</v>
      </c>
      <c r="J1660" s="76">
        <f t="shared" si="83"/>
        <v>23700</v>
      </c>
    </row>
    <row r="1661" spans="1:10">
      <c r="A1661" s="2">
        <v>44423</v>
      </c>
      <c r="B1661" s="3" t="s">
        <v>13</v>
      </c>
      <c r="C1661" s="4" t="s">
        <v>85</v>
      </c>
      <c r="D1661" s="3" t="s">
        <v>7</v>
      </c>
      <c r="E1661" s="3" t="s">
        <v>174</v>
      </c>
      <c r="F1661" s="3">
        <v>5</v>
      </c>
      <c r="G1661" s="3">
        <v>18000</v>
      </c>
      <c r="H1661" s="5">
        <f t="shared" si="81"/>
        <v>90000</v>
      </c>
      <c r="I1661" s="76">
        <f t="shared" si="82"/>
        <v>18000</v>
      </c>
      <c r="J1661" s="76">
        <f t="shared" si="83"/>
        <v>18000</v>
      </c>
    </row>
    <row r="1662" spans="1:10">
      <c r="A1662" s="2">
        <v>44423</v>
      </c>
      <c r="B1662" s="3" t="s">
        <v>172</v>
      </c>
      <c r="C1662" s="4" t="s">
        <v>125</v>
      </c>
      <c r="D1662" s="3" t="s">
        <v>118</v>
      </c>
      <c r="E1662" s="3" t="s">
        <v>176</v>
      </c>
      <c r="F1662" s="3">
        <v>55</v>
      </c>
      <c r="G1662" s="3">
        <v>9000</v>
      </c>
      <c r="H1662" s="5">
        <f t="shared" si="81"/>
        <v>495000</v>
      </c>
      <c r="I1662" s="76">
        <f t="shared" si="82"/>
        <v>49500</v>
      </c>
      <c r="J1662" s="76">
        <f t="shared" si="83"/>
        <v>39600</v>
      </c>
    </row>
    <row r="1663" spans="1:10">
      <c r="A1663" s="2">
        <v>44423</v>
      </c>
      <c r="B1663" s="3" t="s">
        <v>173</v>
      </c>
      <c r="C1663" s="4" t="s">
        <v>69</v>
      </c>
      <c r="D1663" s="3" t="s">
        <v>7</v>
      </c>
      <c r="E1663" s="3" t="s">
        <v>174</v>
      </c>
      <c r="F1663" s="3">
        <v>27</v>
      </c>
      <c r="G1663" s="3">
        <v>18000</v>
      </c>
      <c r="H1663" s="5">
        <f t="shared" si="81"/>
        <v>486000</v>
      </c>
      <c r="I1663" s="76">
        <f t="shared" si="82"/>
        <v>97200</v>
      </c>
      <c r="J1663" s="76">
        <f t="shared" si="83"/>
        <v>97200</v>
      </c>
    </row>
    <row r="1664" spans="1:10">
      <c r="A1664" s="2">
        <v>44423</v>
      </c>
      <c r="B1664" s="3" t="s">
        <v>169</v>
      </c>
      <c r="C1664" s="4" t="s">
        <v>106</v>
      </c>
      <c r="D1664" s="3" t="s">
        <v>18</v>
      </c>
      <c r="E1664" s="3" t="s">
        <v>175</v>
      </c>
      <c r="F1664" s="3">
        <v>67</v>
      </c>
      <c r="G1664" s="3">
        <v>23500</v>
      </c>
      <c r="H1664" s="5">
        <f t="shared" si="81"/>
        <v>1574500</v>
      </c>
      <c r="I1664" s="76">
        <f t="shared" si="82"/>
        <v>787250</v>
      </c>
      <c r="J1664" s="76">
        <f t="shared" si="83"/>
        <v>787200</v>
      </c>
    </row>
    <row r="1665" spans="1:10">
      <c r="A1665" s="2">
        <v>44423</v>
      </c>
      <c r="B1665" s="3" t="s">
        <v>13</v>
      </c>
      <c r="C1665" s="4" t="s">
        <v>35</v>
      </c>
      <c r="D1665" s="3" t="s">
        <v>18</v>
      </c>
      <c r="E1665" s="3" t="s">
        <v>175</v>
      </c>
      <c r="F1665" s="3">
        <v>31</v>
      </c>
      <c r="G1665" s="3">
        <v>23500</v>
      </c>
      <c r="H1665" s="5">
        <f t="shared" si="81"/>
        <v>728500</v>
      </c>
      <c r="I1665" s="76">
        <f t="shared" si="82"/>
        <v>364250</v>
      </c>
      <c r="J1665" s="76">
        <f t="shared" si="83"/>
        <v>364200</v>
      </c>
    </row>
    <row r="1666" spans="1:10">
      <c r="A1666" s="2">
        <v>44424</v>
      </c>
      <c r="B1666" s="3" t="s">
        <v>172</v>
      </c>
      <c r="C1666" s="4" t="s">
        <v>74</v>
      </c>
      <c r="D1666" s="3" t="s">
        <v>7</v>
      </c>
      <c r="E1666" s="3" t="s">
        <v>175</v>
      </c>
      <c r="F1666" s="3">
        <v>50</v>
      </c>
      <c r="G1666" s="3">
        <v>23500</v>
      </c>
      <c r="H1666" s="5">
        <f t="shared" ref="H1666:H1729" si="84">G1666*F1666</f>
        <v>1175000</v>
      </c>
      <c r="I1666" s="76">
        <f t="shared" si="82"/>
        <v>587500</v>
      </c>
      <c r="J1666" s="76">
        <f t="shared" si="83"/>
        <v>587500</v>
      </c>
    </row>
    <row r="1667" spans="1:10">
      <c r="A1667" s="2">
        <v>44424</v>
      </c>
      <c r="B1667" s="3" t="s">
        <v>13</v>
      </c>
      <c r="C1667" s="4" t="s">
        <v>164</v>
      </c>
      <c r="D1667" s="3" t="s">
        <v>18</v>
      </c>
      <c r="E1667" s="3" t="s">
        <v>176</v>
      </c>
      <c r="F1667" s="3">
        <v>14</v>
      </c>
      <c r="G1667" s="3">
        <v>9000</v>
      </c>
      <c r="H1667" s="5">
        <f t="shared" si="84"/>
        <v>126000</v>
      </c>
      <c r="I1667" s="76">
        <f t="shared" ref="I1667:I1730" si="85">IF($G1667&gt;20000, ROUNDDOWN($H1667*0.5, -1), IF($G1667&gt;10000, ROUNDDOWN($H1667*0.2, -1), ROUNDDOWN($H1667*0.1, -1)))</f>
        <v>12600</v>
      </c>
      <c r="J1667" s="76">
        <f t="shared" ref="J1667:J1730" si="86">IF($F1667&gt;90, ROUNDDOWN($H1667*0.01, -2), 0) + IF($G1667&gt;20000, ROUNDDOWN($H1667*0.5, -2), IF($G1667&gt;10000, ROUNDDOWN($H1667*0.2, -2), ROUNDDOWN($H1667*0.08, -2)))</f>
        <v>10000</v>
      </c>
    </row>
    <row r="1668" spans="1:10">
      <c r="A1668" s="2">
        <v>44424</v>
      </c>
      <c r="B1668" s="3" t="s">
        <v>169</v>
      </c>
      <c r="C1668" s="4" t="s">
        <v>66</v>
      </c>
      <c r="D1668" s="3" t="s">
        <v>7</v>
      </c>
      <c r="E1668" s="3" t="s">
        <v>176</v>
      </c>
      <c r="F1668" s="3">
        <v>53</v>
      </c>
      <c r="G1668" s="3">
        <v>9000</v>
      </c>
      <c r="H1668" s="5">
        <f t="shared" si="84"/>
        <v>477000</v>
      </c>
      <c r="I1668" s="76">
        <f t="shared" si="85"/>
        <v>47700</v>
      </c>
      <c r="J1668" s="76">
        <f t="shared" si="86"/>
        <v>38100</v>
      </c>
    </row>
    <row r="1669" spans="1:10">
      <c r="A1669" s="2">
        <v>44424</v>
      </c>
      <c r="B1669" s="3" t="s">
        <v>171</v>
      </c>
      <c r="C1669" s="4" t="s">
        <v>55</v>
      </c>
      <c r="D1669" s="3" t="s">
        <v>10</v>
      </c>
      <c r="E1669" s="3" t="s">
        <v>176</v>
      </c>
      <c r="F1669" s="3">
        <v>71</v>
      </c>
      <c r="G1669" s="3">
        <v>9000</v>
      </c>
      <c r="H1669" s="5">
        <f t="shared" si="84"/>
        <v>639000</v>
      </c>
      <c r="I1669" s="76">
        <f t="shared" si="85"/>
        <v>63900</v>
      </c>
      <c r="J1669" s="76">
        <f t="shared" si="86"/>
        <v>51100</v>
      </c>
    </row>
    <row r="1670" spans="1:10">
      <c r="A1670" s="2">
        <v>44424</v>
      </c>
      <c r="B1670" s="3" t="s">
        <v>13</v>
      </c>
      <c r="C1670" s="4" t="s">
        <v>89</v>
      </c>
      <c r="D1670" s="3" t="s">
        <v>10</v>
      </c>
      <c r="E1670" s="3" t="s">
        <v>174</v>
      </c>
      <c r="F1670" s="3">
        <v>100</v>
      </c>
      <c r="G1670" s="3">
        <v>18000</v>
      </c>
      <c r="H1670" s="5">
        <f t="shared" si="84"/>
        <v>1800000</v>
      </c>
      <c r="I1670" s="76">
        <f t="shared" si="85"/>
        <v>360000</v>
      </c>
      <c r="J1670" s="76">
        <f t="shared" si="86"/>
        <v>378000</v>
      </c>
    </row>
    <row r="1671" spans="1:10">
      <c r="A1671" s="2">
        <v>44424</v>
      </c>
      <c r="B1671" s="3" t="s">
        <v>170</v>
      </c>
      <c r="C1671" s="4" t="s">
        <v>31</v>
      </c>
      <c r="D1671" s="3" t="s">
        <v>18</v>
      </c>
      <c r="E1671" s="3" t="s">
        <v>176</v>
      </c>
      <c r="F1671" s="3">
        <v>19</v>
      </c>
      <c r="G1671" s="3">
        <v>9000</v>
      </c>
      <c r="H1671" s="5">
        <f t="shared" si="84"/>
        <v>171000</v>
      </c>
      <c r="I1671" s="76">
        <f t="shared" si="85"/>
        <v>17100</v>
      </c>
      <c r="J1671" s="76">
        <f t="shared" si="86"/>
        <v>13600</v>
      </c>
    </row>
    <row r="1672" spans="1:10">
      <c r="A1672" s="2">
        <v>44425</v>
      </c>
      <c r="B1672" s="3" t="s">
        <v>173</v>
      </c>
      <c r="C1672" s="4" t="s">
        <v>12</v>
      </c>
      <c r="D1672" s="3" t="s">
        <v>10</v>
      </c>
      <c r="E1672" s="3" t="s">
        <v>177</v>
      </c>
      <c r="F1672" s="3">
        <v>95</v>
      </c>
      <c r="G1672" s="3">
        <v>5000</v>
      </c>
      <c r="H1672" s="5">
        <f t="shared" si="84"/>
        <v>475000</v>
      </c>
      <c r="I1672" s="76">
        <f t="shared" si="85"/>
        <v>47500</v>
      </c>
      <c r="J1672" s="76">
        <f t="shared" si="86"/>
        <v>42700</v>
      </c>
    </row>
    <row r="1673" spans="1:10">
      <c r="A1673" s="2">
        <v>44425</v>
      </c>
      <c r="B1673" s="3" t="s">
        <v>173</v>
      </c>
      <c r="C1673" s="4" t="s">
        <v>77</v>
      </c>
      <c r="D1673" s="3" t="s">
        <v>7</v>
      </c>
      <c r="E1673" s="3" t="s">
        <v>176</v>
      </c>
      <c r="F1673" s="3">
        <v>23</v>
      </c>
      <c r="G1673" s="3">
        <v>9000</v>
      </c>
      <c r="H1673" s="5">
        <f t="shared" si="84"/>
        <v>207000</v>
      </c>
      <c r="I1673" s="76">
        <f t="shared" si="85"/>
        <v>20700</v>
      </c>
      <c r="J1673" s="76">
        <f t="shared" si="86"/>
        <v>16500</v>
      </c>
    </row>
    <row r="1674" spans="1:10">
      <c r="A1674" s="2">
        <v>44425</v>
      </c>
      <c r="B1674" s="3" t="s">
        <v>169</v>
      </c>
      <c r="C1674" s="4" t="s">
        <v>40</v>
      </c>
      <c r="D1674" s="3" t="s">
        <v>10</v>
      </c>
      <c r="E1674" s="3" t="s">
        <v>174</v>
      </c>
      <c r="F1674" s="3">
        <v>36</v>
      </c>
      <c r="G1674" s="3">
        <v>18000</v>
      </c>
      <c r="H1674" s="5">
        <f t="shared" si="84"/>
        <v>648000</v>
      </c>
      <c r="I1674" s="76">
        <f t="shared" si="85"/>
        <v>129600</v>
      </c>
      <c r="J1674" s="76">
        <f t="shared" si="86"/>
        <v>129600</v>
      </c>
    </row>
    <row r="1675" spans="1:10">
      <c r="A1675" s="2">
        <v>44425</v>
      </c>
      <c r="B1675" s="3" t="s">
        <v>169</v>
      </c>
      <c r="C1675" s="4" t="s">
        <v>33</v>
      </c>
      <c r="D1675" s="3" t="s">
        <v>23</v>
      </c>
      <c r="E1675" s="3" t="s">
        <v>174</v>
      </c>
      <c r="F1675" s="3">
        <v>1</v>
      </c>
      <c r="G1675" s="3">
        <v>18000</v>
      </c>
      <c r="H1675" s="5">
        <f t="shared" si="84"/>
        <v>18000</v>
      </c>
      <c r="I1675" s="76">
        <f t="shared" si="85"/>
        <v>3600</v>
      </c>
      <c r="J1675" s="76">
        <f t="shared" si="86"/>
        <v>3600</v>
      </c>
    </row>
    <row r="1676" spans="1:10">
      <c r="A1676" s="2">
        <v>44425</v>
      </c>
      <c r="B1676" s="3" t="s">
        <v>173</v>
      </c>
      <c r="C1676" s="4" t="s">
        <v>42</v>
      </c>
      <c r="D1676" s="3" t="s">
        <v>23</v>
      </c>
      <c r="E1676" s="3" t="s">
        <v>178</v>
      </c>
      <c r="F1676" s="3">
        <v>85</v>
      </c>
      <c r="G1676" s="3">
        <v>4000</v>
      </c>
      <c r="H1676" s="5">
        <f t="shared" si="84"/>
        <v>340000</v>
      </c>
      <c r="I1676" s="76">
        <f t="shared" si="85"/>
        <v>34000</v>
      </c>
      <c r="J1676" s="76">
        <f t="shared" si="86"/>
        <v>27200</v>
      </c>
    </row>
    <row r="1677" spans="1:10">
      <c r="A1677" s="2">
        <v>44425</v>
      </c>
      <c r="B1677" s="3" t="s">
        <v>13</v>
      </c>
      <c r="C1677" s="4" t="s">
        <v>112</v>
      </c>
      <c r="D1677" s="3" t="s">
        <v>23</v>
      </c>
      <c r="E1677" s="3" t="s">
        <v>176</v>
      </c>
      <c r="F1677" s="3">
        <v>26</v>
      </c>
      <c r="G1677" s="3">
        <v>9000</v>
      </c>
      <c r="H1677" s="5">
        <f t="shared" si="84"/>
        <v>234000</v>
      </c>
      <c r="I1677" s="76">
        <f t="shared" si="85"/>
        <v>23400</v>
      </c>
      <c r="J1677" s="76">
        <f t="shared" si="86"/>
        <v>18700</v>
      </c>
    </row>
    <row r="1678" spans="1:10">
      <c r="A1678" s="2">
        <v>44425</v>
      </c>
      <c r="B1678" s="3" t="s">
        <v>170</v>
      </c>
      <c r="C1678" s="4" t="s">
        <v>46</v>
      </c>
      <c r="D1678" s="3" t="s">
        <v>7</v>
      </c>
      <c r="E1678" s="3" t="s">
        <v>175</v>
      </c>
      <c r="F1678" s="3">
        <v>82</v>
      </c>
      <c r="G1678" s="3">
        <v>23500</v>
      </c>
      <c r="H1678" s="5">
        <f t="shared" si="84"/>
        <v>1927000</v>
      </c>
      <c r="I1678" s="76">
        <f t="shared" si="85"/>
        <v>963500</v>
      </c>
      <c r="J1678" s="76">
        <f t="shared" si="86"/>
        <v>963500</v>
      </c>
    </row>
    <row r="1679" spans="1:10">
      <c r="A1679" s="2">
        <v>44425</v>
      </c>
      <c r="B1679" s="3" t="s">
        <v>172</v>
      </c>
      <c r="C1679" s="4" t="s">
        <v>37</v>
      </c>
      <c r="D1679" s="3" t="s">
        <v>23</v>
      </c>
      <c r="E1679" s="3" t="s">
        <v>174</v>
      </c>
      <c r="F1679" s="3">
        <v>96</v>
      </c>
      <c r="G1679" s="3">
        <v>18000</v>
      </c>
      <c r="H1679" s="5">
        <f t="shared" si="84"/>
        <v>1728000</v>
      </c>
      <c r="I1679" s="76">
        <f t="shared" si="85"/>
        <v>345600</v>
      </c>
      <c r="J1679" s="76">
        <f t="shared" si="86"/>
        <v>362800</v>
      </c>
    </row>
    <row r="1680" spans="1:10">
      <c r="A1680" s="2">
        <v>44425</v>
      </c>
      <c r="B1680" s="3" t="s">
        <v>171</v>
      </c>
      <c r="C1680" s="4" t="s">
        <v>96</v>
      </c>
      <c r="D1680" s="3" t="s">
        <v>18</v>
      </c>
      <c r="E1680" s="3" t="s">
        <v>179</v>
      </c>
      <c r="F1680" s="3">
        <v>8</v>
      </c>
      <c r="G1680" s="3">
        <v>6000</v>
      </c>
      <c r="H1680" s="5">
        <f t="shared" si="84"/>
        <v>48000</v>
      </c>
      <c r="I1680" s="76">
        <f t="shared" si="85"/>
        <v>4800</v>
      </c>
      <c r="J1680" s="76">
        <f t="shared" si="86"/>
        <v>3800</v>
      </c>
    </row>
    <row r="1681" spans="1:10">
      <c r="A1681" s="2">
        <v>44425</v>
      </c>
      <c r="B1681" s="3" t="s">
        <v>170</v>
      </c>
      <c r="C1681" s="4" t="s">
        <v>31</v>
      </c>
      <c r="D1681" s="3" t="s">
        <v>18</v>
      </c>
      <c r="E1681" s="3" t="s">
        <v>176</v>
      </c>
      <c r="F1681" s="3">
        <v>3</v>
      </c>
      <c r="G1681" s="3">
        <v>9000</v>
      </c>
      <c r="H1681" s="5">
        <f t="shared" si="84"/>
        <v>27000</v>
      </c>
      <c r="I1681" s="76">
        <f t="shared" si="85"/>
        <v>2700</v>
      </c>
      <c r="J1681" s="76">
        <f t="shared" si="86"/>
        <v>2100</v>
      </c>
    </row>
    <row r="1682" spans="1:10">
      <c r="A1682" s="2">
        <v>44425</v>
      </c>
      <c r="B1682" s="3" t="s">
        <v>171</v>
      </c>
      <c r="C1682" s="4" t="s">
        <v>54</v>
      </c>
      <c r="D1682" s="3" t="s">
        <v>7</v>
      </c>
      <c r="E1682" s="3" t="s">
        <v>177</v>
      </c>
      <c r="F1682" s="3">
        <v>84</v>
      </c>
      <c r="G1682" s="3">
        <v>5000</v>
      </c>
      <c r="H1682" s="5">
        <f t="shared" si="84"/>
        <v>420000</v>
      </c>
      <c r="I1682" s="76">
        <f t="shared" si="85"/>
        <v>42000</v>
      </c>
      <c r="J1682" s="76">
        <f t="shared" si="86"/>
        <v>33600</v>
      </c>
    </row>
    <row r="1683" spans="1:10">
      <c r="A1683" s="2">
        <v>44425</v>
      </c>
      <c r="B1683" s="3" t="s">
        <v>13</v>
      </c>
      <c r="C1683" s="4" t="s">
        <v>65</v>
      </c>
      <c r="D1683" s="3" t="s">
        <v>7</v>
      </c>
      <c r="E1683" s="3" t="s">
        <v>174</v>
      </c>
      <c r="F1683" s="3">
        <v>44</v>
      </c>
      <c r="G1683" s="3">
        <v>18000</v>
      </c>
      <c r="H1683" s="5">
        <f t="shared" si="84"/>
        <v>792000</v>
      </c>
      <c r="I1683" s="76">
        <f t="shared" si="85"/>
        <v>158400</v>
      </c>
      <c r="J1683" s="76">
        <f t="shared" si="86"/>
        <v>158400</v>
      </c>
    </row>
    <row r="1684" spans="1:10">
      <c r="A1684" s="2">
        <v>44425</v>
      </c>
      <c r="B1684" s="3" t="s">
        <v>169</v>
      </c>
      <c r="C1684" s="4" t="s">
        <v>106</v>
      </c>
      <c r="D1684" s="3" t="s">
        <v>18</v>
      </c>
      <c r="E1684" s="3" t="s">
        <v>175</v>
      </c>
      <c r="F1684" s="3">
        <v>96</v>
      </c>
      <c r="G1684" s="3">
        <v>23500</v>
      </c>
      <c r="H1684" s="5">
        <f t="shared" si="84"/>
        <v>2256000</v>
      </c>
      <c r="I1684" s="76">
        <f t="shared" si="85"/>
        <v>1128000</v>
      </c>
      <c r="J1684" s="76">
        <f t="shared" si="86"/>
        <v>1150500</v>
      </c>
    </row>
    <row r="1685" spans="1:10">
      <c r="A1685" s="2">
        <v>44426</v>
      </c>
      <c r="B1685" s="3" t="s">
        <v>170</v>
      </c>
      <c r="C1685" s="4" t="s">
        <v>133</v>
      </c>
      <c r="D1685" s="3" t="s">
        <v>23</v>
      </c>
      <c r="E1685" s="3" t="s">
        <v>175</v>
      </c>
      <c r="F1685" s="3">
        <v>70</v>
      </c>
      <c r="G1685" s="3">
        <v>23500</v>
      </c>
      <c r="H1685" s="5">
        <f t="shared" si="84"/>
        <v>1645000</v>
      </c>
      <c r="I1685" s="76">
        <f t="shared" si="85"/>
        <v>822500</v>
      </c>
      <c r="J1685" s="76">
        <f t="shared" si="86"/>
        <v>822500</v>
      </c>
    </row>
    <row r="1686" spans="1:10">
      <c r="A1686" s="2">
        <v>44426</v>
      </c>
      <c r="B1686" s="3" t="s">
        <v>170</v>
      </c>
      <c r="C1686" s="4" t="s">
        <v>161</v>
      </c>
      <c r="D1686" s="3" t="s">
        <v>10</v>
      </c>
      <c r="E1686" s="3" t="s">
        <v>175</v>
      </c>
      <c r="F1686" s="3">
        <v>8</v>
      </c>
      <c r="G1686" s="3">
        <v>23500</v>
      </c>
      <c r="H1686" s="5">
        <f t="shared" si="84"/>
        <v>188000</v>
      </c>
      <c r="I1686" s="76">
        <f t="shared" si="85"/>
        <v>94000</v>
      </c>
      <c r="J1686" s="76">
        <f t="shared" si="86"/>
        <v>94000</v>
      </c>
    </row>
    <row r="1687" spans="1:10">
      <c r="A1687" s="2">
        <v>44426</v>
      </c>
      <c r="B1687" s="3" t="s">
        <v>171</v>
      </c>
      <c r="C1687" s="4" t="s">
        <v>9</v>
      </c>
      <c r="D1687" s="3" t="s">
        <v>10</v>
      </c>
      <c r="E1687" s="3" t="s">
        <v>176</v>
      </c>
      <c r="F1687" s="3">
        <v>83</v>
      </c>
      <c r="G1687" s="3">
        <v>9000</v>
      </c>
      <c r="H1687" s="5">
        <f t="shared" si="84"/>
        <v>747000</v>
      </c>
      <c r="I1687" s="76">
        <f t="shared" si="85"/>
        <v>74700</v>
      </c>
      <c r="J1687" s="76">
        <f t="shared" si="86"/>
        <v>59700</v>
      </c>
    </row>
    <row r="1688" spans="1:10">
      <c r="A1688" s="2">
        <v>44426</v>
      </c>
      <c r="B1688" s="3" t="s">
        <v>171</v>
      </c>
      <c r="C1688" s="4" t="s">
        <v>75</v>
      </c>
      <c r="D1688" s="3" t="s">
        <v>7</v>
      </c>
      <c r="E1688" s="3" t="s">
        <v>175</v>
      </c>
      <c r="F1688" s="3">
        <v>15</v>
      </c>
      <c r="G1688" s="3">
        <v>23500</v>
      </c>
      <c r="H1688" s="5">
        <f t="shared" si="84"/>
        <v>352500</v>
      </c>
      <c r="I1688" s="76">
        <f t="shared" si="85"/>
        <v>176250</v>
      </c>
      <c r="J1688" s="76">
        <f t="shared" si="86"/>
        <v>176200</v>
      </c>
    </row>
    <row r="1689" spans="1:10">
      <c r="A1689" s="2">
        <v>44426</v>
      </c>
      <c r="B1689" s="3" t="s">
        <v>171</v>
      </c>
      <c r="C1689" s="4" t="s">
        <v>75</v>
      </c>
      <c r="D1689" s="3" t="s">
        <v>7</v>
      </c>
      <c r="E1689" s="3" t="s">
        <v>175</v>
      </c>
      <c r="F1689" s="3">
        <v>69</v>
      </c>
      <c r="G1689" s="3">
        <v>23500</v>
      </c>
      <c r="H1689" s="5">
        <f t="shared" si="84"/>
        <v>1621500</v>
      </c>
      <c r="I1689" s="76">
        <f t="shared" si="85"/>
        <v>810750</v>
      </c>
      <c r="J1689" s="76">
        <f t="shared" si="86"/>
        <v>810700</v>
      </c>
    </row>
    <row r="1690" spans="1:10">
      <c r="A1690" s="2">
        <v>44426</v>
      </c>
      <c r="B1690" s="3" t="s">
        <v>172</v>
      </c>
      <c r="C1690" s="4" t="s">
        <v>99</v>
      </c>
      <c r="D1690" s="3" t="s">
        <v>18</v>
      </c>
      <c r="E1690" s="3" t="s">
        <v>174</v>
      </c>
      <c r="F1690" s="3">
        <v>66</v>
      </c>
      <c r="G1690" s="3">
        <v>18000</v>
      </c>
      <c r="H1690" s="5">
        <f t="shared" si="84"/>
        <v>1188000</v>
      </c>
      <c r="I1690" s="76">
        <f t="shared" si="85"/>
        <v>237600</v>
      </c>
      <c r="J1690" s="76">
        <f t="shared" si="86"/>
        <v>237600</v>
      </c>
    </row>
    <row r="1691" spans="1:10">
      <c r="A1691" s="2">
        <v>44427</v>
      </c>
      <c r="B1691" s="3" t="s">
        <v>169</v>
      </c>
      <c r="C1691" s="4" t="s">
        <v>94</v>
      </c>
      <c r="D1691" s="3" t="s">
        <v>10</v>
      </c>
      <c r="E1691" s="3" t="s">
        <v>175</v>
      </c>
      <c r="F1691" s="3">
        <v>72</v>
      </c>
      <c r="G1691" s="3">
        <v>23500</v>
      </c>
      <c r="H1691" s="5">
        <f t="shared" si="84"/>
        <v>1692000</v>
      </c>
      <c r="I1691" s="76">
        <f t="shared" si="85"/>
        <v>846000</v>
      </c>
      <c r="J1691" s="76">
        <f t="shared" si="86"/>
        <v>846000</v>
      </c>
    </row>
    <row r="1692" spans="1:10">
      <c r="A1692" s="2">
        <v>44427</v>
      </c>
      <c r="B1692" s="3" t="s">
        <v>171</v>
      </c>
      <c r="C1692" s="4" t="s">
        <v>54</v>
      </c>
      <c r="D1692" s="3" t="s">
        <v>7</v>
      </c>
      <c r="E1692" s="3" t="s">
        <v>177</v>
      </c>
      <c r="F1692" s="3">
        <v>88</v>
      </c>
      <c r="G1692" s="3">
        <v>5000</v>
      </c>
      <c r="H1692" s="5">
        <f t="shared" si="84"/>
        <v>440000</v>
      </c>
      <c r="I1692" s="76">
        <f t="shared" si="85"/>
        <v>44000</v>
      </c>
      <c r="J1692" s="76">
        <f t="shared" si="86"/>
        <v>35200</v>
      </c>
    </row>
    <row r="1693" spans="1:10">
      <c r="A1693" s="2">
        <v>44427</v>
      </c>
      <c r="B1693" s="3" t="s">
        <v>170</v>
      </c>
      <c r="C1693" s="4" t="s">
        <v>46</v>
      </c>
      <c r="D1693" s="3" t="s">
        <v>7</v>
      </c>
      <c r="E1693" s="3" t="s">
        <v>175</v>
      </c>
      <c r="F1693" s="3">
        <v>73</v>
      </c>
      <c r="G1693" s="3">
        <v>23500</v>
      </c>
      <c r="H1693" s="5">
        <f t="shared" si="84"/>
        <v>1715500</v>
      </c>
      <c r="I1693" s="76">
        <f t="shared" si="85"/>
        <v>857750</v>
      </c>
      <c r="J1693" s="76">
        <f t="shared" si="86"/>
        <v>857700</v>
      </c>
    </row>
    <row r="1694" spans="1:10">
      <c r="A1694" s="2">
        <v>44427</v>
      </c>
      <c r="B1694" s="3" t="s">
        <v>171</v>
      </c>
      <c r="C1694" s="4" t="s">
        <v>126</v>
      </c>
      <c r="D1694" s="3" t="s">
        <v>18</v>
      </c>
      <c r="E1694" s="3" t="s">
        <v>174</v>
      </c>
      <c r="F1694" s="3">
        <v>92</v>
      </c>
      <c r="G1694" s="3">
        <v>18000</v>
      </c>
      <c r="H1694" s="5">
        <f t="shared" si="84"/>
        <v>1656000</v>
      </c>
      <c r="I1694" s="76">
        <f t="shared" si="85"/>
        <v>331200</v>
      </c>
      <c r="J1694" s="76">
        <f t="shared" si="86"/>
        <v>347700</v>
      </c>
    </row>
    <row r="1695" spans="1:10">
      <c r="A1695" s="2">
        <v>44427</v>
      </c>
      <c r="B1695" s="3" t="s">
        <v>13</v>
      </c>
      <c r="C1695" s="4" t="s">
        <v>122</v>
      </c>
      <c r="D1695" s="3" t="s">
        <v>18</v>
      </c>
      <c r="E1695" s="3" t="s">
        <v>175</v>
      </c>
      <c r="F1695" s="3">
        <v>51</v>
      </c>
      <c r="G1695" s="3">
        <v>23500</v>
      </c>
      <c r="H1695" s="5">
        <f t="shared" si="84"/>
        <v>1198500</v>
      </c>
      <c r="I1695" s="76">
        <f t="shared" si="85"/>
        <v>599250</v>
      </c>
      <c r="J1695" s="76">
        <f t="shared" si="86"/>
        <v>599200</v>
      </c>
    </row>
    <row r="1696" spans="1:10">
      <c r="A1696" s="2">
        <v>44428</v>
      </c>
      <c r="B1696" s="3" t="s">
        <v>173</v>
      </c>
      <c r="C1696" s="4" t="s">
        <v>83</v>
      </c>
      <c r="D1696" s="3" t="s">
        <v>7</v>
      </c>
      <c r="E1696" s="3" t="s">
        <v>175</v>
      </c>
      <c r="F1696" s="3">
        <v>100</v>
      </c>
      <c r="G1696" s="3">
        <v>23500</v>
      </c>
      <c r="H1696" s="5">
        <f t="shared" si="84"/>
        <v>2350000</v>
      </c>
      <c r="I1696" s="76">
        <f t="shared" si="85"/>
        <v>1175000</v>
      </c>
      <c r="J1696" s="76">
        <f t="shared" si="86"/>
        <v>1198500</v>
      </c>
    </row>
    <row r="1697" spans="1:10">
      <c r="A1697" s="2">
        <v>44428</v>
      </c>
      <c r="B1697" s="3" t="s">
        <v>172</v>
      </c>
      <c r="C1697" s="4" t="s">
        <v>20</v>
      </c>
      <c r="D1697" s="3" t="s">
        <v>21</v>
      </c>
      <c r="E1697" s="3" t="s">
        <v>178</v>
      </c>
      <c r="F1697" s="3">
        <v>35</v>
      </c>
      <c r="G1697" s="3">
        <v>4000</v>
      </c>
      <c r="H1697" s="5">
        <f t="shared" si="84"/>
        <v>140000</v>
      </c>
      <c r="I1697" s="76">
        <f t="shared" si="85"/>
        <v>14000</v>
      </c>
      <c r="J1697" s="76">
        <f t="shared" si="86"/>
        <v>11200</v>
      </c>
    </row>
    <row r="1698" spans="1:10">
      <c r="A1698" s="2">
        <v>44428</v>
      </c>
      <c r="B1698" s="3" t="s">
        <v>169</v>
      </c>
      <c r="C1698" s="4" t="s">
        <v>40</v>
      </c>
      <c r="D1698" s="3" t="s">
        <v>10</v>
      </c>
      <c r="E1698" s="3" t="s">
        <v>174</v>
      </c>
      <c r="F1698" s="3">
        <v>32</v>
      </c>
      <c r="G1698" s="3">
        <v>18000</v>
      </c>
      <c r="H1698" s="5">
        <f t="shared" si="84"/>
        <v>576000</v>
      </c>
      <c r="I1698" s="76">
        <f t="shared" si="85"/>
        <v>115200</v>
      </c>
      <c r="J1698" s="76">
        <f t="shared" si="86"/>
        <v>115200</v>
      </c>
    </row>
    <row r="1699" spans="1:10">
      <c r="A1699" s="2">
        <v>44428</v>
      </c>
      <c r="B1699" s="3" t="s">
        <v>171</v>
      </c>
      <c r="C1699" s="4" t="s">
        <v>62</v>
      </c>
      <c r="D1699" s="3" t="s">
        <v>7</v>
      </c>
      <c r="E1699" s="3" t="s">
        <v>175</v>
      </c>
      <c r="F1699" s="3">
        <v>98</v>
      </c>
      <c r="G1699" s="3">
        <v>23500</v>
      </c>
      <c r="H1699" s="5">
        <f t="shared" si="84"/>
        <v>2303000</v>
      </c>
      <c r="I1699" s="76">
        <f t="shared" si="85"/>
        <v>1151500</v>
      </c>
      <c r="J1699" s="76">
        <f t="shared" si="86"/>
        <v>1174500</v>
      </c>
    </row>
    <row r="1700" spans="1:10">
      <c r="A1700" s="2">
        <v>44428</v>
      </c>
      <c r="B1700" s="3" t="s">
        <v>170</v>
      </c>
      <c r="C1700" s="4" t="s">
        <v>158</v>
      </c>
      <c r="D1700" s="3" t="s">
        <v>10</v>
      </c>
      <c r="E1700" s="3" t="s">
        <v>176</v>
      </c>
      <c r="F1700" s="3">
        <v>45</v>
      </c>
      <c r="G1700" s="3">
        <v>9000</v>
      </c>
      <c r="H1700" s="5">
        <f t="shared" si="84"/>
        <v>405000</v>
      </c>
      <c r="I1700" s="76">
        <f t="shared" si="85"/>
        <v>40500</v>
      </c>
      <c r="J1700" s="76">
        <f t="shared" si="86"/>
        <v>32400</v>
      </c>
    </row>
    <row r="1701" spans="1:10">
      <c r="A1701" s="2">
        <v>44428</v>
      </c>
      <c r="B1701" s="3" t="s">
        <v>171</v>
      </c>
      <c r="C1701" s="4" t="s">
        <v>111</v>
      </c>
      <c r="D1701" s="3" t="s">
        <v>23</v>
      </c>
      <c r="E1701" s="3" t="s">
        <v>174</v>
      </c>
      <c r="F1701" s="3">
        <v>70</v>
      </c>
      <c r="G1701" s="3">
        <v>18000</v>
      </c>
      <c r="H1701" s="5">
        <f t="shared" si="84"/>
        <v>1260000</v>
      </c>
      <c r="I1701" s="76">
        <f t="shared" si="85"/>
        <v>252000</v>
      </c>
      <c r="J1701" s="76">
        <f t="shared" si="86"/>
        <v>252000</v>
      </c>
    </row>
    <row r="1702" spans="1:10">
      <c r="A1702" s="2">
        <v>44428</v>
      </c>
      <c r="B1702" s="3" t="s">
        <v>170</v>
      </c>
      <c r="C1702" s="4" t="s">
        <v>31</v>
      </c>
      <c r="D1702" s="3" t="s">
        <v>18</v>
      </c>
      <c r="E1702" s="3" t="s">
        <v>176</v>
      </c>
      <c r="F1702" s="3">
        <v>86</v>
      </c>
      <c r="G1702" s="3">
        <v>9000</v>
      </c>
      <c r="H1702" s="5">
        <f t="shared" si="84"/>
        <v>774000</v>
      </c>
      <c r="I1702" s="76">
        <f t="shared" si="85"/>
        <v>77400</v>
      </c>
      <c r="J1702" s="76">
        <f t="shared" si="86"/>
        <v>61900</v>
      </c>
    </row>
    <row r="1703" spans="1:10">
      <c r="A1703" s="2">
        <v>44428</v>
      </c>
      <c r="B1703" s="3" t="s">
        <v>171</v>
      </c>
      <c r="C1703" s="4" t="s">
        <v>139</v>
      </c>
      <c r="D1703" s="3" t="s">
        <v>118</v>
      </c>
      <c r="E1703" s="3" t="s">
        <v>175</v>
      </c>
      <c r="F1703" s="3">
        <v>6</v>
      </c>
      <c r="G1703" s="3">
        <v>23500</v>
      </c>
      <c r="H1703" s="5">
        <f t="shared" si="84"/>
        <v>141000</v>
      </c>
      <c r="I1703" s="76">
        <f t="shared" si="85"/>
        <v>70500</v>
      </c>
      <c r="J1703" s="76">
        <f t="shared" si="86"/>
        <v>70500</v>
      </c>
    </row>
    <row r="1704" spans="1:10">
      <c r="A1704" s="2">
        <v>44429</v>
      </c>
      <c r="B1704" s="3" t="s">
        <v>173</v>
      </c>
      <c r="C1704" s="4" t="s">
        <v>22</v>
      </c>
      <c r="D1704" s="3" t="s">
        <v>23</v>
      </c>
      <c r="E1704" s="3" t="s">
        <v>178</v>
      </c>
      <c r="F1704" s="3">
        <v>35</v>
      </c>
      <c r="G1704" s="3">
        <v>4000</v>
      </c>
      <c r="H1704" s="5">
        <f t="shared" si="84"/>
        <v>140000</v>
      </c>
      <c r="I1704" s="76">
        <f t="shared" si="85"/>
        <v>14000</v>
      </c>
      <c r="J1704" s="76">
        <f t="shared" si="86"/>
        <v>11200</v>
      </c>
    </row>
    <row r="1705" spans="1:10">
      <c r="A1705" s="2">
        <v>44429</v>
      </c>
      <c r="B1705" s="3" t="s">
        <v>169</v>
      </c>
      <c r="C1705" s="4" t="s">
        <v>160</v>
      </c>
      <c r="D1705" s="3" t="s">
        <v>10</v>
      </c>
      <c r="E1705" s="3" t="s">
        <v>175</v>
      </c>
      <c r="F1705" s="3">
        <v>83</v>
      </c>
      <c r="G1705" s="3">
        <v>23500</v>
      </c>
      <c r="H1705" s="5">
        <f t="shared" si="84"/>
        <v>1950500</v>
      </c>
      <c r="I1705" s="76">
        <f t="shared" si="85"/>
        <v>975250</v>
      </c>
      <c r="J1705" s="76">
        <f t="shared" si="86"/>
        <v>975200</v>
      </c>
    </row>
    <row r="1706" spans="1:10">
      <c r="A1706" s="2">
        <v>44429</v>
      </c>
      <c r="B1706" s="3" t="s">
        <v>172</v>
      </c>
      <c r="C1706" s="4" t="s">
        <v>25</v>
      </c>
      <c r="D1706" s="3" t="s">
        <v>21</v>
      </c>
      <c r="E1706" s="3" t="s">
        <v>174</v>
      </c>
      <c r="F1706" s="3">
        <v>66</v>
      </c>
      <c r="G1706" s="3">
        <v>18000</v>
      </c>
      <c r="H1706" s="5">
        <f t="shared" si="84"/>
        <v>1188000</v>
      </c>
      <c r="I1706" s="76">
        <f t="shared" si="85"/>
        <v>237600</v>
      </c>
      <c r="J1706" s="76">
        <f t="shared" si="86"/>
        <v>237600</v>
      </c>
    </row>
    <row r="1707" spans="1:10">
      <c r="A1707" s="2">
        <v>44429</v>
      </c>
      <c r="B1707" s="3" t="s">
        <v>170</v>
      </c>
      <c r="C1707" s="4" t="s">
        <v>30</v>
      </c>
      <c r="D1707" s="3" t="s">
        <v>21</v>
      </c>
      <c r="E1707" s="3" t="s">
        <v>178</v>
      </c>
      <c r="F1707" s="3">
        <v>86</v>
      </c>
      <c r="G1707" s="3">
        <v>4000</v>
      </c>
      <c r="H1707" s="5">
        <f t="shared" si="84"/>
        <v>344000</v>
      </c>
      <c r="I1707" s="76">
        <f t="shared" si="85"/>
        <v>34400</v>
      </c>
      <c r="J1707" s="76">
        <f t="shared" si="86"/>
        <v>27500</v>
      </c>
    </row>
    <row r="1708" spans="1:10">
      <c r="A1708" s="2">
        <v>44429</v>
      </c>
      <c r="B1708" s="3" t="s">
        <v>173</v>
      </c>
      <c r="C1708" s="4" t="s">
        <v>38</v>
      </c>
      <c r="D1708" s="3" t="s">
        <v>23</v>
      </c>
      <c r="E1708" s="3" t="s">
        <v>175</v>
      </c>
      <c r="F1708" s="3">
        <v>12</v>
      </c>
      <c r="G1708" s="3">
        <v>23500</v>
      </c>
      <c r="H1708" s="5">
        <f t="shared" si="84"/>
        <v>282000</v>
      </c>
      <c r="I1708" s="76">
        <f t="shared" si="85"/>
        <v>141000</v>
      </c>
      <c r="J1708" s="76">
        <f t="shared" si="86"/>
        <v>141000</v>
      </c>
    </row>
    <row r="1709" spans="1:10">
      <c r="A1709" s="2">
        <v>44430</v>
      </c>
      <c r="B1709" s="3" t="s">
        <v>173</v>
      </c>
      <c r="C1709" s="4" t="s">
        <v>53</v>
      </c>
      <c r="D1709" s="3" t="s">
        <v>7</v>
      </c>
      <c r="E1709" s="3" t="s">
        <v>175</v>
      </c>
      <c r="F1709" s="3">
        <v>85</v>
      </c>
      <c r="G1709" s="3">
        <v>23500</v>
      </c>
      <c r="H1709" s="5">
        <f t="shared" si="84"/>
        <v>1997500</v>
      </c>
      <c r="I1709" s="76">
        <f t="shared" si="85"/>
        <v>998750</v>
      </c>
      <c r="J1709" s="76">
        <f t="shared" si="86"/>
        <v>998700</v>
      </c>
    </row>
    <row r="1710" spans="1:10">
      <c r="A1710" s="2">
        <v>44430</v>
      </c>
      <c r="B1710" s="3" t="s">
        <v>172</v>
      </c>
      <c r="C1710" s="4" t="s">
        <v>36</v>
      </c>
      <c r="D1710" s="3" t="s">
        <v>23</v>
      </c>
      <c r="E1710" s="3" t="s">
        <v>178</v>
      </c>
      <c r="F1710" s="3">
        <v>43</v>
      </c>
      <c r="G1710" s="3">
        <v>4000</v>
      </c>
      <c r="H1710" s="5">
        <f t="shared" si="84"/>
        <v>172000</v>
      </c>
      <c r="I1710" s="76">
        <f t="shared" si="85"/>
        <v>17200</v>
      </c>
      <c r="J1710" s="76">
        <f t="shared" si="86"/>
        <v>13700</v>
      </c>
    </row>
    <row r="1711" spans="1:10">
      <c r="A1711" s="2">
        <v>44430</v>
      </c>
      <c r="B1711" s="3" t="s">
        <v>171</v>
      </c>
      <c r="C1711" s="4" t="s">
        <v>90</v>
      </c>
      <c r="D1711" s="3" t="s">
        <v>21</v>
      </c>
      <c r="E1711" s="3" t="s">
        <v>176</v>
      </c>
      <c r="F1711" s="3">
        <v>74</v>
      </c>
      <c r="G1711" s="3">
        <v>9000</v>
      </c>
      <c r="H1711" s="5">
        <f t="shared" si="84"/>
        <v>666000</v>
      </c>
      <c r="I1711" s="76">
        <f t="shared" si="85"/>
        <v>66600</v>
      </c>
      <c r="J1711" s="76">
        <f t="shared" si="86"/>
        <v>53200</v>
      </c>
    </row>
    <row r="1712" spans="1:10">
      <c r="A1712" s="2">
        <v>44430</v>
      </c>
      <c r="B1712" s="3" t="s">
        <v>170</v>
      </c>
      <c r="C1712" s="4" t="s">
        <v>43</v>
      </c>
      <c r="D1712" s="3" t="s">
        <v>21</v>
      </c>
      <c r="E1712" s="3" t="s">
        <v>178</v>
      </c>
      <c r="F1712" s="3">
        <v>37</v>
      </c>
      <c r="G1712" s="3">
        <v>4000</v>
      </c>
      <c r="H1712" s="5">
        <f t="shared" si="84"/>
        <v>148000</v>
      </c>
      <c r="I1712" s="76">
        <f t="shared" si="85"/>
        <v>14800</v>
      </c>
      <c r="J1712" s="76">
        <f t="shared" si="86"/>
        <v>11800</v>
      </c>
    </row>
    <row r="1713" spans="1:10">
      <c r="A1713" s="2">
        <v>44430</v>
      </c>
      <c r="B1713" s="3" t="s">
        <v>173</v>
      </c>
      <c r="C1713" s="4" t="s">
        <v>149</v>
      </c>
      <c r="D1713" s="3" t="s">
        <v>18</v>
      </c>
      <c r="E1713" s="3" t="s">
        <v>174</v>
      </c>
      <c r="F1713" s="3">
        <v>80</v>
      </c>
      <c r="G1713" s="3">
        <v>18000</v>
      </c>
      <c r="H1713" s="5">
        <f t="shared" si="84"/>
        <v>1440000</v>
      </c>
      <c r="I1713" s="76">
        <f t="shared" si="85"/>
        <v>288000</v>
      </c>
      <c r="J1713" s="76">
        <f t="shared" si="86"/>
        <v>288000</v>
      </c>
    </row>
    <row r="1714" spans="1:10">
      <c r="A1714" s="2">
        <v>44430</v>
      </c>
      <c r="B1714" s="3" t="s">
        <v>173</v>
      </c>
      <c r="C1714" s="4" t="s">
        <v>77</v>
      </c>
      <c r="D1714" s="3" t="s">
        <v>7</v>
      </c>
      <c r="E1714" s="3" t="s">
        <v>176</v>
      </c>
      <c r="F1714" s="3">
        <v>28</v>
      </c>
      <c r="G1714" s="3">
        <v>9000</v>
      </c>
      <c r="H1714" s="5">
        <f t="shared" si="84"/>
        <v>252000</v>
      </c>
      <c r="I1714" s="76">
        <f t="shared" si="85"/>
        <v>25200</v>
      </c>
      <c r="J1714" s="76">
        <f t="shared" si="86"/>
        <v>20100</v>
      </c>
    </row>
    <row r="1715" spans="1:10">
      <c r="A1715" s="2">
        <v>44430</v>
      </c>
      <c r="B1715" s="3" t="s">
        <v>173</v>
      </c>
      <c r="C1715" s="4" t="s">
        <v>149</v>
      </c>
      <c r="D1715" s="3" t="s">
        <v>18</v>
      </c>
      <c r="E1715" s="3" t="s">
        <v>174</v>
      </c>
      <c r="F1715" s="3">
        <v>56</v>
      </c>
      <c r="G1715" s="3">
        <v>18000</v>
      </c>
      <c r="H1715" s="5">
        <f t="shared" si="84"/>
        <v>1008000</v>
      </c>
      <c r="I1715" s="76">
        <f t="shared" si="85"/>
        <v>201600</v>
      </c>
      <c r="J1715" s="76">
        <f t="shared" si="86"/>
        <v>201600</v>
      </c>
    </row>
    <row r="1716" spans="1:10">
      <c r="A1716" s="2">
        <v>44430</v>
      </c>
      <c r="B1716" s="3" t="s">
        <v>171</v>
      </c>
      <c r="C1716" s="4" t="s">
        <v>136</v>
      </c>
      <c r="D1716" s="3" t="s">
        <v>10</v>
      </c>
      <c r="E1716" s="3" t="s">
        <v>176</v>
      </c>
      <c r="F1716" s="3">
        <v>3</v>
      </c>
      <c r="G1716" s="3">
        <v>9000</v>
      </c>
      <c r="H1716" s="5">
        <f t="shared" si="84"/>
        <v>27000</v>
      </c>
      <c r="I1716" s="76">
        <f t="shared" si="85"/>
        <v>2700</v>
      </c>
      <c r="J1716" s="76">
        <f t="shared" si="86"/>
        <v>2100</v>
      </c>
    </row>
    <row r="1717" spans="1:10">
      <c r="A1717" s="2">
        <v>44431</v>
      </c>
      <c r="B1717" s="3" t="s">
        <v>170</v>
      </c>
      <c r="C1717" s="4" t="s">
        <v>9</v>
      </c>
      <c r="D1717" s="3" t="s">
        <v>18</v>
      </c>
      <c r="E1717" s="3" t="s">
        <v>175</v>
      </c>
      <c r="F1717" s="3">
        <v>69</v>
      </c>
      <c r="G1717" s="3">
        <v>23500</v>
      </c>
      <c r="H1717" s="5">
        <f t="shared" si="84"/>
        <v>1621500</v>
      </c>
      <c r="I1717" s="76">
        <f t="shared" si="85"/>
        <v>810750</v>
      </c>
      <c r="J1717" s="76">
        <f t="shared" si="86"/>
        <v>810700</v>
      </c>
    </row>
    <row r="1718" spans="1:10">
      <c r="A1718" s="2">
        <v>44431</v>
      </c>
      <c r="B1718" s="3" t="s">
        <v>172</v>
      </c>
      <c r="C1718" s="4" t="s">
        <v>20</v>
      </c>
      <c r="D1718" s="3" t="s">
        <v>21</v>
      </c>
      <c r="E1718" s="3" t="s">
        <v>178</v>
      </c>
      <c r="F1718" s="3">
        <v>56</v>
      </c>
      <c r="G1718" s="3">
        <v>4000</v>
      </c>
      <c r="H1718" s="5">
        <f t="shared" si="84"/>
        <v>224000</v>
      </c>
      <c r="I1718" s="76">
        <f t="shared" si="85"/>
        <v>22400</v>
      </c>
      <c r="J1718" s="76">
        <f t="shared" si="86"/>
        <v>17900</v>
      </c>
    </row>
    <row r="1719" spans="1:10">
      <c r="A1719" s="2">
        <v>44431</v>
      </c>
      <c r="B1719" s="3" t="s">
        <v>170</v>
      </c>
      <c r="C1719" s="4" t="s">
        <v>128</v>
      </c>
      <c r="D1719" s="3" t="s">
        <v>118</v>
      </c>
      <c r="E1719" s="3" t="s">
        <v>175</v>
      </c>
      <c r="F1719" s="3">
        <v>46</v>
      </c>
      <c r="G1719" s="3">
        <v>23500</v>
      </c>
      <c r="H1719" s="5">
        <f t="shared" si="84"/>
        <v>1081000</v>
      </c>
      <c r="I1719" s="76">
        <f t="shared" si="85"/>
        <v>540500</v>
      </c>
      <c r="J1719" s="76">
        <f t="shared" si="86"/>
        <v>540500</v>
      </c>
    </row>
    <row r="1720" spans="1:10">
      <c r="A1720" s="2">
        <v>44431</v>
      </c>
      <c r="B1720" s="3" t="s">
        <v>173</v>
      </c>
      <c r="C1720" s="4" t="s">
        <v>110</v>
      </c>
      <c r="D1720" s="3" t="s">
        <v>10</v>
      </c>
      <c r="E1720" s="3" t="s">
        <v>176</v>
      </c>
      <c r="F1720" s="3">
        <v>96</v>
      </c>
      <c r="G1720" s="3">
        <v>9000</v>
      </c>
      <c r="H1720" s="5">
        <f t="shared" si="84"/>
        <v>864000</v>
      </c>
      <c r="I1720" s="76">
        <f t="shared" si="85"/>
        <v>86400</v>
      </c>
      <c r="J1720" s="76">
        <f t="shared" si="86"/>
        <v>77700</v>
      </c>
    </row>
    <row r="1721" spans="1:10">
      <c r="A1721" s="2">
        <v>44431</v>
      </c>
      <c r="B1721" s="3" t="s">
        <v>173</v>
      </c>
      <c r="C1721" s="4" t="s">
        <v>42</v>
      </c>
      <c r="D1721" s="3" t="s">
        <v>23</v>
      </c>
      <c r="E1721" s="3" t="s">
        <v>178</v>
      </c>
      <c r="F1721" s="3">
        <v>2</v>
      </c>
      <c r="G1721" s="3">
        <v>4000</v>
      </c>
      <c r="H1721" s="5">
        <f t="shared" si="84"/>
        <v>8000</v>
      </c>
      <c r="I1721" s="76">
        <f t="shared" si="85"/>
        <v>800</v>
      </c>
      <c r="J1721" s="76">
        <f t="shared" si="86"/>
        <v>600</v>
      </c>
    </row>
    <row r="1722" spans="1:10">
      <c r="A1722" s="2">
        <v>44431</v>
      </c>
      <c r="B1722" s="3" t="s">
        <v>170</v>
      </c>
      <c r="C1722" s="4" t="s">
        <v>50</v>
      </c>
      <c r="D1722" s="3" t="s">
        <v>10</v>
      </c>
      <c r="E1722" s="3" t="s">
        <v>178</v>
      </c>
      <c r="F1722" s="3">
        <v>91</v>
      </c>
      <c r="G1722" s="3">
        <v>4000</v>
      </c>
      <c r="H1722" s="5">
        <f t="shared" si="84"/>
        <v>364000</v>
      </c>
      <c r="I1722" s="76">
        <f t="shared" si="85"/>
        <v>36400</v>
      </c>
      <c r="J1722" s="76">
        <f t="shared" si="86"/>
        <v>32700</v>
      </c>
    </row>
    <row r="1723" spans="1:10">
      <c r="A1723" s="2">
        <v>44431</v>
      </c>
      <c r="B1723" s="3" t="s">
        <v>170</v>
      </c>
      <c r="C1723" s="4" t="s">
        <v>158</v>
      </c>
      <c r="D1723" s="3" t="s">
        <v>10</v>
      </c>
      <c r="E1723" s="3" t="s">
        <v>176</v>
      </c>
      <c r="F1723" s="3">
        <v>75</v>
      </c>
      <c r="G1723" s="3">
        <v>9000</v>
      </c>
      <c r="H1723" s="5">
        <f t="shared" si="84"/>
        <v>675000</v>
      </c>
      <c r="I1723" s="76">
        <f t="shared" si="85"/>
        <v>67500</v>
      </c>
      <c r="J1723" s="76">
        <f t="shared" si="86"/>
        <v>54000</v>
      </c>
    </row>
    <row r="1724" spans="1:10">
      <c r="A1724" s="2">
        <v>44432</v>
      </c>
      <c r="B1724" s="3" t="s">
        <v>172</v>
      </c>
      <c r="C1724" s="4" t="s">
        <v>141</v>
      </c>
      <c r="D1724" s="3" t="s">
        <v>118</v>
      </c>
      <c r="E1724" s="3" t="s">
        <v>176</v>
      </c>
      <c r="F1724" s="3">
        <v>29</v>
      </c>
      <c r="G1724" s="3">
        <v>9000</v>
      </c>
      <c r="H1724" s="5">
        <f t="shared" si="84"/>
        <v>261000</v>
      </c>
      <c r="I1724" s="76">
        <f t="shared" si="85"/>
        <v>26100</v>
      </c>
      <c r="J1724" s="76">
        <f t="shared" si="86"/>
        <v>20800</v>
      </c>
    </row>
    <row r="1725" spans="1:10">
      <c r="A1725" s="2">
        <v>44432</v>
      </c>
      <c r="B1725" s="3" t="s">
        <v>172</v>
      </c>
      <c r="C1725" s="4" t="s">
        <v>20</v>
      </c>
      <c r="D1725" s="3" t="s">
        <v>21</v>
      </c>
      <c r="E1725" s="3" t="s">
        <v>178</v>
      </c>
      <c r="F1725" s="3">
        <v>2</v>
      </c>
      <c r="G1725" s="3">
        <v>4000</v>
      </c>
      <c r="H1725" s="5">
        <f t="shared" si="84"/>
        <v>8000</v>
      </c>
      <c r="I1725" s="76">
        <f t="shared" si="85"/>
        <v>800</v>
      </c>
      <c r="J1725" s="76">
        <f t="shared" si="86"/>
        <v>600</v>
      </c>
    </row>
    <row r="1726" spans="1:10">
      <c r="A1726" s="2">
        <v>44432</v>
      </c>
      <c r="B1726" s="3" t="s">
        <v>13</v>
      </c>
      <c r="C1726" s="4" t="s">
        <v>87</v>
      </c>
      <c r="D1726" s="3" t="s">
        <v>10</v>
      </c>
      <c r="E1726" s="3" t="s">
        <v>175</v>
      </c>
      <c r="F1726" s="3">
        <v>91</v>
      </c>
      <c r="G1726" s="3">
        <v>23500</v>
      </c>
      <c r="H1726" s="5">
        <f t="shared" si="84"/>
        <v>2138500</v>
      </c>
      <c r="I1726" s="76">
        <f t="shared" si="85"/>
        <v>1069250</v>
      </c>
      <c r="J1726" s="76">
        <f t="shared" si="86"/>
        <v>1090500</v>
      </c>
    </row>
    <row r="1727" spans="1:10">
      <c r="A1727" s="2">
        <v>44432</v>
      </c>
      <c r="B1727" s="3" t="s">
        <v>173</v>
      </c>
      <c r="C1727" s="4" t="s">
        <v>107</v>
      </c>
      <c r="D1727" s="3" t="s">
        <v>18</v>
      </c>
      <c r="E1727" s="3" t="s">
        <v>175</v>
      </c>
      <c r="F1727" s="3">
        <v>68</v>
      </c>
      <c r="G1727" s="3">
        <v>23500</v>
      </c>
      <c r="H1727" s="5">
        <f t="shared" si="84"/>
        <v>1598000</v>
      </c>
      <c r="I1727" s="76">
        <f t="shared" si="85"/>
        <v>799000</v>
      </c>
      <c r="J1727" s="76">
        <f t="shared" si="86"/>
        <v>799000</v>
      </c>
    </row>
    <row r="1728" spans="1:10">
      <c r="A1728" s="2">
        <v>44432</v>
      </c>
      <c r="B1728" s="3" t="s">
        <v>172</v>
      </c>
      <c r="C1728" s="4" t="s">
        <v>108</v>
      </c>
      <c r="D1728" s="3" t="s">
        <v>10</v>
      </c>
      <c r="E1728" s="3" t="s">
        <v>176</v>
      </c>
      <c r="F1728" s="3">
        <v>37</v>
      </c>
      <c r="G1728" s="3">
        <v>9000</v>
      </c>
      <c r="H1728" s="5">
        <f t="shared" si="84"/>
        <v>333000</v>
      </c>
      <c r="I1728" s="76">
        <f t="shared" si="85"/>
        <v>33300</v>
      </c>
      <c r="J1728" s="76">
        <f t="shared" si="86"/>
        <v>26600</v>
      </c>
    </row>
    <row r="1729" spans="1:10">
      <c r="A1729" s="2">
        <v>44433</v>
      </c>
      <c r="B1729" s="3" t="s">
        <v>173</v>
      </c>
      <c r="C1729" s="4" t="s">
        <v>129</v>
      </c>
      <c r="D1729" s="3" t="s">
        <v>18</v>
      </c>
      <c r="E1729" s="3" t="s">
        <v>174</v>
      </c>
      <c r="F1729" s="3">
        <v>69</v>
      </c>
      <c r="G1729" s="3">
        <v>18000</v>
      </c>
      <c r="H1729" s="5">
        <f t="shared" si="84"/>
        <v>1242000</v>
      </c>
      <c r="I1729" s="76">
        <f t="shared" si="85"/>
        <v>248400</v>
      </c>
      <c r="J1729" s="76">
        <f t="shared" si="86"/>
        <v>248400</v>
      </c>
    </row>
    <row r="1730" spans="1:10">
      <c r="A1730" s="2">
        <v>44433</v>
      </c>
      <c r="B1730" s="3" t="s">
        <v>172</v>
      </c>
      <c r="C1730" s="4" t="s">
        <v>101</v>
      </c>
      <c r="D1730" s="3" t="s">
        <v>10</v>
      </c>
      <c r="E1730" s="3" t="s">
        <v>175</v>
      </c>
      <c r="F1730" s="3">
        <v>44</v>
      </c>
      <c r="G1730" s="3">
        <v>23500</v>
      </c>
      <c r="H1730" s="5">
        <f t="shared" ref="H1730:H1793" si="87">G1730*F1730</f>
        <v>1034000</v>
      </c>
      <c r="I1730" s="76">
        <f t="shared" si="85"/>
        <v>517000</v>
      </c>
      <c r="J1730" s="76">
        <f t="shared" si="86"/>
        <v>517000</v>
      </c>
    </row>
    <row r="1731" spans="1:10">
      <c r="A1731" s="2">
        <v>44433</v>
      </c>
      <c r="B1731" s="3" t="s">
        <v>169</v>
      </c>
      <c r="C1731" s="4" t="s">
        <v>163</v>
      </c>
      <c r="D1731" s="3" t="s">
        <v>7</v>
      </c>
      <c r="E1731" s="3" t="s">
        <v>174</v>
      </c>
      <c r="F1731" s="3">
        <v>76</v>
      </c>
      <c r="G1731" s="3">
        <v>18000</v>
      </c>
      <c r="H1731" s="5">
        <f t="shared" si="87"/>
        <v>1368000</v>
      </c>
      <c r="I1731" s="76">
        <f t="shared" ref="I1731:I1794" si="88">IF($G1731&gt;20000, ROUNDDOWN($H1731*0.5, -1), IF($G1731&gt;10000, ROUNDDOWN($H1731*0.2, -1), ROUNDDOWN($H1731*0.1, -1)))</f>
        <v>273600</v>
      </c>
      <c r="J1731" s="76">
        <f t="shared" ref="J1731:J1794" si="89">IF($F1731&gt;90, ROUNDDOWN($H1731*0.01, -2), 0) + IF($G1731&gt;20000, ROUNDDOWN($H1731*0.5, -2), IF($G1731&gt;10000, ROUNDDOWN($H1731*0.2, -2), ROUNDDOWN($H1731*0.08, -2)))</f>
        <v>273600</v>
      </c>
    </row>
    <row r="1732" spans="1:10">
      <c r="A1732" s="2">
        <v>44433</v>
      </c>
      <c r="B1732" s="3" t="s">
        <v>171</v>
      </c>
      <c r="C1732" s="4" t="s">
        <v>96</v>
      </c>
      <c r="D1732" s="3" t="s">
        <v>18</v>
      </c>
      <c r="E1732" s="3" t="s">
        <v>179</v>
      </c>
      <c r="F1732" s="3">
        <v>35</v>
      </c>
      <c r="G1732" s="3">
        <v>6000</v>
      </c>
      <c r="H1732" s="5">
        <f t="shared" si="87"/>
        <v>210000</v>
      </c>
      <c r="I1732" s="76">
        <f t="shared" si="88"/>
        <v>21000</v>
      </c>
      <c r="J1732" s="76">
        <f t="shared" si="89"/>
        <v>16800</v>
      </c>
    </row>
    <row r="1733" spans="1:10">
      <c r="A1733" s="2">
        <v>44433</v>
      </c>
      <c r="B1733" s="3" t="s">
        <v>169</v>
      </c>
      <c r="C1733" s="4" t="s">
        <v>76</v>
      </c>
      <c r="D1733" s="3" t="s">
        <v>7</v>
      </c>
      <c r="E1733" s="3" t="s">
        <v>176</v>
      </c>
      <c r="F1733" s="3">
        <v>73</v>
      </c>
      <c r="G1733" s="3">
        <v>9000</v>
      </c>
      <c r="H1733" s="5">
        <f t="shared" si="87"/>
        <v>657000</v>
      </c>
      <c r="I1733" s="76">
        <f t="shared" si="88"/>
        <v>65700</v>
      </c>
      <c r="J1733" s="76">
        <f t="shared" si="89"/>
        <v>52500</v>
      </c>
    </row>
    <row r="1734" spans="1:10">
      <c r="A1734" s="2">
        <v>44433</v>
      </c>
      <c r="B1734" s="3" t="s">
        <v>13</v>
      </c>
      <c r="C1734" s="4" t="s">
        <v>103</v>
      </c>
      <c r="D1734" s="3" t="s">
        <v>23</v>
      </c>
      <c r="E1734" s="3" t="s">
        <v>174</v>
      </c>
      <c r="F1734" s="3">
        <v>51</v>
      </c>
      <c r="G1734" s="3">
        <v>18000</v>
      </c>
      <c r="H1734" s="5">
        <f t="shared" si="87"/>
        <v>918000</v>
      </c>
      <c r="I1734" s="76">
        <f t="shared" si="88"/>
        <v>183600</v>
      </c>
      <c r="J1734" s="76">
        <f t="shared" si="89"/>
        <v>183600</v>
      </c>
    </row>
    <row r="1735" spans="1:10">
      <c r="A1735" s="2">
        <v>44433</v>
      </c>
      <c r="B1735" s="3" t="s">
        <v>173</v>
      </c>
      <c r="C1735" s="4" t="s">
        <v>53</v>
      </c>
      <c r="D1735" s="3" t="s">
        <v>7</v>
      </c>
      <c r="E1735" s="3" t="s">
        <v>175</v>
      </c>
      <c r="F1735" s="3">
        <v>87</v>
      </c>
      <c r="G1735" s="3">
        <v>23500</v>
      </c>
      <c r="H1735" s="5">
        <f t="shared" si="87"/>
        <v>2044500</v>
      </c>
      <c r="I1735" s="76">
        <f t="shared" si="88"/>
        <v>1022250</v>
      </c>
      <c r="J1735" s="76">
        <f t="shared" si="89"/>
        <v>1022200</v>
      </c>
    </row>
    <row r="1736" spans="1:10">
      <c r="A1736" s="2">
        <v>44433</v>
      </c>
      <c r="B1736" s="3" t="s">
        <v>13</v>
      </c>
      <c r="C1736" s="4" t="s">
        <v>35</v>
      </c>
      <c r="D1736" s="3" t="s">
        <v>18</v>
      </c>
      <c r="E1736" s="3" t="s">
        <v>175</v>
      </c>
      <c r="F1736" s="3">
        <v>70</v>
      </c>
      <c r="G1736" s="3">
        <v>23500</v>
      </c>
      <c r="H1736" s="5">
        <f t="shared" si="87"/>
        <v>1645000</v>
      </c>
      <c r="I1736" s="76">
        <f t="shared" si="88"/>
        <v>822500</v>
      </c>
      <c r="J1736" s="76">
        <f t="shared" si="89"/>
        <v>822500</v>
      </c>
    </row>
    <row r="1737" spans="1:10">
      <c r="A1737" s="2">
        <v>44433</v>
      </c>
      <c r="B1737" s="3" t="s">
        <v>172</v>
      </c>
      <c r="C1737" s="4" t="s">
        <v>52</v>
      </c>
      <c r="D1737" s="3" t="s">
        <v>23</v>
      </c>
      <c r="E1737" s="3" t="s">
        <v>176</v>
      </c>
      <c r="F1737" s="3">
        <v>60</v>
      </c>
      <c r="G1737" s="3">
        <v>9000</v>
      </c>
      <c r="H1737" s="5">
        <f t="shared" si="87"/>
        <v>540000</v>
      </c>
      <c r="I1737" s="76">
        <f t="shared" si="88"/>
        <v>54000</v>
      </c>
      <c r="J1737" s="76">
        <f t="shared" si="89"/>
        <v>43200</v>
      </c>
    </row>
    <row r="1738" spans="1:10">
      <c r="A1738" s="2">
        <v>44434</v>
      </c>
      <c r="B1738" s="3" t="s">
        <v>172</v>
      </c>
      <c r="C1738" s="4" t="s">
        <v>108</v>
      </c>
      <c r="D1738" s="3" t="s">
        <v>10</v>
      </c>
      <c r="E1738" s="3" t="s">
        <v>176</v>
      </c>
      <c r="F1738" s="3">
        <v>22</v>
      </c>
      <c r="G1738" s="3">
        <v>9000</v>
      </c>
      <c r="H1738" s="5">
        <f t="shared" si="87"/>
        <v>198000</v>
      </c>
      <c r="I1738" s="76">
        <f t="shared" si="88"/>
        <v>19800</v>
      </c>
      <c r="J1738" s="76">
        <f t="shared" si="89"/>
        <v>15800</v>
      </c>
    </row>
    <row r="1739" spans="1:10">
      <c r="A1739" s="2">
        <v>44434</v>
      </c>
      <c r="B1739" s="3" t="s">
        <v>13</v>
      </c>
      <c r="C1739" s="4" t="s">
        <v>122</v>
      </c>
      <c r="D1739" s="3" t="s">
        <v>18</v>
      </c>
      <c r="E1739" s="3" t="s">
        <v>175</v>
      </c>
      <c r="F1739" s="3">
        <v>28</v>
      </c>
      <c r="G1739" s="3">
        <v>23500</v>
      </c>
      <c r="H1739" s="5">
        <f t="shared" si="87"/>
        <v>658000</v>
      </c>
      <c r="I1739" s="76">
        <f t="shared" si="88"/>
        <v>329000</v>
      </c>
      <c r="J1739" s="76">
        <f t="shared" si="89"/>
        <v>329000</v>
      </c>
    </row>
    <row r="1740" spans="1:10">
      <c r="A1740" s="2">
        <v>44434</v>
      </c>
      <c r="B1740" s="3" t="s">
        <v>169</v>
      </c>
      <c r="C1740" s="4" t="s">
        <v>66</v>
      </c>
      <c r="D1740" s="3" t="s">
        <v>7</v>
      </c>
      <c r="E1740" s="3" t="s">
        <v>176</v>
      </c>
      <c r="F1740" s="3">
        <v>57</v>
      </c>
      <c r="G1740" s="3">
        <v>9000</v>
      </c>
      <c r="H1740" s="5">
        <f t="shared" si="87"/>
        <v>513000</v>
      </c>
      <c r="I1740" s="76">
        <f t="shared" si="88"/>
        <v>51300</v>
      </c>
      <c r="J1740" s="76">
        <f t="shared" si="89"/>
        <v>41000</v>
      </c>
    </row>
    <row r="1741" spans="1:10">
      <c r="A1741" s="2">
        <v>44434</v>
      </c>
      <c r="B1741" s="3" t="s">
        <v>13</v>
      </c>
      <c r="C1741" s="4" t="s">
        <v>51</v>
      </c>
      <c r="D1741" s="3" t="s">
        <v>10</v>
      </c>
      <c r="E1741" s="3" t="s">
        <v>175</v>
      </c>
      <c r="F1741" s="3">
        <v>80</v>
      </c>
      <c r="G1741" s="3">
        <v>23500</v>
      </c>
      <c r="H1741" s="5">
        <f t="shared" si="87"/>
        <v>1880000</v>
      </c>
      <c r="I1741" s="76">
        <f t="shared" si="88"/>
        <v>940000</v>
      </c>
      <c r="J1741" s="76">
        <f t="shared" si="89"/>
        <v>940000</v>
      </c>
    </row>
    <row r="1742" spans="1:10">
      <c r="A1742" s="2">
        <v>44434</v>
      </c>
      <c r="B1742" s="3" t="s">
        <v>171</v>
      </c>
      <c r="C1742" s="4" t="s">
        <v>127</v>
      </c>
      <c r="D1742" s="3" t="s">
        <v>23</v>
      </c>
      <c r="E1742" s="3" t="s">
        <v>176</v>
      </c>
      <c r="F1742" s="3">
        <v>30</v>
      </c>
      <c r="G1742" s="3">
        <v>9000</v>
      </c>
      <c r="H1742" s="5">
        <f t="shared" si="87"/>
        <v>270000</v>
      </c>
      <c r="I1742" s="76">
        <f t="shared" si="88"/>
        <v>27000</v>
      </c>
      <c r="J1742" s="76">
        <f t="shared" si="89"/>
        <v>21600</v>
      </c>
    </row>
    <row r="1743" spans="1:10">
      <c r="A1743" s="2">
        <v>44434</v>
      </c>
      <c r="B1743" s="3" t="s">
        <v>172</v>
      </c>
      <c r="C1743" s="4" t="s">
        <v>6</v>
      </c>
      <c r="D1743" s="3" t="s">
        <v>7</v>
      </c>
      <c r="E1743" s="3" t="s">
        <v>175</v>
      </c>
      <c r="F1743" s="3">
        <v>98</v>
      </c>
      <c r="G1743" s="3">
        <v>23500</v>
      </c>
      <c r="H1743" s="5">
        <f t="shared" si="87"/>
        <v>2303000</v>
      </c>
      <c r="I1743" s="76">
        <f t="shared" si="88"/>
        <v>1151500</v>
      </c>
      <c r="J1743" s="76">
        <f t="shared" si="89"/>
        <v>1174500</v>
      </c>
    </row>
    <row r="1744" spans="1:10">
      <c r="A1744" s="2">
        <v>44434</v>
      </c>
      <c r="B1744" s="3" t="s">
        <v>169</v>
      </c>
      <c r="C1744" s="4" t="s">
        <v>138</v>
      </c>
      <c r="D1744" s="3" t="s">
        <v>7</v>
      </c>
      <c r="E1744" s="3" t="s">
        <v>176</v>
      </c>
      <c r="F1744" s="3">
        <v>72</v>
      </c>
      <c r="G1744" s="3">
        <v>9000</v>
      </c>
      <c r="H1744" s="5">
        <f t="shared" si="87"/>
        <v>648000</v>
      </c>
      <c r="I1744" s="76">
        <f t="shared" si="88"/>
        <v>64800</v>
      </c>
      <c r="J1744" s="76">
        <f t="shared" si="89"/>
        <v>51800</v>
      </c>
    </row>
    <row r="1745" spans="1:10">
      <c r="A1745" s="2">
        <v>44435</v>
      </c>
      <c r="B1745" s="3" t="s">
        <v>169</v>
      </c>
      <c r="C1745" s="4" t="s">
        <v>135</v>
      </c>
      <c r="D1745" s="3" t="s">
        <v>23</v>
      </c>
      <c r="E1745" s="3" t="s">
        <v>176</v>
      </c>
      <c r="F1745" s="3">
        <v>68</v>
      </c>
      <c r="G1745" s="3">
        <v>9000</v>
      </c>
      <c r="H1745" s="5">
        <f t="shared" si="87"/>
        <v>612000</v>
      </c>
      <c r="I1745" s="76">
        <f t="shared" si="88"/>
        <v>61200</v>
      </c>
      <c r="J1745" s="76">
        <f t="shared" si="89"/>
        <v>48900</v>
      </c>
    </row>
    <row r="1746" spans="1:10">
      <c r="A1746" s="2">
        <v>44435</v>
      </c>
      <c r="B1746" s="3" t="s">
        <v>172</v>
      </c>
      <c r="C1746" s="4" t="s">
        <v>47</v>
      </c>
      <c r="D1746" s="3" t="s">
        <v>7</v>
      </c>
      <c r="E1746" s="3" t="s">
        <v>176</v>
      </c>
      <c r="F1746" s="3">
        <v>45</v>
      </c>
      <c r="G1746" s="3">
        <v>9000</v>
      </c>
      <c r="H1746" s="5">
        <f t="shared" si="87"/>
        <v>405000</v>
      </c>
      <c r="I1746" s="76">
        <f t="shared" si="88"/>
        <v>40500</v>
      </c>
      <c r="J1746" s="76">
        <f t="shared" si="89"/>
        <v>32400</v>
      </c>
    </row>
    <row r="1747" spans="1:10">
      <c r="A1747" s="2">
        <v>44435</v>
      </c>
      <c r="B1747" s="3" t="s">
        <v>170</v>
      </c>
      <c r="C1747" s="4" t="s">
        <v>29</v>
      </c>
      <c r="D1747" s="3" t="s">
        <v>10</v>
      </c>
      <c r="E1747" s="3" t="s">
        <v>175</v>
      </c>
      <c r="F1747" s="3">
        <v>25</v>
      </c>
      <c r="G1747" s="3">
        <v>23500</v>
      </c>
      <c r="H1747" s="5">
        <f t="shared" si="87"/>
        <v>587500</v>
      </c>
      <c r="I1747" s="76">
        <f t="shared" si="88"/>
        <v>293750</v>
      </c>
      <c r="J1747" s="76">
        <f t="shared" si="89"/>
        <v>293700</v>
      </c>
    </row>
    <row r="1748" spans="1:10">
      <c r="A1748" s="2">
        <v>44435</v>
      </c>
      <c r="B1748" s="3" t="s">
        <v>170</v>
      </c>
      <c r="C1748" s="4" t="s">
        <v>14</v>
      </c>
      <c r="D1748" s="3" t="s">
        <v>10</v>
      </c>
      <c r="E1748" s="3" t="s">
        <v>177</v>
      </c>
      <c r="F1748" s="3">
        <v>98</v>
      </c>
      <c r="G1748" s="3">
        <v>5000</v>
      </c>
      <c r="H1748" s="5">
        <f t="shared" si="87"/>
        <v>490000</v>
      </c>
      <c r="I1748" s="76">
        <f t="shared" si="88"/>
        <v>49000</v>
      </c>
      <c r="J1748" s="76">
        <f t="shared" si="89"/>
        <v>44100</v>
      </c>
    </row>
    <row r="1749" spans="1:10">
      <c r="A1749" s="2">
        <v>44435</v>
      </c>
      <c r="B1749" s="3" t="s">
        <v>171</v>
      </c>
      <c r="C1749" s="4" t="s">
        <v>66</v>
      </c>
      <c r="D1749" s="3" t="s">
        <v>7</v>
      </c>
      <c r="E1749" s="3" t="s">
        <v>176</v>
      </c>
      <c r="F1749" s="3">
        <v>32</v>
      </c>
      <c r="G1749" s="3">
        <v>9000</v>
      </c>
      <c r="H1749" s="5">
        <f t="shared" si="87"/>
        <v>288000</v>
      </c>
      <c r="I1749" s="76">
        <f t="shared" si="88"/>
        <v>28800</v>
      </c>
      <c r="J1749" s="76">
        <f t="shared" si="89"/>
        <v>23000</v>
      </c>
    </row>
    <row r="1750" spans="1:10">
      <c r="A1750" s="2">
        <v>44435</v>
      </c>
      <c r="B1750" s="3" t="s">
        <v>173</v>
      </c>
      <c r="C1750" s="4" t="s">
        <v>152</v>
      </c>
      <c r="D1750" s="3" t="s">
        <v>10</v>
      </c>
      <c r="E1750" s="3" t="s">
        <v>174</v>
      </c>
      <c r="F1750" s="3">
        <v>43</v>
      </c>
      <c r="G1750" s="3">
        <v>18000</v>
      </c>
      <c r="H1750" s="5">
        <f t="shared" si="87"/>
        <v>774000</v>
      </c>
      <c r="I1750" s="76">
        <f t="shared" si="88"/>
        <v>154800</v>
      </c>
      <c r="J1750" s="76">
        <f t="shared" si="89"/>
        <v>154800</v>
      </c>
    </row>
    <row r="1751" spans="1:10">
      <c r="A1751" s="2">
        <v>44435</v>
      </c>
      <c r="B1751" s="3" t="s">
        <v>173</v>
      </c>
      <c r="C1751" s="4" t="s">
        <v>22</v>
      </c>
      <c r="D1751" s="3" t="s">
        <v>23</v>
      </c>
      <c r="E1751" s="3" t="s">
        <v>178</v>
      </c>
      <c r="F1751" s="3">
        <v>62</v>
      </c>
      <c r="G1751" s="3">
        <v>4000</v>
      </c>
      <c r="H1751" s="5">
        <f t="shared" si="87"/>
        <v>248000</v>
      </c>
      <c r="I1751" s="76">
        <f t="shared" si="88"/>
        <v>24800</v>
      </c>
      <c r="J1751" s="76">
        <f t="shared" si="89"/>
        <v>19800</v>
      </c>
    </row>
    <row r="1752" spans="1:10">
      <c r="A1752" s="2">
        <v>44436</v>
      </c>
      <c r="B1752" s="3" t="s">
        <v>170</v>
      </c>
      <c r="C1752" s="4" t="s">
        <v>29</v>
      </c>
      <c r="D1752" s="3" t="s">
        <v>10</v>
      </c>
      <c r="E1752" s="3" t="s">
        <v>175</v>
      </c>
      <c r="F1752" s="3">
        <v>46</v>
      </c>
      <c r="G1752" s="3">
        <v>23500</v>
      </c>
      <c r="H1752" s="5">
        <f t="shared" si="87"/>
        <v>1081000</v>
      </c>
      <c r="I1752" s="76">
        <f t="shared" si="88"/>
        <v>540500</v>
      </c>
      <c r="J1752" s="76">
        <f t="shared" si="89"/>
        <v>540500</v>
      </c>
    </row>
    <row r="1753" spans="1:10">
      <c r="A1753" s="2">
        <v>44436</v>
      </c>
      <c r="B1753" s="3" t="s">
        <v>170</v>
      </c>
      <c r="C1753" s="4" t="s">
        <v>120</v>
      </c>
      <c r="D1753" s="3" t="s">
        <v>118</v>
      </c>
      <c r="E1753" s="3" t="s">
        <v>176</v>
      </c>
      <c r="F1753" s="3">
        <v>99</v>
      </c>
      <c r="G1753" s="3">
        <v>9000</v>
      </c>
      <c r="H1753" s="5">
        <f t="shared" si="87"/>
        <v>891000</v>
      </c>
      <c r="I1753" s="76">
        <f t="shared" si="88"/>
        <v>89100</v>
      </c>
      <c r="J1753" s="76">
        <f t="shared" si="89"/>
        <v>80100</v>
      </c>
    </row>
    <row r="1754" spans="1:10">
      <c r="A1754" s="2">
        <v>44436</v>
      </c>
      <c r="B1754" s="3" t="s">
        <v>172</v>
      </c>
      <c r="C1754" s="4" t="s">
        <v>12</v>
      </c>
      <c r="D1754" s="3" t="s">
        <v>23</v>
      </c>
      <c r="E1754" s="3" t="s">
        <v>174</v>
      </c>
      <c r="F1754" s="3">
        <v>6</v>
      </c>
      <c r="G1754" s="3">
        <v>18000</v>
      </c>
      <c r="H1754" s="5">
        <f t="shared" si="87"/>
        <v>108000</v>
      </c>
      <c r="I1754" s="76">
        <f t="shared" si="88"/>
        <v>21600</v>
      </c>
      <c r="J1754" s="76">
        <f t="shared" si="89"/>
        <v>21600</v>
      </c>
    </row>
    <row r="1755" spans="1:10">
      <c r="A1755" s="2">
        <v>44436</v>
      </c>
      <c r="B1755" s="3" t="s">
        <v>171</v>
      </c>
      <c r="C1755" s="4" t="s">
        <v>127</v>
      </c>
      <c r="D1755" s="3" t="s">
        <v>23</v>
      </c>
      <c r="E1755" s="3" t="s">
        <v>176</v>
      </c>
      <c r="F1755" s="3">
        <v>83</v>
      </c>
      <c r="G1755" s="3">
        <v>9000</v>
      </c>
      <c r="H1755" s="5">
        <f t="shared" si="87"/>
        <v>747000</v>
      </c>
      <c r="I1755" s="76">
        <f t="shared" si="88"/>
        <v>74700</v>
      </c>
      <c r="J1755" s="76">
        <f t="shared" si="89"/>
        <v>59700</v>
      </c>
    </row>
    <row r="1756" spans="1:10">
      <c r="A1756" s="2">
        <v>44436</v>
      </c>
      <c r="B1756" s="3" t="s">
        <v>173</v>
      </c>
      <c r="C1756" s="4" t="s">
        <v>58</v>
      </c>
      <c r="D1756" s="3" t="s">
        <v>7</v>
      </c>
      <c r="E1756" s="3" t="s">
        <v>174</v>
      </c>
      <c r="F1756" s="3">
        <v>62</v>
      </c>
      <c r="G1756" s="3">
        <v>18000</v>
      </c>
      <c r="H1756" s="5">
        <f t="shared" si="87"/>
        <v>1116000</v>
      </c>
      <c r="I1756" s="76">
        <f t="shared" si="88"/>
        <v>223200</v>
      </c>
      <c r="J1756" s="76">
        <f t="shared" si="89"/>
        <v>223200</v>
      </c>
    </row>
    <row r="1757" spans="1:10">
      <c r="A1757" s="2">
        <v>44436</v>
      </c>
      <c r="B1757" s="3" t="s">
        <v>170</v>
      </c>
      <c r="C1757" s="4" t="s">
        <v>6</v>
      </c>
      <c r="D1757" s="3" t="s">
        <v>7</v>
      </c>
      <c r="E1757" s="3" t="s">
        <v>176</v>
      </c>
      <c r="F1757" s="3">
        <v>99</v>
      </c>
      <c r="G1757" s="3">
        <v>9000</v>
      </c>
      <c r="H1757" s="5">
        <f t="shared" si="87"/>
        <v>891000</v>
      </c>
      <c r="I1757" s="76">
        <f t="shared" si="88"/>
        <v>89100</v>
      </c>
      <c r="J1757" s="76">
        <f t="shared" si="89"/>
        <v>80100</v>
      </c>
    </row>
    <row r="1758" spans="1:10">
      <c r="A1758" s="2">
        <v>44436</v>
      </c>
      <c r="B1758" s="3" t="s">
        <v>13</v>
      </c>
      <c r="C1758" s="4" t="s">
        <v>130</v>
      </c>
      <c r="D1758" s="3" t="s">
        <v>18</v>
      </c>
      <c r="E1758" s="3" t="s">
        <v>176</v>
      </c>
      <c r="F1758" s="3">
        <v>49</v>
      </c>
      <c r="G1758" s="3">
        <v>9000</v>
      </c>
      <c r="H1758" s="5">
        <f t="shared" si="87"/>
        <v>441000</v>
      </c>
      <c r="I1758" s="76">
        <f t="shared" si="88"/>
        <v>44100</v>
      </c>
      <c r="J1758" s="76">
        <f t="shared" si="89"/>
        <v>35200</v>
      </c>
    </row>
    <row r="1759" spans="1:10">
      <c r="A1759" s="2">
        <v>44436</v>
      </c>
      <c r="B1759" s="3" t="s">
        <v>170</v>
      </c>
      <c r="C1759" s="4" t="s">
        <v>75</v>
      </c>
      <c r="D1759" s="3" t="s">
        <v>7</v>
      </c>
      <c r="E1759" s="3" t="s">
        <v>175</v>
      </c>
      <c r="F1759" s="3">
        <v>4</v>
      </c>
      <c r="G1759" s="3">
        <v>23500</v>
      </c>
      <c r="H1759" s="5">
        <f t="shared" si="87"/>
        <v>94000</v>
      </c>
      <c r="I1759" s="76">
        <f t="shared" si="88"/>
        <v>47000</v>
      </c>
      <c r="J1759" s="76">
        <f t="shared" si="89"/>
        <v>47000</v>
      </c>
    </row>
    <row r="1760" spans="1:10">
      <c r="A1760" s="2">
        <v>44436</v>
      </c>
      <c r="B1760" s="3" t="s">
        <v>171</v>
      </c>
      <c r="C1760" s="4" t="s">
        <v>91</v>
      </c>
      <c r="D1760" s="3" t="s">
        <v>10</v>
      </c>
      <c r="E1760" s="3" t="s">
        <v>175</v>
      </c>
      <c r="F1760" s="3">
        <v>67</v>
      </c>
      <c r="G1760" s="3">
        <v>23500</v>
      </c>
      <c r="H1760" s="5">
        <f t="shared" si="87"/>
        <v>1574500</v>
      </c>
      <c r="I1760" s="76">
        <f t="shared" si="88"/>
        <v>787250</v>
      </c>
      <c r="J1760" s="76">
        <f t="shared" si="89"/>
        <v>787200</v>
      </c>
    </row>
    <row r="1761" spans="1:10">
      <c r="A1761" s="2">
        <v>44437</v>
      </c>
      <c r="B1761" s="3" t="s">
        <v>13</v>
      </c>
      <c r="C1761" s="4" t="s">
        <v>89</v>
      </c>
      <c r="D1761" s="3" t="s">
        <v>10</v>
      </c>
      <c r="E1761" s="3" t="s">
        <v>174</v>
      </c>
      <c r="F1761" s="3">
        <v>16</v>
      </c>
      <c r="G1761" s="3">
        <v>18000</v>
      </c>
      <c r="H1761" s="5">
        <f t="shared" si="87"/>
        <v>288000</v>
      </c>
      <c r="I1761" s="76">
        <f t="shared" si="88"/>
        <v>57600</v>
      </c>
      <c r="J1761" s="76">
        <f t="shared" si="89"/>
        <v>57600</v>
      </c>
    </row>
    <row r="1762" spans="1:10">
      <c r="A1762" s="2">
        <v>44437</v>
      </c>
      <c r="B1762" s="3" t="s">
        <v>171</v>
      </c>
      <c r="C1762" s="4" t="s">
        <v>75</v>
      </c>
      <c r="D1762" s="3" t="s">
        <v>7</v>
      </c>
      <c r="E1762" s="3" t="s">
        <v>175</v>
      </c>
      <c r="F1762" s="3">
        <v>14</v>
      </c>
      <c r="G1762" s="3">
        <v>23500</v>
      </c>
      <c r="H1762" s="5">
        <f t="shared" si="87"/>
        <v>329000</v>
      </c>
      <c r="I1762" s="76">
        <f t="shared" si="88"/>
        <v>164500</v>
      </c>
      <c r="J1762" s="76">
        <f t="shared" si="89"/>
        <v>164500</v>
      </c>
    </row>
    <row r="1763" spans="1:10">
      <c r="A1763" s="2">
        <v>44437</v>
      </c>
      <c r="B1763" s="3" t="s">
        <v>13</v>
      </c>
      <c r="C1763" s="4" t="s">
        <v>14</v>
      </c>
      <c r="D1763" s="3" t="s">
        <v>10</v>
      </c>
      <c r="E1763" s="3" t="s">
        <v>178</v>
      </c>
      <c r="F1763" s="3">
        <v>30</v>
      </c>
      <c r="G1763" s="3">
        <v>4000</v>
      </c>
      <c r="H1763" s="5">
        <f t="shared" si="87"/>
        <v>120000</v>
      </c>
      <c r="I1763" s="76">
        <f t="shared" si="88"/>
        <v>12000</v>
      </c>
      <c r="J1763" s="76">
        <f t="shared" si="89"/>
        <v>9600</v>
      </c>
    </row>
    <row r="1764" spans="1:10">
      <c r="A1764" s="2">
        <v>44437</v>
      </c>
      <c r="B1764" s="3" t="s">
        <v>171</v>
      </c>
      <c r="C1764" s="4" t="s">
        <v>90</v>
      </c>
      <c r="D1764" s="3" t="s">
        <v>21</v>
      </c>
      <c r="E1764" s="3" t="s">
        <v>176</v>
      </c>
      <c r="F1764" s="3">
        <v>74</v>
      </c>
      <c r="G1764" s="3">
        <v>9000</v>
      </c>
      <c r="H1764" s="5">
        <f t="shared" si="87"/>
        <v>666000</v>
      </c>
      <c r="I1764" s="76">
        <f t="shared" si="88"/>
        <v>66600</v>
      </c>
      <c r="J1764" s="76">
        <f t="shared" si="89"/>
        <v>53200</v>
      </c>
    </row>
    <row r="1765" spans="1:10">
      <c r="A1765" s="2">
        <v>44437</v>
      </c>
      <c r="B1765" s="3" t="s">
        <v>173</v>
      </c>
      <c r="C1765" s="4" t="s">
        <v>149</v>
      </c>
      <c r="D1765" s="3" t="s">
        <v>18</v>
      </c>
      <c r="E1765" s="3" t="s">
        <v>174</v>
      </c>
      <c r="F1765" s="3">
        <v>74</v>
      </c>
      <c r="G1765" s="3">
        <v>18000</v>
      </c>
      <c r="H1765" s="5">
        <f t="shared" si="87"/>
        <v>1332000</v>
      </c>
      <c r="I1765" s="76">
        <f t="shared" si="88"/>
        <v>266400</v>
      </c>
      <c r="J1765" s="76">
        <f t="shared" si="89"/>
        <v>266400</v>
      </c>
    </row>
    <row r="1766" spans="1:10">
      <c r="A1766" s="2">
        <v>44438</v>
      </c>
      <c r="B1766" s="3" t="s">
        <v>171</v>
      </c>
      <c r="C1766" s="4" t="s">
        <v>55</v>
      </c>
      <c r="D1766" s="3" t="s">
        <v>10</v>
      </c>
      <c r="E1766" s="3" t="s">
        <v>176</v>
      </c>
      <c r="F1766" s="3">
        <v>33</v>
      </c>
      <c r="G1766" s="3">
        <v>9000</v>
      </c>
      <c r="H1766" s="5">
        <f t="shared" si="87"/>
        <v>297000</v>
      </c>
      <c r="I1766" s="76">
        <f t="shared" si="88"/>
        <v>29700</v>
      </c>
      <c r="J1766" s="76">
        <f t="shared" si="89"/>
        <v>23700</v>
      </c>
    </row>
    <row r="1767" spans="1:10">
      <c r="A1767" s="2">
        <v>44438</v>
      </c>
      <c r="B1767" s="3" t="s">
        <v>171</v>
      </c>
      <c r="C1767" s="4" t="s">
        <v>114</v>
      </c>
      <c r="D1767" s="3" t="s">
        <v>10</v>
      </c>
      <c r="E1767" s="3" t="s">
        <v>176</v>
      </c>
      <c r="F1767" s="3">
        <v>72</v>
      </c>
      <c r="G1767" s="3">
        <v>9000</v>
      </c>
      <c r="H1767" s="5">
        <f t="shared" si="87"/>
        <v>648000</v>
      </c>
      <c r="I1767" s="76">
        <f t="shared" si="88"/>
        <v>64800</v>
      </c>
      <c r="J1767" s="76">
        <f t="shared" si="89"/>
        <v>51800</v>
      </c>
    </row>
    <row r="1768" spans="1:10">
      <c r="A1768" s="2">
        <v>44438</v>
      </c>
      <c r="B1768" s="3" t="s">
        <v>169</v>
      </c>
      <c r="C1768" s="4" t="s">
        <v>113</v>
      </c>
      <c r="D1768" s="3" t="s">
        <v>23</v>
      </c>
      <c r="E1768" s="3" t="s">
        <v>175</v>
      </c>
      <c r="F1768" s="3">
        <v>42</v>
      </c>
      <c r="G1768" s="3">
        <v>23500</v>
      </c>
      <c r="H1768" s="5">
        <f t="shared" si="87"/>
        <v>987000</v>
      </c>
      <c r="I1768" s="76">
        <f t="shared" si="88"/>
        <v>493500</v>
      </c>
      <c r="J1768" s="76">
        <f t="shared" si="89"/>
        <v>493500</v>
      </c>
    </row>
    <row r="1769" spans="1:10">
      <c r="A1769" s="2">
        <v>44439</v>
      </c>
      <c r="B1769" s="3" t="s">
        <v>13</v>
      </c>
      <c r="C1769" s="4" t="s">
        <v>68</v>
      </c>
      <c r="D1769" s="3" t="s">
        <v>7</v>
      </c>
      <c r="E1769" s="3" t="s">
        <v>176</v>
      </c>
      <c r="F1769" s="3">
        <v>17</v>
      </c>
      <c r="G1769" s="3">
        <v>9000</v>
      </c>
      <c r="H1769" s="5">
        <f t="shared" si="87"/>
        <v>153000</v>
      </c>
      <c r="I1769" s="76">
        <f t="shared" si="88"/>
        <v>15300</v>
      </c>
      <c r="J1769" s="76">
        <f t="shared" si="89"/>
        <v>12200</v>
      </c>
    </row>
    <row r="1770" spans="1:10">
      <c r="A1770" s="2">
        <v>44439</v>
      </c>
      <c r="B1770" s="3" t="s">
        <v>171</v>
      </c>
      <c r="C1770" s="4" t="s">
        <v>111</v>
      </c>
      <c r="D1770" s="3" t="s">
        <v>23</v>
      </c>
      <c r="E1770" s="3" t="s">
        <v>174</v>
      </c>
      <c r="F1770" s="3">
        <v>100</v>
      </c>
      <c r="G1770" s="3">
        <v>18000</v>
      </c>
      <c r="H1770" s="5">
        <f t="shared" si="87"/>
        <v>1800000</v>
      </c>
      <c r="I1770" s="76">
        <f t="shared" si="88"/>
        <v>360000</v>
      </c>
      <c r="J1770" s="76">
        <f t="shared" si="89"/>
        <v>378000</v>
      </c>
    </row>
    <row r="1771" spans="1:10">
      <c r="A1771" s="2">
        <v>44439</v>
      </c>
      <c r="B1771" s="3" t="s">
        <v>169</v>
      </c>
      <c r="C1771" s="4" t="s">
        <v>16</v>
      </c>
      <c r="D1771" s="3" t="s">
        <v>10</v>
      </c>
      <c r="E1771" s="3" t="s">
        <v>176</v>
      </c>
      <c r="F1771" s="3">
        <v>43</v>
      </c>
      <c r="G1771" s="3">
        <v>9000</v>
      </c>
      <c r="H1771" s="5">
        <f t="shared" si="87"/>
        <v>387000</v>
      </c>
      <c r="I1771" s="76">
        <f t="shared" si="88"/>
        <v>38700</v>
      </c>
      <c r="J1771" s="76">
        <f t="shared" si="89"/>
        <v>30900</v>
      </c>
    </row>
    <row r="1772" spans="1:10">
      <c r="A1772" s="2">
        <v>44439</v>
      </c>
      <c r="B1772" s="3" t="s">
        <v>172</v>
      </c>
      <c r="C1772" s="4" t="s">
        <v>12</v>
      </c>
      <c r="D1772" s="3" t="s">
        <v>23</v>
      </c>
      <c r="E1772" s="3" t="s">
        <v>174</v>
      </c>
      <c r="F1772" s="3">
        <v>95</v>
      </c>
      <c r="G1772" s="3">
        <v>18000</v>
      </c>
      <c r="H1772" s="5">
        <f t="shared" si="87"/>
        <v>1710000</v>
      </c>
      <c r="I1772" s="76">
        <f t="shared" si="88"/>
        <v>342000</v>
      </c>
      <c r="J1772" s="76">
        <f t="shared" si="89"/>
        <v>359100</v>
      </c>
    </row>
    <row r="1773" spans="1:10">
      <c r="A1773" s="2">
        <v>44439</v>
      </c>
      <c r="B1773" s="3" t="s">
        <v>173</v>
      </c>
      <c r="C1773" s="4" t="s">
        <v>72</v>
      </c>
      <c r="D1773" s="3" t="s">
        <v>7</v>
      </c>
      <c r="E1773" s="3" t="s">
        <v>176</v>
      </c>
      <c r="F1773" s="3">
        <v>22</v>
      </c>
      <c r="G1773" s="3">
        <v>9000</v>
      </c>
      <c r="H1773" s="5">
        <f t="shared" si="87"/>
        <v>198000</v>
      </c>
      <c r="I1773" s="76">
        <f t="shared" si="88"/>
        <v>19800</v>
      </c>
      <c r="J1773" s="76">
        <f t="shared" si="89"/>
        <v>15800</v>
      </c>
    </row>
    <row r="1774" spans="1:10">
      <c r="A1774" s="2">
        <v>44439</v>
      </c>
      <c r="B1774" s="3" t="s">
        <v>170</v>
      </c>
      <c r="C1774" s="4" t="s">
        <v>29</v>
      </c>
      <c r="D1774" s="3" t="s">
        <v>10</v>
      </c>
      <c r="E1774" s="3" t="s">
        <v>175</v>
      </c>
      <c r="F1774" s="3">
        <v>22</v>
      </c>
      <c r="G1774" s="3">
        <v>23500</v>
      </c>
      <c r="H1774" s="5">
        <f t="shared" si="87"/>
        <v>517000</v>
      </c>
      <c r="I1774" s="76">
        <f t="shared" si="88"/>
        <v>258500</v>
      </c>
      <c r="J1774" s="76">
        <f t="shared" si="89"/>
        <v>258500</v>
      </c>
    </row>
    <row r="1775" spans="1:10">
      <c r="A1775" s="2">
        <v>44440</v>
      </c>
      <c r="B1775" s="3" t="s">
        <v>170</v>
      </c>
      <c r="C1775" s="4" t="s">
        <v>86</v>
      </c>
      <c r="D1775" s="3" t="s">
        <v>10</v>
      </c>
      <c r="E1775" s="3" t="s">
        <v>175</v>
      </c>
      <c r="F1775" s="3">
        <v>79</v>
      </c>
      <c r="G1775" s="3">
        <v>23500</v>
      </c>
      <c r="H1775" s="5">
        <f t="shared" si="87"/>
        <v>1856500</v>
      </c>
      <c r="I1775" s="76">
        <f t="shared" si="88"/>
        <v>928250</v>
      </c>
      <c r="J1775" s="76">
        <f t="shared" si="89"/>
        <v>928200</v>
      </c>
    </row>
    <row r="1776" spans="1:10">
      <c r="A1776" s="2">
        <v>44440</v>
      </c>
      <c r="B1776" s="3" t="s">
        <v>169</v>
      </c>
      <c r="C1776" s="4" t="s">
        <v>33</v>
      </c>
      <c r="D1776" s="3" t="s">
        <v>23</v>
      </c>
      <c r="E1776" s="3" t="s">
        <v>174</v>
      </c>
      <c r="F1776" s="3">
        <v>70</v>
      </c>
      <c r="G1776" s="3">
        <v>18000</v>
      </c>
      <c r="H1776" s="5">
        <f t="shared" si="87"/>
        <v>1260000</v>
      </c>
      <c r="I1776" s="76">
        <f t="shared" si="88"/>
        <v>252000</v>
      </c>
      <c r="J1776" s="76">
        <f t="shared" si="89"/>
        <v>252000</v>
      </c>
    </row>
    <row r="1777" spans="1:10">
      <c r="A1777" s="2">
        <v>44440</v>
      </c>
      <c r="B1777" s="3" t="s">
        <v>170</v>
      </c>
      <c r="C1777" s="4" t="s">
        <v>155</v>
      </c>
      <c r="D1777" s="3" t="s">
        <v>18</v>
      </c>
      <c r="E1777" s="3" t="s">
        <v>174</v>
      </c>
      <c r="F1777" s="3">
        <v>21</v>
      </c>
      <c r="G1777" s="3">
        <v>18000</v>
      </c>
      <c r="H1777" s="5">
        <f t="shared" si="87"/>
        <v>378000</v>
      </c>
      <c r="I1777" s="76">
        <f t="shared" si="88"/>
        <v>75600</v>
      </c>
      <c r="J1777" s="76">
        <f t="shared" si="89"/>
        <v>75600</v>
      </c>
    </row>
    <row r="1778" spans="1:10">
      <c r="A1778" s="2">
        <v>44441</v>
      </c>
      <c r="B1778" s="3" t="s">
        <v>13</v>
      </c>
      <c r="C1778" s="4" t="s">
        <v>156</v>
      </c>
      <c r="D1778" s="3" t="s">
        <v>23</v>
      </c>
      <c r="E1778" s="3" t="s">
        <v>175</v>
      </c>
      <c r="F1778" s="3">
        <v>10</v>
      </c>
      <c r="G1778" s="3">
        <v>23500</v>
      </c>
      <c r="H1778" s="5">
        <f t="shared" si="87"/>
        <v>235000</v>
      </c>
      <c r="I1778" s="76">
        <f t="shared" si="88"/>
        <v>117500</v>
      </c>
      <c r="J1778" s="76">
        <f t="shared" si="89"/>
        <v>117500</v>
      </c>
    </row>
    <row r="1779" spans="1:10">
      <c r="A1779" s="2">
        <v>44441</v>
      </c>
      <c r="B1779" s="3" t="s">
        <v>170</v>
      </c>
      <c r="C1779" s="4" t="s">
        <v>6</v>
      </c>
      <c r="D1779" s="3" t="s">
        <v>7</v>
      </c>
      <c r="E1779" s="3" t="s">
        <v>176</v>
      </c>
      <c r="F1779" s="3">
        <v>100</v>
      </c>
      <c r="G1779" s="3">
        <v>9000</v>
      </c>
      <c r="H1779" s="5">
        <f t="shared" si="87"/>
        <v>900000</v>
      </c>
      <c r="I1779" s="76">
        <f t="shared" si="88"/>
        <v>90000</v>
      </c>
      <c r="J1779" s="76">
        <f t="shared" si="89"/>
        <v>81000</v>
      </c>
    </row>
    <row r="1780" spans="1:10">
      <c r="A1780" s="2">
        <v>44441</v>
      </c>
      <c r="B1780" s="3" t="s">
        <v>13</v>
      </c>
      <c r="C1780" s="4" t="s">
        <v>117</v>
      </c>
      <c r="D1780" s="3" t="s">
        <v>118</v>
      </c>
      <c r="E1780" s="3" t="s">
        <v>175</v>
      </c>
      <c r="F1780" s="3">
        <v>73</v>
      </c>
      <c r="G1780" s="3">
        <v>23500</v>
      </c>
      <c r="H1780" s="5">
        <f t="shared" si="87"/>
        <v>1715500</v>
      </c>
      <c r="I1780" s="76">
        <f t="shared" si="88"/>
        <v>857750</v>
      </c>
      <c r="J1780" s="76">
        <f t="shared" si="89"/>
        <v>857700</v>
      </c>
    </row>
    <row r="1781" spans="1:10">
      <c r="A1781" s="2">
        <v>44442</v>
      </c>
      <c r="B1781" s="3" t="s">
        <v>172</v>
      </c>
      <c r="C1781" s="4" t="s">
        <v>25</v>
      </c>
      <c r="D1781" s="3" t="s">
        <v>21</v>
      </c>
      <c r="E1781" s="3" t="s">
        <v>174</v>
      </c>
      <c r="F1781" s="3">
        <v>14</v>
      </c>
      <c r="G1781" s="3">
        <v>18000</v>
      </c>
      <c r="H1781" s="5">
        <f t="shared" si="87"/>
        <v>252000</v>
      </c>
      <c r="I1781" s="76">
        <f t="shared" si="88"/>
        <v>50400</v>
      </c>
      <c r="J1781" s="76">
        <f t="shared" si="89"/>
        <v>50400</v>
      </c>
    </row>
    <row r="1782" spans="1:10">
      <c r="A1782" s="2">
        <v>44442</v>
      </c>
      <c r="B1782" s="3" t="s">
        <v>171</v>
      </c>
      <c r="C1782" s="4" t="s">
        <v>91</v>
      </c>
      <c r="D1782" s="3" t="s">
        <v>10</v>
      </c>
      <c r="E1782" s="3" t="s">
        <v>175</v>
      </c>
      <c r="F1782" s="3">
        <v>1</v>
      </c>
      <c r="G1782" s="3">
        <v>23500</v>
      </c>
      <c r="H1782" s="5">
        <f t="shared" si="87"/>
        <v>23500</v>
      </c>
      <c r="I1782" s="76">
        <f t="shared" si="88"/>
        <v>11750</v>
      </c>
      <c r="J1782" s="76">
        <f t="shared" si="89"/>
        <v>11700</v>
      </c>
    </row>
    <row r="1783" spans="1:10">
      <c r="A1783" s="2">
        <v>44442</v>
      </c>
      <c r="B1783" s="3" t="s">
        <v>173</v>
      </c>
      <c r="C1783" s="4" t="s">
        <v>38</v>
      </c>
      <c r="D1783" s="3" t="s">
        <v>23</v>
      </c>
      <c r="E1783" s="3" t="s">
        <v>175</v>
      </c>
      <c r="F1783" s="3">
        <v>94</v>
      </c>
      <c r="G1783" s="3">
        <v>23500</v>
      </c>
      <c r="H1783" s="5">
        <f t="shared" si="87"/>
        <v>2209000</v>
      </c>
      <c r="I1783" s="76">
        <f t="shared" si="88"/>
        <v>1104500</v>
      </c>
      <c r="J1783" s="76">
        <f t="shared" si="89"/>
        <v>1126500</v>
      </c>
    </row>
    <row r="1784" spans="1:10">
      <c r="A1784" s="2">
        <v>44442</v>
      </c>
      <c r="B1784" s="3" t="s">
        <v>171</v>
      </c>
      <c r="C1784" s="4" t="s">
        <v>148</v>
      </c>
      <c r="D1784" s="3" t="s">
        <v>118</v>
      </c>
      <c r="E1784" s="3" t="s">
        <v>176</v>
      </c>
      <c r="F1784" s="3">
        <v>24</v>
      </c>
      <c r="G1784" s="3">
        <v>9000</v>
      </c>
      <c r="H1784" s="5">
        <f t="shared" si="87"/>
        <v>216000</v>
      </c>
      <c r="I1784" s="76">
        <f t="shared" si="88"/>
        <v>21600</v>
      </c>
      <c r="J1784" s="76">
        <f t="shared" si="89"/>
        <v>17200</v>
      </c>
    </row>
    <row r="1785" spans="1:10">
      <c r="A1785" s="2">
        <v>44442</v>
      </c>
      <c r="B1785" s="3" t="s">
        <v>170</v>
      </c>
      <c r="C1785" s="4" t="s">
        <v>87</v>
      </c>
      <c r="D1785" s="3" t="s">
        <v>10</v>
      </c>
      <c r="E1785" s="3" t="s">
        <v>176</v>
      </c>
      <c r="F1785" s="3">
        <v>29</v>
      </c>
      <c r="G1785" s="3">
        <v>9000</v>
      </c>
      <c r="H1785" s="5">
        <f t="shared" si="87"/>
        <v>261000</v>
      </c>
      <c r="I1785" s="76">
        <f t="shared" si="88"/>
        <v>26100</v>
      </c>
      <c r="J1785" s="76">
        <f t="shared" si="89"/>
        <v>20800</v>
      </c>
    </row>
    <row r="1786" spans="1:10">
      <c r="A1786" s="2">
        <v>44443</v>
      </c>
      <c r="B1786" s="3" t="s">
        <v>172</v>
      </c>
      <c r="C1786" s="4" t="s">
        <v>45</v>
      </c>
      <c r="D1786" s="3" t="s">
        <v>18</v>
      </c>
      <c r="E1786" s="3" t="s">
        <v>176</v>
      </c>
      <c r="F1786" s="3">
        <v>62</v>
      </c>
      <c r="G1786" s="3">
        <v>9000</v>
      </c>
      <c r="H1786" s="5">
        <f t="shared" si="87"/>
        <v>558000</v>
      </c>
      <c r="I1786" s="76">
        <f t="shared" si="88"/>
        <v>55800</v>
      </c>
      <c r="J1786" s="76">
        <f t="shared" si="89"/>
        <v>44600</v>
      </c>
    </row>
    <row r="1787" spans="1:10">
      <c r="A1787" s="2">
        <v>44443</v>
      </c>
      <c r="B1787" s="3" t="s">
        <v>170</v>
      </c>
      <c r="C1787" s="4" t="s">
        <v>46</v>
      </c>
      <c r="D1787" s="3" t="s">
        <v>7</v>
      </c>
      <c r="E1787" s="3" t="s">
        <v>175</v>
      </c>
      <c r="F1787" s="3">
        <v>5</v>
      </c>
      <c r="G1787" s="3">
        <v>23500</v>
      </c>
      <c r="H1787" s="5">
        <f t="shared" si="87"/>
        <v>117500</v>
      </c>
      <c r="I1787" s="76">
        <f t="shared" si="88"/>
        <v>58750</v>
      </c>
      <c r="J1787" s="76">
        <f t="shared" si="89"/>
        <v>58700</v>
      </c>
    </row>
    <row r="1788" spans="1:10">
      <c r="A1788" s="2">
        <v>44443</v>
      </c>
      <c r="B1788" s="3" t="s">
        <v>171</v>
      </c>
      <c r="C1788" s="4" t="s">
        <v>39</v>
      </c>
      <c r="D1788" s="3" t="s">
        <v>23</v>
      </c>
      <c r="E1788" s="3" t="s">
        <v>176</v>
      </c>
      <c r="F1788" s="3">
        <v>38</v>
      </c>
      <c r="G1788" s="3">
        <v>9000</v>
      </c>
      <c r="H1788" s="5">
        <f t="shared" si="87"/>
        <v>342000</v>
      </c>
      <c r="I1788" s="76">
        <f t="shared" si="88"/>
        <v>34200</v>
      </c>
      <c r="J1788" s="76">
        <f t="shared" si="89"/>
        <v>27300</v>
      </c>
    </row>
    <row r="1789" spans="1:10">
      <c r="A1789" s="2">
        <v>44443</v>
      </c>
      <c r="B1789" s="3" t="s">
        <v>169</v>
      </c>
      <c r="C1789" s="4" t="s">
        <v>46</v>
      </c>
      <c r="D1789" s="3" t="s">
        <v>7</v>
      </c>
      <c r="E1789" s="3" t="s">
        <v>176</v>
      </c>
      <c r="F1789" s="3">
        <v>7</v>
      </c>
      <c r="G1789" s="3">
        <v>9000</v>
      </c>
      <c r="H1789" s="5">
        <f t="shared" si="87"/>
        <v>63000</v>
      </c>
      <c r="I1789" s="76">
        <f t="shared" si="88"/>
        <v>6300</v>
      </c>
      <c r="J1789" s="76">
        <f t="shared" si="89"/>
        <v>5000</v>
      </c>
    </row>
    <row r="1790" spans="1:10">
      <c r="A1790" s="2">
        <v>44443</v>
      </c>
      <c r="B1790" s="3" t="s">
        <v>169</v>
      </c>
      <c r="C1790" s="4" t="s">
        <v>76</v>
      </c>
      <c r="D1790" s="3" t="s">
        <v>7</v>
      </c>
      <c r="E1790" s="3" t="s">
        <v>176</v>
      </c>
      <c r="F1790" s="3">
        <v>80</v>
      </c>
      <c r="G1790" s="3">
        <v>9000</v>
      </c>
      <c r="H1790" s="5">
        <f t="shared" si="87"/>
        <v>720000</v>
      </c>
      <c r="I1790" s="76">
        <f t="shared" si="88"/>
        <v>72000</v>
      </c>
      <c r="J1790" s="76">
        <f t="shared" si="89"/>
        <v>57600</v>
      </c>
    </row>
    <row r="1791" spans="1:10">
      <c r="A1791" s="2">
        <v>44443</v>
      </c>
      <c r="B1791" s="3" t="s">
        <v>169</v>
      </c>
      <c r="C1791" s="4" t="s">
        <v>78</v>
      </c>
      <c r="D1791" s="3" t="s">
        <v>7</v>
      </c>
      <c r="E1791" s="3" t="s">
        <v>174</v>
      </c>
      <c r="F1791" s="3">
        <v>10</v>
      </c>
      <c r="G1791" s="3">
        <v>18000</v>
      </c>
      <c r="H1791" s="5">
        <f t="shared" si="87"/>
        <v>180000</v>
      </c>
      <c r="I1791" s="76">
        <f t="shared" si="88"/>
        <v>36000</v>
      </c>
      <c r="J1791" s="76">
        <f t="shared" si="89"/>
        <v>36000</v>
      </c>
    </row>
    <row r="1792" spans="1:10">
      <c r="A1792" s="2">
        <v>44443</v>
      </c>
      <c r="B1792" s="3" t="s">
        <v>13</v>
      </c>
      <c r="C1792" s="4" t="s">
        <v>145</v>
      </c>
      <c r="D1792" s="3" t="s">
        <v>118</v>
      </c>
      <c r="E1792" s="3" t="s">
        <v>175</v>
      </c>
      <c r="F1792" s="3">
        <v>92</v>
      </c>
      <c r="G1792" s="3">
        <v>23500</v>
      </c>
      <c r="H1792" s="5">
        <f t="shared" si="87"/>
        <v>2162000</v>
      </c>
      <c r="I1792" s="76">
        <f t="shared" si="88"/>
        <v>1081000</v>
      </c>
      <c r="J1792" s="76">
        <f t="shared" si="89"/>
        <v>1102600</v>
      </c>
    </row>
    <row r="1793" spans="1:10">
      <c r="A1793" s="2">
        <v>44443</v>
      </c>
      <c r="B1793" s="3" t="s">
        <v>171</v>
      </c>
      <c r="C1793" s="4" t="s">
        <v>46</v>
      </c>
      <c r="D1793" s="3" t="s">
        <v>10</v>
      </c>
      <c r="E1793" s="3" t="s">
        <v>175</v>
      </c>
      <c r="F1793" s="3">
        <v>73</v>
      </c>
      <c r="G1793" s="3">
        <v>23500</v>
      </c>
      <c r="H1793" s="5">
        <f t="shared" si="87"/>
        <v>1715500</v>
      </c>
      <c r="I1793" s="76">
        <f t="shared" si="88"/>
        <v>857750</v>
      </c>
      <c r="J1793" s="76">
        <f t="shared" si="89"/>
        <v>857700</v>
      </c>
    </row>
    <row r="1794" spans="1:10">
      <c r="A1794" s="2">
        <v>44444</v>
      </c>
      <c r="B1794" s="3" t="s">
        <v>13</v>
      </c>
      <c r="C1794" s="4" t="s">
        <v>164</v>
      </c>
      <c r="D1794" s="3" t="s">
        <v>18</v>
      </c>
      <c r="E1794" s="3" t="s">
        <v>176</v>
      </c>
      <c r="F1794" s="3">
        <v>56</v>
      </c>
      <c r="G1794" s="3">
        <v>9000</v>
      </c>
      <c r="H1794" s="5">
        <f t="shared" ref="H1794:H1857" si="90">G1794*F1794</f>
        <v>504000</v>
      </c>
      <c r="I1794" s="76">
        <f t="shared" si="88"/>
        <v>50400</v>
      </c>
      <c r="J1794" s="76">
        <f t="shared" si="89"/>
        <v>40300</v>
      </c>
    </row>
    <row r="1795" spans="1:10">
      <c r="A1795" s="2">
        <v>44444</v>
      </c>
      <c r="B1795" s="3" t="s">
        <v>171</v>
      </c>
      <c r="C1795" s="4" t="s">
        <v>9</v>
      </c>
      <c r="D1795" s="3" t="s">
        <v>10</v>
      </c>
      <c r="E1795" s="3" t="s">
        <v>176</v>
      </c>
      <c r="F1795" s="3">
        <v>16</v>
      </c>
      <c r="G1795" s="3">
        <v>9000</v>
      </c>
      <c r="H1795" s="5">
        <f t="shared" si="90"/>
        <v>144000</v>
      </c>
      <c r="I1795" s="76">
        <f t="shared" ref="I1795:I1858" si="91">IF($G1795&gt;20000, ROUNDDOWN($H1795*0.5, -1), IF($G1795&gt;10000, ROUNDDOWN($H1795*0.2, -1), ROUNDDOWN($H1795*0.1, -1)))</f>
        <v>14400</v>
      </c>
      <c r="J1795" s="76">
        <f t="shared" ref="J1795:J1858" si="92">IF($F1795&gt;90, ROUNDDOWN($H1795*0.01, -2), 0) + IF($G1795&gt;20000, ROUNDDOWN($H1795*0.5, -2), IF($G1795&gt;10000, ROUNDDOWN($H1795*0.2, -2), ROUNDDOWN($H1795*0.08, -2)))</f>
        <v>11500</v>
      </c>
    </row>
    <row r="1796" spans="1:10">
      <c r="A1796" s="2">
        <v>44444</v>
      </c>
      <c r="B1796" s="3" t="s">
        <v>171</v>
      </c>
      <c r="C1796" s="4" t="s">
        <v>66</v>
      </c>
      <c r="D1796" s="3" t="s">
        <v>7</v>
      </c>
      <c r="E1796" s="3" t="s">
        <v>176</v>
      </c>
      <c r="F1796" s="3">
        <v>63</v>
      </c>
      <c r="G1796" s="3">
        <v>9000</v>
      </c>
      <c r="H1796" s="5">
        <f t="shared" si="90"/>
        <v>567000</v>
      </c>
      <c r="I1796" s="76">
        <f t="shared" si="91"/>
        <v>56700</v>
      </c>
      <c r="J1796" s="76">
        <f t="shared" si="92"/>
        <v>45300</v>
      </c>
    </row>
    <row r="1797" spans="1:10">
      <c r="A1797" s="2">
        <v>44444</v>
      </c>
      <c r="B1797" s="3" t="s">
        <v>172</v>
      </c>
      <c r="C1797" s="4" t="s">
        <v>25</v>
      </c>
      <c r="D1797" s="3" t="s">
        <v>21</v>
      </c>
      <c r="E1797" s="3" t="s">
        <v>174</v>
      </c>
      <c r="F1797" s="3">
        <v>33</v>
      </c>
      <c r="G1797" s="3">
        <v>18000</v>
      </c>
      <c r="H1797" s="5">
        <f t="shared" si="90"/>
        <v>594000</v>
      </c>
      <c r="I1797" s="76">
        <f t="shared" si="91"/>
        <v>118800</v>
      </c>
      <c r="J1797" s="76">
        <f t="shared" si="92"/>
        <v>118800</v>
      </c>
    </row>
    <row r="1798" spans="1:10">
      <c r="A1798" s="2">
        <v>44445</v>
      </c>
      <c r="B1798" s="3" t="s">
        <v>173</v>
      </c>
      <c r="C1798" s="4" t="s">
        <v>142</v>
      </c>
      <c r="D1798" s="3" t="s">
        <v>7</v>
      </c>
      <c r="E1798" s="3" t="s">
        <v>176</v>
      </c>
      <c r="F1798" s="3">
        <v>80</v>
      </c>
      <c r="G1798" s="3">
        <v>9000</v>
      </c>
      <c r="H1798" s="5">
        <f t="shared" si="90"/>
        <v>720000</v>
      </c>
      <c r="I1798" s="76">
        <f t="shared" si="91"/>
        <v>72000</v>
      </c>
      <c r="J1798" s="76">
        <f t="shared" si="92"/>
        <v>57600</v>
      </c>
    </row>
    <row r="1799" spans="1:10">
      <c r="A1799" s="2">
        <v>44445</v>
      </c>
      <c r="B1799" s="3" t="s">
        <v>170</v>
      </c>
      <c r="C1799" s="4" t="s">
        <v>24</v>
      </c>
      <c r="D1799" s="3" t="s">
        <v>21</v>
      </c>
      <c r="E1799" s="3" t="s">
        <v>174</v>
      </c>
      <c r="F1799" s="3">
        <v>83</v>
      </c>
      <c r="G1799" s="3">
        <v>18000</v>
      </c>
      <c r="H1799" s="5">
        <f t="shared" si="90"/>
        <v>1494000</v>
      </c>
      <c r="I1799" s="76">
        <f t="shared" si="91"/>
        <v>298800</v>
      </c>
      <c r="J1799" s="76">
        <f t="shared" si="92"/>
        <v>298800</v>
      </c>
    </row>
    <row r="1800" spans="1:10">
      <c r="A1800" s="2">
        <v>44445</v>
      </c>
      <c r="B1800" s="3" t="s">
        <v>169</v>
      </c>
      <c r="C1800" s="4" t="s">
        <v>84</v>
      </c>
      <c r="D1800" s="3" t="s">
        <v>18</v>
      </c>
      <c r="E1800" s="3" t="s">
        <v>175</v>
      </c>
      <c r="F1800" s="3">
        <v>32</v>
      </c>
      <c r="G1800" s="3">
        <v>23500</v>
      </c>
      <c r="H1800" s="5">
        <f t="shared" si="90"/>
        <v>752000</v>
      </c>
      <c r="I1800" s="76">
        <f t="shared" si="91"/>
        <v>376000</v>
      </c>
      <c r="J1800" s="76">
        <f t="shared" si="92"/>
        <v>376000</v>
      </c>
    </row>
    <row r="1801" spans="1:10">
      <c r="A1801" s="2">
        <v>44445</v>
      </c>
      <c r="B1801" s="3" t="s">
        <v>171</v>
      </c>
      <c r="C1801" s="4" t="s">
        <v>126</v>
      </c>
      <c r="D1801" s="3" t="s">
        <v>18</v>
      </c>
      <c r="E1801" s="3" t="s">
        <v>174</v>
      </c>
      <c r="F1801" s="3">
        <v>61</v>
      </c>
      <c r="G1801" s="3">
        <v>18000</v>
      </c>
      <c r="H1801" s="5">
        <f t="shared" si="90"/>
        <v>1098000</v>
      </c>
      <c r="I1801" s="76">
        <f t="shared" si="91"/>
        <v>219600</v>
      </c>
      <c r="J1801" s="76">
        <f t="shared" si="92"/>
        <v>219600</v>
      </c>
    </row>
    <row r="1802" spans="1:10">
      <c r="A1802" s="2">
        <v>44445</v>
      </c>
      <c r="B1802" s="3" t="s">
        <v>169</v>
      </c>
      <c r="C1802" s="4" t="s">
        <v>70</v>
      </c>
      <c r="D1802" s="3" t="s">
        <v>7</v>
      </c>
      <c r="E1802" s="3" t="s">
        <v>174</v>
      </c>
      <c r="F1802" s="3">
        <v>96</v>
      </c>
      <c r="G1802" s="3">
        <v>18000</v>
      </c>
      <c r="H1802" s="5">
        <f t="shared" si="90"/>
        <v>1728000</v>
      </c>
      <c r="I1802" s="76">
        <f t="shared" si="91"/>
        <v>345600</v>
      </c>
      <c r="J1802" s="76">
        <f t="shared" si="92"/>
        <v>362800</v>
      </c>
    </row>
    <row r="1803" spans="1:10">
      <c r="A1803" s="2">
        <v>44445</v>
      </c>
      <c r="B1803" s="3" t="s">
        <v>169</v>
      </c>
      <c r="C1803" s="4" t="s">
        <v>78</v>
      </c>
      <c r="D1803" s="3" t="s">
        <v>7</v>
      </c>
      <c r="E1803" s="3" t="s">
        <v>174</v>
      </c>
      <c r="F1803" s="3">
        <v>39</v>
      </c>
      <c r="G1803" s="3">
        <v>18000</v>
      </c>
      <c r="H1803" s="5">
        <f t="shared" si="90"/>
        <v>702000</v>
      </c>
      <c r="I1803" s="76">
        <f t="shared" si="91"/>
        <v>140400</v>
      </c>
      <c r="J1803" s="76">
        <f t="shared" si="92"/>
        <v>140400</v>
      </c>
    </row>
    <row r="1804" spans="1:10">
      <c r="A1804" s="2">
        <v>44445</v>
      </c>
      <c r="B1804" s="3" t="s">
        <v>170</v>
      </c>
      <c r="C1804" s="4" t="s">
        <v>80</v>
      </c>
      <c r="D1804" s="3" t="s">
        <v>18</v>
      </c>
      <c r="E1804" s="3" t="s">
        <v>175</v>
      </c>
      <c r="F1804" s="3">
        <v>36</v>
      </c>
      <c r="G1804" s="3">
        <v>23500</v>
      </c>
      <c r="H1804" s="5">
        <f t="shared" si="90"/>
        <v>846000</v>
      </c>
      <c r="I1804" s="76">
        <f t="shared" si="91"/>
        <v>423000</v>
      </c>
      <c r="J1804" s="76">
        <f t="shared" si="92"/>
        <v>423000</v>
      </c>
    </row>
    <row r="1805" spans="1:10">
      <c r="A1805" s="2">
        <v>44445</v>
      </c>
      <c r="B1805" s="3" t="s">
        <v>169</v>
      </c>
      <c r="C1805" s="4" t="s">
        <v>40</v>
      </c>
      <c r="D1805" s="3" t="s">
        <v>10</v>
      </c>
      <c r="E1805" s="3" t="s">
        <v>174</v>
      </c>
      <c r="F1805" s="3">
        <v>51</v>
      </c>
      <c r="G1805" s="3">
        <v>18000</v>
      </c>
      <c r="H1805" s="5">
        <f t="shared" si="90"/>
        <v>918000</v>
      </c>
      <c r="I1805" s="76">
        <f t="shared" si="91"/>
        <v>183600</v>
      </c>
      <c r="J1805" s="76">
        <f t="shared" si="92"/>
        <v>183600</v>
      </c>
    </row>
    <row r="1806" spans="1:10">
      <c r="A1806" s="2">
        <v>44445</v>
      </c>
      <c r="B1806" s="3" t="s">
        <v>13</v>
      </c>
      <c r="C1806" s="4" t="s">
        <v>34</v>
      </c>
      <c r="D1806" s="3" t="s">
        <v>23</v>
      </c>
      <c r="E1806" s="3" t="s">
        <v>176</v>
      </c>
      <c r="F1806" s="3">
        <v>96</v>
      </c>
      <c r="G1806" s="3">
        <v>9000</v>
      </c>
      <c r="H1806" s="5">
        <f t="shared" si="90"/>
        <v>864000</v>
      </c>
      <c r="I1806" s="76">
        <f t="shared" si="91"/>
        <v>86400</v>
      </c>
      <c r="J1806" s="76">
        <f t="shared" si="92"/>
        <v>77700</v>
      </c>
    </row>
    <row r="1807" spans="1:10">
      <c r="A1807" s="2">
        <v>44446</v>
      </c>
      <c r="B1807" s="3" t="s">
        <v>13</v>
      </c>
      <c r="C1807" s="4" t="s">
        <v>85</v>
      </c>
      <c r="D1807" s="3" t="s">
        <v>7</v>
      </c>
      <c r="E1807" s="3" t="s">
        <v>174</v>
      </c>
      <c r="F1807" s="3">
        <v>55</v>
      </c>
      <c r="G1807" s="3">
        <v>18000</v>
      </c>
      <c r="H1807" s="5">
        <f t="shared" si="90"/>
        <v>990000</v>
      </c>
      <c r="I1807" s="76">
        <f t="shared" si="91"/>
        <v>198000</v>
      </c>
      <c r="J1807" s="76">
        <f t="shared" si="92"/>
        <v>198000</v>
      </c>
    </row>
    <row r="1808" spans="1:10">
      <c r="A1808" s="2">
        <v>44446</v>
      </c>
      <c r="B1808" s="3" t="s">
        <v>170</v>
      </c>
      <c r="C1808" s="4" t="s">
        <v>87</v>
      </c>
      <c r="D1808" s="3" t="s">
        <v>10</v>
      </c>
      <c r="E1808" s="3" t="s">
        <v>176</v>
      </c>
      <c r="F1808" s="3">
        <v>73</v>
      </c>
      <c r="G1808" s="3">
        <v>9000</v>
      </c>
      <c r="H1808" s="5">
        <f t="shared" si="90"/>
        <v>657000</v>
      </c>
      <c r="I1808" s="76">
        <f t="shared" si="91"/>
        <v>65700</v>
      </c>
      <c r="J1808" s="76">
        <f t="shared" si="92"/>
        <v>52500</v>
      </c>
    </row>
    <row r="1809" spans="1:10">
      <c r="A1809" s="2">
        <v>44446</v>
      </c>
      <c r="B1809" s="3" t="s">
        <v>169</v>
      </c>
      <c r="C1809" s="4" t="s">
        <v>53</v>
      </c>
      <c r="D1809" s="3" t="s">
        <v>23</v>
      </c>
      <c r="E1809" s="3" t="s">
        <v>174</v>
      </c>
      <c r="F1809" s="3">
        <v>77</v>
      </c>
      <c r="G1809" s="3">
        <v>18000</v>
      </c>
      <c r="H1809" s="5">
        <f t="shared" si="90"/>
        <v>1386000</v>
      </c>
      <c r="I1809" s="76">
        <f t="shared" si="91"/>
        <v>277200</v>
      </c>
      <c r="J1809" s="76">
        <f t="shared" si="92"/>
        <v>277200</v>
      </c>
    </row>
    <row r="1810" spans="1:10">
      <c r="A1810" s="2">
        <v>44446</v>
      </c>
      <c r="B1810" s="3" t="s">
        <v>169</v>
      </c>
      <c r="C1810" s="4" t="s">
        <v>6</v>
      </c>
      <c r="D1810" s="3" t="s">
        <v>7</v>
      </c>
      <c r="E1810" s="3" t="s">
        <v>174</v>
      </c>
      <c r="F1810" s="3">
        <v>49</v>
      </c>
      <c r="G1810" s="3">
        <v>18000</v>
      </c>
      <c r="H1810" s="5">
        <f t="shared" si="90"/>
        <v>882000</v>
      </c>
      <c r="I1810" s="76">
        <f t="shared" si="91"/>
        <v>176400</v>
      </c>
      <c r="J1810" s="76">
        <f t="shared" si="92"/>
        <v>176400</v>
      </c>
    </row>
    <row r="1811" spans="1:10">
      <c r="A1811" s="2">
        <v>44446</v>
      </c>
      <c r="B1811" s="3" t="s">
        <v>170</v>
      </c>
      <c r="C1811" s="4" t="s">
        <v>87</v>
      </c>
      <c r="D1811" s="3" t="s">
        <v>10</v>
      </c>
      <c r="E1811" s="3" t="s">
        <v>176</v>
      </c>
      <c r="F1811" s="3">
        <v>68</v>
      </c>
      <c r="G1811" s="3">
        <v>9000</v>
      </c>
      <c r="H1811" s="5">
        <f t="shared" si="90"/>
        <v>612000</v>
      </c>
      <c r="I1811" s="76">
        <f t="shared" si="91"/>
        <v>61200</v>
      </c>
      <c r="J1811" s="76">
        <f t="shared" si="92"/>
        <v>48900</v>
      </c>
    </row>
    <row r="1812" spans="1:10">
      <c r="A1812" s="2">
        <v>44446</v>
      </c>
      <c r="B1812" s="3" t="s">
        <v>13</v>
      </c>
      <c r="C1812" s="4" t="s">
        <v>44</v>
      </c>
      <c r="D1812" s="3" t="s">
        <v>23</v>
      </c>
      <c r="E1812" s="3" t="s">
        <v>176</v>
      </c>
      <c r="F1812" s="3">
        <v>7</v>
      </c>
      <c r="G1812" s="3">
        <v>9000</v>
      </c>
      <c r="H1812" s="5">
        <f t="shared" si="90"/>
        <v>63000</v>
      </c>
      <c r="I1812" s="76">
        <f t="shared" si="91"/>
        <v>6300</v>
      </c>
      <c r="J1812" s="76">
        <f t="shared" si="92"/>
        <v>5000</v>
      </c>
    </row>
    <row r="1813" spans="1:10">
      <c r="A1813" s="2">
        <v>44446</v>
      </c>
      <c r="B1813" s="3" t="s">
        <v>171</v>
      </c>
      <c r="C1813" s="4" t="s">
        <v>55</v>
      </c>
      <c r="D1813" s="3" t="s">
        <v>10</v>
      </c>
      <c r="E1813" s="3" t="s">
        <v>176</v>
      </c>
      <c r="F1813" s="3">
        <v>48</v>
      </c>
      <c r="G1813" s="3">
        <v>9000</v>
      </c>
      <c r="H1813" s="5">
        <f t="shared" si="90"/>
        <v>432000</v>
      </c>
      <c r="I1813" s="76">
        <f t="shared" si="91"/>
        <v>43200</v>
      </c>
      <c r="J1813" s="76">
        <f t="shared" si="92"/>
        <v>34500</v>
      </c>
    </row>
    <row r="1814" spans="1:10">
      <c r="A1814" s="2">
        <v>44447</v>
      </c>
      <c r="B1814" s="3" t="s">
        <v>172</v>
      </c>
      <c r="C1814" s="4" t="s">
        <v>125</v>
      </c>
      <c r="D1814" s="3" t="s">
        <v>118</v>
      </c>
      <c r="E1814" s="3" t="s">
        <v>176</v>
      </c>
      <c r="F1814" s="3">
        <v>39</v>
      </c>
      <c r="G1814" s="3">
        <v>9000</v>
      </c>
      <c r="H1814" s="5">
        <f t="shared" si="90"/>
        <v>351000</v>
      </c>
      <c r="I1814" s="76">
        <f t="shared" si="91"/>
        <v>35100</v>
      </c>
      <c r="J1814" s="76">
        <f t="shared" si="92"/>
        <v>28000</v>
      </c>
    </row>
    <row r="1815" spans="1:10">
      <c r="A1815" s="2">
        <v>44447</v>
      </c>
      <c r="B1815" s="3" t="s">
        <v>169</v>
      </c>
      <c r="C1815" s="4" t="s">
        <v>8</v>
      </c>
      <c r="D1815" s="3" t="s">
        <v>7</v>
      </c>
      <c r="E1815" s="3" t="s">
        <v>175</v>
      </c>
      <c r="F1815" s="3">
        <v>48</v>
      </c>
      <c r="G1815" s="3">
        <v>23500</v>
      </c>
      <c r="H1815" s="5">
        <f t="shared" si="90"/>
        <v>1128000</v>
      </c>
      <c r="I1815" s="76">
        <f t="shared" si="91"/>
        <v>564000</v>
      </c>
      <c r="J1815" s="76">
        <f t="shared" si="92"/>
        <v>564000</v>
      </c>
    </row>
    <row r="1816" spans="1:10">
      <c r="A1816" s="2">
        <v>44447</v>
      </c>
      <c r="B1816" s="3" t="s">
        <v>13</v>
      </c>
      <c r="C1816" s="4" t="s">
        <v>85</v>
      </c>
      <c r="D1816" s="3" t="s">
        <v>7</v>
      </c>
      <c r="E1816" s="3" t="s">
        <v>174</v>
      </c>
      <c r="F1816" s="3">
        <v>2</v>
      </c>
      <c r="G1816" s="3">
        <v>18000</v>
      </c>
      <c r="H1816" s="5">
        <f t="shared" si="90"/>
        <v>36000</v>
      </c>
      <c r="I1816" s="76">
        <f t="shared" si="91"/>
        <v>7200</v>
      </c>
      <c r="J1816" s="76">
        <f t="shared" si="92"/>
        <v>7200</v>
      </c>
    </row>
    <row r="1817" spans="1:10">
      <c r="A1817" s="2">
        <v>44447</v>
      </c>
      <c r="B1817" s="3" t="s">
        <v>13</v>
      </c>
      <c r="C1817" s="4" t="s">
        <v>46</v>
      </c>
      <c r="D1817" s="3" t="s">
        <v>7</v>
      </c>
      <c r="E1817" s="3" t="s">
        <v>174</v>
      </c>
      <c r="F1817" s="3">
        <v>82</v>
      </c>
      <c r="G1817" s="3">
        <v>18000</v>
      </c>
      <c r="H1817" s="5">
        <f t="shared" si="90"/>
        <v>1476000</v>
      </c>
      <c r="I1817" s="76">
        <f t="shared" si="91"/>
        <v>295200</v>
      </c>
      <c r="J1817" s="76">
        <f t="shared" si="92"/>
        <v>295200</v>
      </c>
    </row>
    <row r="1818" spans="1:10">
      <c r="A1818" s="2">
        <v>44447</v>
      </c>
      <c r="B1818" s="3" t="s">
        <v>170</v>
      </c>
      <c r="C1818" s="4" t="s">
        <v>120</v>
      </c>
      <c r="D1818" s="3" t="s">
        <v>118</v>
      </c>
      <c r="E1818" s="3" t="s">
        <v>176</v>
      </c>
      <c r="F1818" s="3">
        <v>27</v>
      </c>
      <c r="G1818" s="3">
        <v>9000</v>
      </c>
      <c r="H1818" s="5">
        <f t="shared" si="90"/>
        <v>243000</v>
      </c>
      <c r="I1818" s="76">
        <f t="shared" si="91"/>
        <v>24300</v>
      </c>
      <c r="J1818" s="76">
        <f t="shared" si="92"/>
        <v>19400</v>
      </c>
    </row>
    <row r="1819" spans="1:10">
      <c r="A1819" s="2">
        <v>44447</v>
      </c>
      <c r="B1819" s="3" t="s">
        <v>171</v>
      </c>
      <c r="C1819" s="4" t="s">
        <v>54</v>
      </c>
      <c r="D1819" s="3" t="s">
        <v>7</v>
      </c>
      <c r="E1819" s="3" t="s">
        <v>174</v>
      </c>
      <c r="F1819" s="3">
        <v>38</v>
      </c>
      <c r="G1819" s="3">
        <v>18000</v>
      </c>
      <c r="H1819" s="5">
        <f t="shared" si="90"/>
        <v>684000</v>
      </c>
      <c r="I1819" s="76">
        <f t="shared" si="91"/>
        <v>136800</v>
      </c>
      <c r="J1819" s="76">
        <f t="shared" si="92"/>
        <v>136800</v>
      </c>
    </row>
    <row r="1820" spans="1:10">
      <c r="A1820" s="2">
        <v>44447</v>
      </c>
      <c r="B1820" s="3" t="s">
        <v>170</v>
      </c>
      <c r="C1820" s="4" t="s">
        <v>165</v>
      </c>
      <c r="D1820" s="3" t="s">
        <v>18</v>
      </c>
      <c r="E1820" s="3" t="s">
        <v>175</v>
      </c>
      <c r="F1820" s="3">
        <v>85</v>
      </c>
      <c r="G1820" s="3">
        <v>23500</v>
      </c>
      <c r="H1820" s="5">
        <f t="shared" si="90"/>
        <v>1997500</v>
      </c>
      <c r="I1820" s="76">
        <f t="shared" si="91"/>
        <v>998750</v>
      </c>
      <c r="J1820" s="76">
        <f t="shared" si="92"/>
        <v>998700</v>
      </c>
    </row>
    <row r="1821" spans="1:10">
      <c r="A1821" s="2">
        <v>44447</v>
      </c>
      <c r="B1821" s="3" t="s">
        <v>171</v>
      </c>
      <c r="C1821" s="4" t="s">
        <v>139</v>
      </c>
      <c r="D1821" s="3" t="s">
        <v>118</v>
      </c>
      <c r="E1821" s="3" t="s">
        <v>175</v>
      </c>
      <c r="F1821" s="3">
        <v>60</v>
      </c>
      <c r="G1821" s="3">
        <v>23500</v>
      </c>
      <c r="H1821" s="5">
        <f t="shared" si="90"/>
        <v>1410000</v>
      </c>
      <c r="I1821" s="76">
        <f t="shared" si="91"/>
        <v>705000</v>
      </c>
      <c r="J1821" s="76">
        <f t="shared" si="92"/>
        <v>705000</v>
      </c>
    </row>
    <row r="1822" spans="1:10">
      <c r="A1822" s="2">
        <v>44447</v>
      </c>
      <c r="B1822" s="3" t="s">
        <v>170</v>
      </c>
      <c r="C1822" s="4" t="s">
        <v>9</v>
      </c>
      <c r="D1822" s="3" t="s">
        <v>18</v>
      </c>
      <c r="E1822" s="3" t="s">
        <v>175</v>
      </c>
      <c r="F1822" s="3">
        <v>95</v>
      </c>
      <c r="G1822" s="3">
        <v>23500</v>
      </c>
      <c r="H1822" s="5">
        <f t="shared" si="90"/>
        <v>2232500</v>
      </c>
      <c r="I1822" s="76">
        <f t="shared" si="91"/>
        <v>1116250</v>
      </c>
      <c r="J1822" s="76">
        <f t="shared" si="92"/>
        <v>1138500</v>
      </c>
    </row>
    <row r="1823" spans="1:10">
      <c r="A1823" s="2">
        <v>44448</v>
      </c>
      <c r="B1823" s="3" t="s">
        <v>171</v>
      </c>
      <c r="C1823" s="4" t="s">
        <v>46</v>
      </c>
      <c r="D1823" s="3" t="s">
        <v>10</v>
      </c>
      <c r="E1823" s="3" t="s">
        <v>175</v>
      </c>
      <c r="F1823" s="3">
        <v>9</v>
      </c>
      <c r="G1823" s="3">
        <v>23500</v>
      </c>
      <c r="H1823" s="5">
        <f t="shared" si="90"/>
        <v>211500</v>
      </c>
      <c r="I1823" s="76">
        <f t="shared" si="91"/>
        <v>105750</v>
      </c>
      <c r="J1823" s="76">
        <f t="shared" si="92"/>
        <v>105700</v>
      </c>
    </row>
    <row r="1824" spans="1:10">
      <c r="A1824" s="2">
        <v>44448</v>
      </c>
      <c r="B1824" s="3" t="s">
        <v>169</v>
      </c>
      <c r="C1824" s="4" t="s">
        <v>16</v>
      </c>
      <c r="D1824" s="3" t="s">
        <v>10</v>
      </c>
      <c r="E1824" s="3" t="s">
        <v>176</v>
      </c>
      <c r="F1824" s="3">
        <v>53</v>
      </c>
      <c r="G1824" s="3">
        <v>9000</v>
      </c>
      <c r="H1824" s="5">
        <f t="shared" si="90"/>
        <v>477000</v>
      </c>
      <c r="I1824" s="76">
        <f t="shared" si="91"/>
        <v>47700</v>
      </c>
      <c r="J1824" s="76">
        <f t="shared" si="92"/>
        <v>38100</v>
      </c>
    </row>
    <row r="1825" spans="1:10">
      <c r="A1825" s="2">
        <v>44449</v>
      </c>
      <c r="B1825" s="3" t="s">
        <v>169</v>
      </c>
      <c r="C1825" s="4" t="s">
        <v>9</v>
      </c>
      <c r="D1825" s="3" t="s">
        <v>18</v>
      </c>
      <c r="E1825" s="3" t="s">
        <v>175</v>
      </c>
      <c r="F1825" s="3">
        <v>17</v>
      </c>
      <c r="G1825" s="3">
        <v>23500</v>
      </c>
      <c r="H1825" s="5">
        <f t="shared" si="90"/>
        <v>399500</v>
      </c>
      <c r="I1825" s="76">
        <f t="shared" si="91"/>
        <v>199750</v>
      </c>
      <c r="J1825" s="76">
        <f t="shared" si="92"/>
        <v>199700</v>
      </c>
    </row>
    <row r="1826" spans="1:10">
      <c r="A1826" s="2">
        <v>44449</v>
      </c>
      <c r="B1826" s="3" t="s">
        <v>173</v>
      </c>
      <c r="C1826" s="4" t="s">
        <v>77</v>
      </c>
      <c r="D1826" s="3" t="s">
        <v>7</v>
      </c>
      <c r="E1826" s="3" t="s">
        <v>176</v>
      </c>
      <c r="F1826" s="3">
        <v>75</v>
      </c>
      <c r="G1826" s="3">
        <v>9000</v>
      </c>
      <c r="H1826" s="5">
        <f t="shared" si="90"/>
        <v>675000</v>
      </c>
      <c r="I1826" s="76">
        <f t="shared" si="91"/>
        <v>67500</v>
      </c>
      <c r="J1826" s="76">
        <f t="shared" si="92"/>
        <v>54000</v>
      </c>
    </row>
    <row r="1827" spans="1:10">
      <c r="A1827" s="2">
        <v>44449</v>
      </c>
      <c r="B1827" s="3" t="s">
        <v>172</v>
      </c>
      <c r="C1827" s="4" t="s">
        <v>26</v>
      </c>
      <c r="D1827" s="3" t="s">
        <v>21</v>
      </c>
      <c r="E1827" s="3" t="s">
        <v>175</v>
      </c>
      <c r="F1827" s="3">
        <v>46</v>
      </c>
      <c r="G1827" s="3">
        <v>23500</v>
      </c>
      <c r="H1827" s="5">
        <f t="shared" si="90"/>
        <v>1081000</v>
      </c>
      <c r="I1827" s="76">
        <f t="shared" si="91"/>
        <v>540500</v>
      </c>
      <c r="J1827" s="76">
        <f t="shared" si="92"/>
        <v>540500</v>
      </c>
    </row>
    <row r="1828" spans="1:10">
      <c r="A1828" s="2">
        <v>44449</v>
      </c>
      <c r="B1828" s="3" t="s">
        <v>171</v>
      </c>
      <c r="C1828" s="4" t="s">
        <v>119</v>
      </c>
      <c r="D1828" s="3" t="s">
        <v>23</v>
      </c>
      <c r="E1828" s="3" t="s">
        <v>176</v>
      </c>
      <c r="F1828" s="3">
        <v>11</v>
      </c>
      <c r="G1828" s="3">
        <v>9000</v>
      </c>
      <c r="H1828" s="5">
        <f t="shared" si="90"/>
        <v>99000</v>
      </c>
      <c r="I1828" s="76">
        <f t="shared" si="91"/>
        <v>9900</v>
      </c>
      <c r="J1828" s="76">
        <f t="shared" si="92"/>
        <v>7900</v>
      </c>
    </row>
    <row r="1829" spans="1:10">
      <c r="A1829" s="2">
        <v>44449</v>
      </c>
      <c r="B1829" s="3" t="s">
        <v>173</v>
      </c>
      <c r="C1829" s="4" t="s">
        <v>124</v>
      </c>
      <c r="D1829" s="3" t="s">
        <v>118</v>
      </c>
      <c r="E1829" s="3" t="s">
        <v>176</v>
      </c>
      <c r="F1829" s="3">
        <v>53</v>
      </c>
      <c r="G1829" s="3">
        <v>9000</v>
      </c>
      <c r="H1829" s="5">
        <f t="shared" si="90"/>
        <v>477000</v>
      </c>
      <c r="I1829" s="76">
        <f t="shared" si="91"/>
        <v>47700</v>
      </c>
      <c r="J1829" s="76">
        <f t="shared" si="92"/>
        <v>38100</v>
      </c>
    </row>
    <row r="1830" spans="1:10">
      <c r="A1830" s="2">
        <v>44449</v>
      </c>
      <c r="B1830" s="3" t="s">
        <v>13</v>
      </c>
      <c r="C1830" s="4" t="s">
        <v>82</v>
      </c>
      <c r="D1830" s="3" t="s">
        <v>18</v>
      </c>
      <c r="E1830" s="3" t="s">
        <v>174</v>
      </c>
      <c r="F1830" s="3">
        <v>45</v>
      </c>
      <c r="G1830" s="3">
        <v>18000</v>
      </c>
      <c r="H1830" s="5">
        <f t="shared" si="90"/>
        <v>810000</v>
      </c>
      <c r="I1830" s="76">
        <f t="shared" si="91"/>
        <v>162000</v>
      </c>
      <c r="J1830" s="76">
        <f t="shared" si="92"/>
        <v>162000</v>
      </c>
    </row>
    <row r="1831" spans="1:10">
      <c r="A1831" s="2">
        <v>44450</v>
      </c>
      <c r="B1831" s="3" t="s">
        <v>170</v>
      </c>
      <c r="C1831" s="4" t="s">
        <v>46</v>
      </c>
      <c r="D1831" s="3" t="s">
        <v>7</v>
      </c>
      <c r="E1831" s="3" t="s">
        <v>178</v>
      </c>
      <c r="F1831" s="3">
        <v>60</v>
      </c>
      <c r="G1831" s="3">
        <v>4000</v>
      </c>
      <c r="H1831" s="5">
        <f t="shared" si="90"/>
        <v>240000</v>
      </c>
      <c r="I1831" s="76">
        <f t="shared" si="91"/>
        <v>24000</v>
      </c>
      <c r="J1831" s="76">
        <f t="shared" si="92"/>
        <v>19200</v>
      </c>
    </row>
    <row r="1832" spans="1:10">
      <c r="A1832" s="2">
        <v>44450</v>
      </c>
      <c r="B1832" s="3" t="s">
        <v>169</v>
      </c>
      <c r="C1832" s="4" t="s">
        <v>78</v>
      </c>
      <c r="D1832" s="3" t="s">
        <v>7</v>
      </c>
      <c r="E1832" s="3" t="s">
        <v>174</v>
      </c>
      <c r="F1832" s="3">
        <v>11</v>
      </c>
      <c r="G1832" s="3">
        <v>18000</v>
      </c>
      <c r="H1832" s="5">
        <f t="shared" si="90"/>
        <v>198000</v>
      </c>
      <c r="I1832" s="76">
        <f t="shared" si="91"/>
        <v>39600</v>
      </c>
      <c r="J1832" s="76">
        <f t="shared" si="92"/>
        <v>39600</v>
      </c>
    </row>
    <row r="1833" spans="1:10">
      <c r="A1833" s="2">
        <v>44450</v>
      </c>
      <c r="B1833" s="3" t="s">
        <v>170</v>
      </c>
      <c r="C1833" s="4" t="s">
        <v>158</v>
      </c>
      <c r="D1833" s="3" t="s">
        <v>10</v>
      </c>
      <c r="E1833" s="3" t="s">
        <v>176</v>
      </c>
      <c r="F1833" s="3">
        <v>68</v>
      </c>
      <c r="G1833" s="3">
        <v>9000</v>
      </c>
      <c r="H1833" s="5">
        <f t="shared" si="90"/>
        <v>612000</v>
      </c>
      <c r="I1833" s="76">
        <f t="shared" si="91"/>
        <v>61200</v>
      </c>
      <c r="J1833" s="76">
        <f t="shared" si="92"/>
        <v>48900</v>
      </c>
    </row>
    <row r="1834" spans="1:10">
      <c r="A1834" s="2">
        <v>44450</v>
      </c>
      <c r="B1834" s="3" t="s">
        <v>169</v>
      </c>
      <c r="C1834" s="4" t="s">
        <v>8</v>
      </c>
      <c r="D1834" s="3" t="s">
        <v>7</v>
      </c>
      <c r="E1834" s="3" t="s">
        <v>175</v>
      </c>
      <c r="F1834" s="3">
        <v>83</v>
      </c>
      <c r="G1834" s="3">
        <v>23500</v>
      </c>
      <c r="H1834" s="5">
        <f t="shared" si="90"/>
        <v>1950500</v>
      </c>
      <c r="I1834" s="76">
        <f t="shared" si="91"/>
        <v>975250</v>
      </c>
      <c r="J1834" s="76">
        <f t="shared" si="92"/>
        <v>975200</v>
      </c>
    </row>
    <row r="1835" spans="1:10">
      <c r="A1835" s="2">
        <v>44450</v>
      </c>
      <c r="B1835" s="3" t="s">
        <v>173</v>
      </c>
      <c r="C1835" s="4" t="s">
        <v>46</v>
      </c>
      <c r="D1835" s="3" t="s">
        <v>7</v>
      </c>
      <c r="E1835" s="3" t="s">
        <v>174</v>
      </c>
      <c r="F1835" s="3">
        <v>93</v>
      </c>
      <c r="G1835" s="3">
        <v>18000</v>
      </c>
      <c r="H1835" s="5">
        <f t="shared" si="90"/>
        <v>1674000</v>
      </c>
      <c r="I1835" s="76">
        <f t="shared" si="91"/>
        <v>334800</v>
      </c>
      <c r="J1835" s="76">
        <f t="shared" si="92"/>
        <v>351500</v>
      </c>
    </row>
    <row r="1836" spans="1:10">
      <c r="A1836" s="2">
        <v>44450</v>
      </c>
      <c r="B1836" s="3" t="s">
        <v>13</v>
      </c>
      <c r="C1836" s="4" t="s">
        <v>124</v>
      </c>
      <c r="D1836" s="3" t="s">
        <v>118</v>
      </c>
      <c r="E1836" s="3" t="s">
        <v>176</v>
      </c>
      <c r="F1836" s="3">
        <v>77</v>
      </c>
      <c r="G1836" s="3">
        <v>9000</v>
      </c>
      <c r="H1836" s="5">
        <f t="shared" si="90"/>
        <v>693000</v>
      </c>
      <c r="I1836" s="76">
        <f t="shared" si="91"/>
        <v>69300</v>
      </c>
      <c r="J1836" s="76">
        <f t="shared" si="92"/>
        <v>55400</v>
      </c>
    </row>
    <row r="1837" spans="1:10">
      <c r="A1837" s="2">
        <v>44450</v>
      </c>
      <c r="B1837" s="3" t="s">
        <v>171</v>
      </c>
      <c r="C1837" s="4" t="s">
        <v>111</v>
      </c>
      <c r="D1837" s="3" t="s">
        <v>23</v>
      </c>
      <c r="E1837" s="3" t="s">
        <v>174</v>
      </c>
      <c r="F1837" s="3">
        <v>52</v>
      </c>
      <c r="G1837" s="3">
        <v>18000</v>
      </c>
      <c r="H1837" s="5">
        <f t="shared" si="90"/>
        <v>936000</v>
      </c>
      <c r="I1837" s="76">
        <f t="shared" si="91"/>
        <v>187200</v>
      </c>
      <c r="J1837" s="76">
        <f t="shared" si="92"/>
        <v>187200</v>
      </c>
    </row>
    <row r="1838" spans="1:10">
      <c r="A1838" s="2">
        <v>44450</v>
      </c>
      <c r="B1838" s="3" t="s">
        <v>169</v>
      </c>
      <c r="C1838" s="4" t="s">
        <v>40</v>
      </c>
      <c r="D1838" s="3" t="s">
        <v>10</v>
      </c>
      <c r="E1838" s="3" t="s">
        <v>174</v>
      </c>
      <c r="F1838" s="3">
        <v>31</v>
      </c>
      <c r="G1838" s="3">
        <v>18000</v>
      </c>
      <c r="H1838" s="5">
        <f t="shared" si="90"/>
        <v>558000</v>
      </c>
      <c r="I1838" s="76">
        <f t="shared" si="91"/>
        <v>111600</v>
      </c>
      <c r="J1838" s="76">
        <f t="shared" si="92"/>
        <v>111600</v>
      </c>
    </row>
    <row r="1839" spans="1:10">
      <c r="A1839" s="2">
        <v>44450</v>
      </c>
      <c r="B1839" s="3" t="s">
        <v>169</v>
      </c>
      <c r="C1839" s="4" t="s">
        <v>94</v>
      </c>
      <c r="D1839" s="3" t="s">
        <v>10</v>
      </c>
      <c r="E1839" s="3" t="s">
        <v>175</v>
      </c>
      <c r="F1839" s="3">
        <v>41</v>
      </c>
      <c r="G1839" s="3">
        <v>23500</v>
      </c>
      <c r="H1839" s="5">
        <f t="shared" si="90"/>
        <v>963500</v>
      </c>
      <c r="I1839" s="76">
        <f t="shared" si="91"/>
        <v>481750</v>
      </c>
      <c r="J1839" s="76">
        <f t="shared" si="92"/>
        <v>481700</v>
      </c>
    </row>
    <row r="1840" spans="1:10">
      <c r="A1840" s="2">
        <v>44450</v>
      </c>
      <c r="B1840" s="3" t="s">
        <v>170</v>
      </c>
      <c r="C1840" s="4" t="s">
        <v>144</v>
      </c>
      <c r="D1840" s="3" t="s">
        <v>118</v>
      </c>
      <c r="E1840" s="3" t="s">
        <v>176</v>
      </c>
      <c r="F1840" s="3">
        <v>9</v>
      </c>
      <c r="G1840" s="3">
        <v>9000</v>
      </c>
      <c r="H1840" s="5">
        <f t="shared" si="90"/>
        <v>81000</v>
      </c>
      <c r="I1840" s="76">
        <f t="shared" si="91"/>
        <v>8100</v>
      </c>
      <c r="J1840" s="76">
        <f t="shared" si="92"/>
        <v>6400</v>
      </c>
    </row>
    <row r="1841" spans="1:10">
      <c r="A1841" s="2">
        <v>44450</v>
      </c>
      <c r="B1841" s="3" t="s">
        <v>169</v>
      </c>
      <c r="C1841" s="4" t="s">
        <v>8</v>
      </c>
      <c r="D1841" s="3" t="s">
        <v>7</v>
      </c>
      <c r="E1841" s="3" t="s">
        <v>175</v>
      </c>
      <c r="F1841" s="3">
        <v>71</v>
      </c>
      <c r="G1841" s="3">
        <v>23500</v>
      </c>
      <c r="H1841" s="5">
        <f t="shared" si="90"/>
        <v>1668500</v>
      </c>
      <c r="I1841" s="76">
        <f t="shared" si="91"/>
        <v>834250</v>
      </c>
      <c r="J1841" s="76">
        <f t="shared" si="92"/>
        <v>834200</v>
      </c>
    </row>
    <row r="1842" spans="1:10">
      <c r="A1842" s="2">
        <v>44451</v>
      </c>
      <c r="B1842" s="3" t="s">
        <v>169</v>
      </c>
      <c r="C1842" s="4" t="s">
        <v>138</v>
      </c>
      <c r="D1842" s="3" t="s">
        <v>7</v>
      </c>
      <c r="E1842" s="3" t="s">
        <v>176</v>
      </c>
      <c r="F1842" s="3">
        <v>31</v>
      </c>
      <c r="G1842" s="3">
        <v>9000</v>
      </c>
      <c r="H1842" s="5">
        <f t="shared" si="90"/>
        <v>279000</v>
      </c>
      <c r="I1842" s="76">
        <f t="shared" si="91"/>
        <v>27900</v>
      </c>
      <c r="J1842" s="76">
        <f t="shared" si="92"/>
        <v>22300</v>
      </c>
    </row>
    <row r="1843" spans="1:10">
      <c r="A1843" s="2">
        <v>44451</v>
      </c>
      <c r="B1843" s="3" t="s">
        <v>169</v>
      </c>
      <c r="C1843" s="4" t="s">
        <v>143</v>
      </c>
      <c r="D1843" s="3" t="s">
        <v>18</v>
      </c>
      <c r="E1843" s="3" t="s">
        <v>174</v>
      </c>
      <c r="F1843" s="3">
        <v>76</v>
      </c>
      <c r="G1843" s="3">
        <v>18000</v>
      </c>
      <c r="H1843" s="5">
        <f t="shared" si="90"/>
        <v>1368000</v>
      </c>
      <c r="I1843" s="76">
        <f t="shared" si="91"/>
        <v>273600</v>
      </c>
      <c r="J1843" s="76">
        <f t="shared" si="92"/>
        <v>273600</v>
      </c>
    </row>
    <row r="1844" spans="1:10">
      <c r="A1844" s="2">
        <v>44451</v>
      </c>
      <c r="B1844" s="3" t="s">
        <v>170</v>
      </c>
      <c r="C1844" s="4" t="s">
        <v>50</v>
      </c>
      <c r="D1844" s="3" t="s">
        <v>10</v>
      </c>
      <c r="E1844" s="3" t="s">
        <v>178</v>
      </c>
      <c r="F1844" s="3">
        <v>86</v>
      </c>
      <c r="G1844" s="3">
        <v>4000</v>
      </c>
      <c r="H1844" s="5">
        <f t="shared" si="90"/>
        <v>344000</v>
      </c>
      <c r="I1844" s="76">
        <f t="shared" si="91"/>
        <v>34400</v>
      </c>
      <c r="J1844" s="76">
        <f t="shared" si="92"/>
        <v>27500</v>
      </c>
    </row>
    <row r="1845" spans="1:10">
      <c r="A1845" s="2">
        <v>44451</v>
      </c>
      <c r="B1845" s="3" t="s">
        <v>171</v>
      </c>
      <c r="C1845" s="4" t="s">
        <v>79</v>
      </c>
      <c r="D1845" s="3" t="s">
        <v>18</v>
      </c>
      <c r="E1845" s="3" t="s">
        <v>176</v>
      </c>
      <c r="F1845" s="3">
        <v>88</v>
      </c>
      <c r="G1845" s="3">
        <v>9000</v>
      </c>
      <c r="H1845" s="5">
        <f t="shared" si="90"/>
        <v>792000</v>
      </c>
      <c r="I1845" s="76">
        <f t="shared" si="91"/>
        <v>79200</v>
      </c>
      <c r="J1845" s="76">
        <f t="shared" si="92"/>
        <v>63300</v>
      </c>
    </row>
    <row r="1846" spans="1:10">
      <c r="A1846" s="2">
        <v>44452</v>
      </c>
      <c r="B1846" s="3" t="s">
        <v>170</v>
      </c>
      <c r="C1846" s="4" t="s">
        <v>43</v>
      </c>
      <c r="D1846" s="3" t="s">
        <v>21</v>
      </c>
      <c r="E1846" s="3" t="s">
        <v>178</v>
      </c>
      <c r="F1846" s="3">
        <v>26</v>
      </c>
      <c r="G1846" s="3">
        <v>4000</v>
      </c>
      <c r="H1846" s="5">
        <f t="shared" si="90"/>
        <v>104000</v>
      </c>
      <c r="I1846" s="76">
        <f t="shared" si="91"/>
        <v>10400</v>
      </c>
      <c r="J1846" s="76">
        <f t="shared" si="92"/>
        <v>8300</v>
      </c>
    </row>
    <row r="1847" spans="1:10">
      <c r="A1847" s="2">
        <v>44452</v>
      </c>
      <c r="B1847" s="3" t="s">
        <v>169</v>
      </c>
      <c r="C1847" s="4" t="s">
        <v>70</v>
      </c>
      <c r="D1847" s="3" t="s">
        <v>7</v>
      </c>
      <c r="E1847" s="3" t="s">
        <v>174</v>
      </c>
      <c r="F1847" s="3">
        <v>52</v>
      </c>
      <c r="G1847" s="3">
        <v>18000</v>
      </c>
      <c r="H1847" s="5">
        <f t="shared" si="90"/>
        <v>936000</v>
      </c>
      <c r="I1847" s="76">
        <f t="shared" si="91"/>
        <v>187200</v>
      </c>
      <c r="J1847" s="76">
        <f t="shared" si="92"/>
        <v>187200</v>
      </c>
    </row>
    <row r="1848" spans="1:10">
      <c r="A1848" s="2">
        <v>44452</v>
      </c>
      <c r="B1848" s="3" t="s">
        <v>171</v>
      </c>
      <c r="C1848" s="4" t="s">
        <v>90</v>
      </c>
      <c r="D1848" s="3" t="s">
        <v>21</v>
      </c>
      <c r="E1848" s="3" t="s">
        <v>176</v>
      </c>
      <c r="F1848" s="3">
        <v>15</v>
      </c>
      <c r="G1848" s="3">
        <v>9000</v>
      </c>
      <c r="H1848" s="5">
        <f t="shared" si="90"/>
        <v>135000</v>
      </c>
      <c r="I1848" s="76">
        <f t="shared" si="91"/>
        <v>13500</v>
      </c>
      <c r="J1848" s="76">
        <f t="shared" si="92"/>
        <v>10800</v>
      </c>
    </row>
    <row r="1849" spans="1:10">
      <c r="A1849" s="2">
        <v>44452</v>
      </c>
      <c r="B1849" s="3" t="s">
        <v>169</v>
      </c>
      <c r="C1849" s="4" t="s">
        <v>78</v>
      </c>
      <c r="D1849" s="3" t="s">
        <v>7</v>
      </c>
      <c r="E1849" s="3" t="s">
        <v>174</v>
      </c>
      <c r="F1849" s="3">
        <v>55</v>
      </c>
      <c r="G1849" s="3">
        <v>18000</v>
      </c>
      <c r="H1849" s="5">
        <f t="shared" si="90"/>
        <v>990000</v>
      </c>
      <c r="I1849" s="76">
        <f t="shared" si="91"/>
        <v>198000</v>
      </c>
      <c r="J1849" s="76">
        <f t="shared" si="92"/>
        <v>198000</v>
      </c>
    </row>
    <row r="1850" spans="1:10">
      <c r="A1850" s="2">
        <v>44453</v>
      </c>
      <c r="B1850" s="3" t="s">
        <v>13</v>
      </c>
      <c r="C1850" s="4" t="s">
        <v>166</v>
      </c>
      <c r="D1850" s="3" t="s">
        <v>118</v>
      </c>
      <c r="E1850" s="3" t="s">
        <v>175</v>
      </c>
      <c r="F1850" s="3">
        <v>50</v>
      </c>
      <c r="G1850" s="3">
        <v>23500</v>
      </c>
      <c r="H1850" s="5">
        <f t="shared" si="90"/>
        <v>1175000</v>
      </c>
      <c r="I1850" s="76">
        <f t="shared" si="91"/>
        <v>587500</v>
      </c>
      <c r="J1850" s="76">
        <f t="shared" si="92"/>
        <v>587500</v>
      </c>
    </row>
    <row r="1851" spans="1:10">
      <c r="A1851" s="2">
        <v>44453</v>
      </c>
      <c r="B1851" s="3" t="s">
        <v>171</v>
      </c>
      <c r="C1851" s="4" t="s">
        <v>111</v>
      </c>
      <c r="D1851" s="3" t="s">
        <v>23</v>
      </c>
      <c r="E1851" s="3" t="s">
        <v>174</v>
      </c>
      <c r="F1851" s="3">
        <v>92</v>
      </c>
      <c r="G1851" s="3">
        <v>18000</v>
      </c>
      <c r="H1851" s="5">
        <f t="shared" si="90"/>
        <v>1656000</v>
      </c>
      <c r="I1851" s="76">
        <f t="shared" si="91"/>
        <v>331200</v>
      </c>
      <c r="J1851" s="76">
        <f t="shared" si="92"/>
        <v>347700</v>
      </c>
    </row>
    <row r="1852" spans="1:10">
      <c r="A1852" s="2">
        <v>44453</v>
      </c>
      <c r="B1852" s="3" t="s">
        <v>170</v>
      </c>
      <c r="C1852" s="4" t="s">
        <v>133</v>
      </c>
      <c r="D1852" s="3" t="s">
        <v>23</v>
      </c>
      <c r="E1852" s="3" t="s">
        <v>175</v>
      </c>
      <c r="F1852" s="3">
        <v>12</v>
      </c>
      <c r="G1852" s="3">
        <v>23500</v>
      </c>
      <c r="H1852" s="5">
        <f t="shared" si="90"/>
        <v>282000</v>
      </c>
      <c r="I1852" s="76">
        <f t="shared" si="91"/>
        <v>141000</v>
      </c>
      <c r="J1852" s="76">
        <f t="shared" si="92"/>
        <v>141000</v>
      </c>
    </row>
    <row r="1853" spans="1:10">
      <c r="A1853" s="2">
        <v>44453</v>
      </c>
      <c r="B1853" s="3" t="s">
        <v>173</v>
      </c>
      <c r="C1853" s="4" t="s">
        <v>152</v>
      </c>
      <c r="D1853" s="3" t="s">
        <v>10</v>
      </c>
      <c r="E1853" s="3" t="s">
        <v>174</v>
      </c>
      <c r="F1853" s="3">
        <v>34</v>
      </c>
      <c r="G1853" s="3">
        <v>18000</v>
      </c>
      <c r="H1853" s="5">
        <f t="shared" si="90"/>
        <v>612000</v>
      </c>
      <c r="I1853" s="76">
        <f t="shared" si="91"/>
        <v>122400</v>
      </c>
      <c r="J1853" s="76">
        <f t="shared" si="92"/>
        <v>122400</v>
      </c>
    </row>
    <row r="1854" spans="1:10">
      <c r="A1854" s="2">
        <v>44453</v>
      </c>
      <c r="B1854" s="3" t="s">
        <v>173</v>
      </c>
      <c r="C1854" s="4" t="s">
        <v>69</v>
      </c>
      <c r="D1854" s="3" t="s">
        <v>7</v>
      </c>
      <c r="E1854" s="3" t="s">
        <v>174</v>
      </c>
      <c r="F1854" s="3">
        <v>90</v>
      </c>
      <c r="G1854" s="3">
        <v>18000</v>
      </c>
      <c r="H1854" s="5">
        <f t="shared" si="90"/>
        <v>1620000</v>
      </c>
      <c r="I1854" s="76">
        <f t="shared" si="91"/>
        <v>324000</v>
      </c>
      <c r="J1854" s="76">
        <f t="shared" si="92"/>
        <v>324000</v>
      </c>
    </row>
    <row r="1855" spans="1:10">
      <c r="A1855" s="2">
        <v>44454</v>
      </c>
      <c r="B1855" s="3" t="s">
        <v>172</v>
      </c>
      <c r="C1855" s="4" t="s">
        <v>99</v>
      </c>
      <c r="D1855" s="3" t="s">
        <v>18</v>
      </c>
      <c r="E1855" s="3" t="s">
        <v>174</v>
      </c>
      <c r="F1855" s="3">
        <v>46</v>
      </c>
      <c r="G1855" s="3">
        <v>18000</v>
      </c>
      <c r="H1855" s="5">
        <f t="shared" si="90"/>
        <v>828000</v>
      </c>
      <c r="I1855" s="76">
        <f t="shared" si="91"/>
        <v>165600</v>
      </c>
      <c r="J1855" s="76">
        <f t="shared" si="92"/>
        <v>165600</v>
      </c>
    </row>
    <row r="1856" spans="1:10">
      <c r="A1856" s="2">
        <v>44454</v>
      </c>
      <c r="B1856" s="3" t="s">
        <v>169</v>
      </c>
      <c r="C1856" s="4" t="s">
        <v>53</v>
      </c>
      <c r="D1856" s="3" t="s">
        <v>23</v>
      </c>
      <c r="E1856" s="3" t="s">
        <v>174</v>
      </c>
      <c r="F1856" s="3">
        <v>98</v>
      </c>
      <c r="G1856" s="3">
        <v>18000</v>
      </c>
      <c r="H1856" s="5">
        <f t="shared" si="90"/>
        <v>1764000</v>
      </c>
      <c r="I1856" s="76">
        <f t="shared" si="91"/>
        <v>352800</v>
      </c>
      <c r="J1856" s="76">
        <f t="shared" si="92"/>
        <v>370400</v>
      </c>
    </row>
    <row r="1857" spans="1:10">
      <c r="A1857" s="2">
        <v>44454</v>
      </c>
      <c r="B1857" s="3" t="s">
        <v>13</v>
      </c>
      <c r="C1857" s="4" t="s">
        <v>87</v>
      </c>
      <c r="D1857" s="3" t="s">
        <v>10</v>
      </c>
      <c r="E1857" s="3" t="s">
        <v>175</v>
      </c>
      <c r="F1857" s="3">
        <v>75</v>
      </c>
      <c r="G1857" s="3">
        <v>23500</v>
      </c>
      <c r="H1857" s="5">
        <f t="shared" si="90"/>
        <v>1762500</v>
      </c>
      <c r="I1857" s="76">
        <f t="shared" si="91"/>
        <v>881250</v>
      </c>
      <c r="J1857" s="76">
        <f t="shared" si="92"/>
        <v>881200</v>
      </c>
    </row>
    <row r="1858" spans="1:10">
      <c r="A1858" s="2">
        <v>44454</v>
      </c>
      <c r="B1858" s="3" t="s">
        <v>13</v>
      </c>
      <c r="C1858" s="4" t="s">
        <v>112</v>
      </c>
      <c r="D1858" s="3" t="s">
        <v>23</v>
      </c>
      <c r="E1858" s="3" t="s">
        <v>176</v>
      </c>
      <c r="F1858" s="3">
        <v>6</v>
      </c>
      <c r="G1858" s="3">
        <v>9000</v>
      </c>
      <c r="H1858" s="5">
        <f t="shared" ref="H1858:H1921" si="93">G1858*F1858</f>
        <v>54000</v>
      </c>
      <c r="I1858" s="76">
        <f t="shared" si="91"/>
        <v>5400</v>
      </c>
      <c r="J1858" s="76">
        <f t="shared" si="92"/>
        <v>4300</v>
      </c>
    </row>
    <row r="1859" spans="1:10">
      <c r="A1859" s="2">
        <v>44454</v>
      </c>
      <c r="B1859" s="3" t="s">
        <v>170</v>
      </c>
      <c r="C1859" s="4" t="s">
        <v>6</v>
      </c>
      <c r="D1859" s="3" t="s">
        <v>7</v>
      </c>
      <c r="E1859" s="3" t="s">
        <v>174</v>
      </c>
      <c r="F1859" s="3">
        <v>54</v>
      </c>
      <c r="G1859" s="3">
        <v>18000</v>
      </c>
      <c r="H1859" s="5">
        <f t="shared" si="93"/>
        <v>972000</v>
      </c>
      <c r="I1859" s="76">
        <f t="shared" ref="I1859:I1922" si="94">IF($G1859&gt;20000, ROUNDDOWN($H1859*0.5, -1), IF($G1859&gt;10000, ROUNDDOWN($H1859*0.2, -1), ROUNDDOWN($H1859*0.1, -1)))</f>
        <v>194400</v>
      </c>
      <c r="J1859" s="76">
        <f t="shared" ref="J1859:J1922" si="95">IF($F1859&gt;90, ROUNDDOWN($H1859*0.01, -2), 0) + IF($G1859&gt;20000, ROUNDDOWN($H1859*0.5, -2), IF($G1859&gt;10000, ROUNDDOWN($H1859*0.2, -2), ROUNDDOWN($H1859*0.08, -2)))</f>
        <v>194400</v>
      </c>
    </row>
    <row r="1860" spans="1:10">
      <c r="A1860" s="2">
        <v>44455</v>
      </c>
      <c r="B1860" s="3" t="s">
        <v>169</v>
      </c>
      <c r="C1860" s="4" t="s">
        <v>60</v>
      </c>
      <c r="D1860" s="3" t="s">
        <v>7</v>
      </c>
      <c r="E1860" s="3" t="s">
        <v>174</v>
      </c>
      <c r="F1860" s="3">
        <v>49</v>
      </c>
      <c r="G1860" s="3">
        <v>18000</v>
      </c>
      <c r="H1860" s="5">
        <f t="shared" si="93"/>
        <v>882000</v>
      </c>
      <c r="I1860" s="76">
        <f t="shared" si="94"/>
        <v>176400</v>
      </c>
      <c r="J1860" s="76">
        <f t="shared" si="95"/>
        <v>176400</v>
      </c>
    </row>
    <row r="1861" spans="1:10">
      <c r="A1861" s="2">
        <v>44455</v>
      </c>
      <c r="B1861" s="3" t="s">
        <v>173</v>
      </c>
      <c r="C1861" s="4" t="s">
        <v>162</v>
      </c>
      <c r="D1861" s="3" t="s">
        <v>118</v>
      </c>
      <c r="E1861" s="3" t="s">
        <v>176</v>
      </c>
      <c r="F1861" s="3">
        <v>77</v>
      </c>
      <c r="G1861" s="3">
        <v>9000</v>
      </c>
      <c r="H1861" s="5">
        <f t="shared" si="93"/>
        <v>693000</v>
      </c>
      <c r="I1861" s="76">
        <f t="shared" si="94"/>
        <v>69300</v>
      </c>
      <c r="J1861" s="76">
        <f t="shared" si="95"/>
        <v>55400</v>
      </c>
    </row>
    <row r="1862" spans="1:10">
      <c r="A1862" s="2">
        <v>44455</v>
      </c>
      <c r="B1862" s="3" t="s">
        <v>172</v>
      </c>
      <c r="C1862" s="4" t="s">
        <v>154</v>
      </c>
      <c r="D1862" s="3" t="s">
        <v>21</v>
      </c>
      <c r="E1862" s="3" t="s">
        <v>176</v>
      </c>
      <c r="F1862" s="3">
        <v>27</v>
      </c>
      <c r="G1862" s="3">
        <v>9000</v>
      </c>
      <c r="H1862" s="5">
        <f t="shared" si="93"/>
        <v>243000</v>
      </c>
      <c r="I1862" s="76">
        <f t="shared" si="94"/>
        <v>24300</v>
      </c>
      <c r="J1862" s="76">
        <f t="shared" si="95"/>
        <v>19400</v>
      </c>
    </row>
    <row r="1863" spans="1:10">
      <c r="A1863" s="2">
        <v>44455</v>
      </c>
      <c r="B1863" s="3" t="s">
        <v>171</v>
      </c>
      <c r="C1863" s="4" t="s">
        <v>40</v>
      </c>
      <c r="D1863" s="3" t="s">
        <v>23</v>
      </c>
      <c r="E1863" s="3" t="s">
        <v>174</v>
      </c>
      <c r="F1863" s="3">
        <v>47</v>
      </c>
      <c r="G1863" s="3">
        <v>18000</v>
      </c>
      <c r="H1863" s="5">
        <f t="shared" si="93"/>
        <v>846000</v>
      </c>
      <c r="I1863" s="76">
        <f t="shared" si="94"/>
        <v>169200</v>
      </c>
      <c r="J1863" s="76">
        <f t="shared" si="95"/>
        <v>169200</v>
      </c>
    </row>
    <row r="1864" spans="1:10">
      <c r="A1864" s="2">
        <v>44456</v>
      </c>
      <c r="B1864" s="3" t="s">
        <v>169</v>
      </c>
      <c r="C1864" s="4" t="s">
        <v>49</v>
      </c>
      <c r="D1864" s="3" t="s">
        <v>10</v>
      </c>
      <c r="E1864" s="3" t="s">
        <v>177</v>
      </c>
      <c r="F1864" s="3">
        <v>16</v>
      </c>
      <c r="G1864" s="3">
        <v>5000</v>
      </c>
      <c r="H1864" s="5">
        <f t="shared" si="93"/>
        <v>80000</v>
      </c>
      <c r="I1864" s="76">
        <f t="shared" si="94"/>
        <v>8000</v>
      </c>
      <c r="J1864" s="76">
        <f t="shared" si="95"/>
        <v>6400</v>
      </c>
    </row>
    <row r="1865" spans="1:10">
      <c r="A1865" s="2">
        <v>44456</v>
      </c>
      <c r="B1865" s="3" t="s">
        <v>169</v>
      </c>
      <c r="C1865" s="4" t="s">
        <v>138</v>
      </c>
      <c r="D1865" s="3" t="s">
        <v>7</v>
      </c>
      <c r="E1865" s="3" t="s">
        <v>176</v>
      </c>
      <c r="F1865" s="3">
        <v>87</v>
      </c>
      <c r="G1865" s="3">
        <v>9000</v>
      </c>
      <c r="H1865" s="5">
        <f t="shared" si="93"/>
        <v>783000</v>
      </c>
      <c r="I1865" s="76">
        <f t="shared" si="94"/>
        <v>78300</v>
      </c>
      <c r="J1865" s="76">
        <f t="shared" si="95"/>
        <v>62600</v>
      </c>
    </row>
    <row r="1866" spans="1:10">
      <c r="A1866" s="2">
        <v>44456</v>
      </c>
      <c r="B1866" s="3" t="s">
        <v>171</v>
      </c>
      <c r="C1866" s="4" t="s">
        <v>148</v>
      </c>
      <c r="D1866" s="3" t="s">
        <v>118</v>
      </c>
      <c r="E1866" s="3" t="s">
        <v>176</v>
      </c>
      <c r="F1866" s="3">
        <v>89</v>
      </c>
      <c r="G1866" s="3">
        <v>9000</v>
      </c>
      <c r="H1866" s="5">
        <f t="shared" si="93"/>
        <v>801000</v>
      </c>
      <c r="I1866" s="76">
        <f t="shared" si="94"/>
        <v>80100</v>
      </c>
      <c r="J1866" s="76">
        <f t="shared" si="95"/>
        <v>64000</v>
      </c>
    </row>
    <row r="1867" spans="1:10">
      <c r="A1867" s="2">
        <v>44456</v>
      </c>
      <c r="B1867" s="3" t="s">
        <v>171</v>
      </c>
      <c r="C1867" s="4" t="s">
        <v>55</v>
      </c>
      <c r="D1867" s="3" t="s">
        <v>10</v>
      </c>
      <c r="E1867" s="3" t="s">
        <v>176</v>
      </c>
      <c r="F1867" s="3">
        <v>26</v>
      </c>
      <c r="G1867" s="3">
        <v>9000</v>
      </c>
      <c r="H1867" s="5">
        <f t="shared" si="93"/>
        <v>234000</v>
      </c>
      <c r="I1867" s="76">
        <f t="shared" si="94"/>
        <v>23400</v>
      </c>
      <c r="J1867" s="76">
        <f t="shared" si="95"/>
        <v>18700</v>
      </c>
    </row>
    <row r="1868" spans="1:10">
      <c r="A1868" s="2">
        <v>44457</v>
      </c>
      <c r="B1868" s="3" t="s">
        <v>169</v>
      </c>
      <c r="C1868" s="4" t="s">
        <v>70</v>
      </c>
      <c r="D1868" s="3" t="s">
        <v>7</v>
      </c>
      <c r="E1868" s="3" t="s">
        <v>174</v>
      </c>
      <c r="F1868" s="3">
        <v>45</v>
      </c>
      <c r="G1868" s="3">
        <v>18000</v>
      </c>
      <c r="H1868" s="5">
        <f t="shared" si="93"/>
        <v>810000</v>
      </c>
      <c r="I1868" s="76">
        <f t="shared" si="94"/>
        <v>162000</v>
      </c>
      <c r="J1868" s="76">
        <f t="shared" si="95"/>
        <v>162000</v>
      </c>
    </row>
    <row r="1869" spans="1:10">
      <c r="A1869" s="2">
        <v>44457</v>
      </c>
      <c r="B1869" s="3" t="s">
        <v>169</v>
      </c>
      <c r="C1869" s="4" t="s">
        <v>94</v>
      </c>
      <c r="D1869" s="3" t="s">
        <v>10</v>
      </c>
      <c r="E1869" s="3" t="s">
        <v>175</v>
      </c>
      <c r="F1869" s="3">
        <v>92</v>
      </c>
      <c r="G1869" s="3">
        <v>23500</v>
      </c>
      <c r="H1869" s="5">
        <f t="shared" si="93"/>
        <v>2162000</v>
      </c>
      <c r="I1869" s="76">
        <f t="shared" si="94"/>
        <v>1081000</v>
      </c>
      <c r="J1869" s="76">
        <f t="shared" si="95"/>
        <v>1102600</v>
      </c>
    </row>
    <row r="1870" spans="1:10">
      <c r="A1870" s="2">
        <v>44457</v>
      </c>
      <c r="B1870" s="3" t="s">
        <v>170</v>
      </c>
      <c r="C1870" s="4" t="s">
        <v>43</v>
      </c>
      <c r="D1870" s="3" t="s">
        <v>21</v>
      </c>
      <c r="E1870" s="3" t="s">
        <v>178</v>
      </c>
      <c r="F1870" s="3">
        <v>67</v>
      </c>
      <c r="G1870" s="3">
        <v>4000</v>
      </c>
      <c r="H1870" s="5">
        <f t="shared" si="93"/>
        <v>268000</v>
      </c>
      <c r="I1870" s="76">
        <f t="shared" si="94"/>
        <v>26800</v>
      </c>
      <c r="J1870" s="76">
        <f t="shared" si="95"/>
        <v>21400</v>
      </c>
    </row>
    <row r="1871" spans="1:10">
      <c r="A1871" s="2">
        <v>44457</v>
      </c>
      <c r="B1871" s="3" t="s">
        <v>173</v>
      </c>
      <c r="C1871" s="4" t="s">
        <v>73</v>
      </c>
      <c r="D1871" s="3" t="s">
        <v>7</v>
      </c>
      <c r="E1871" s="3" t="s">
        <v>174</v>
      </c>
      <c r="F1871" s="3">
        <v>75</v>
      </c>
      <c r="G1871" s="3">
        <v>18000</v>
      </c>
      <c r="H1871" s="5">
        <f t="shared" si="93"/>
        <v>1350000</v>
      </c>
      <c r="I1871" s="76">
        <f t="shared" si="94"/>
        <v>270000</v>
      </c>
      <c r="J1871" s="76">
        <f t="shared" si="95"/>
        <v>270000</v>
      </c>
    </row>
    <row r="1872" spans="1:10">
      <c r="A1872" s="2">
        <v>44457</v>
      </c>
      <c r="B1872" s="3" t="s">
        <v>172</v>
      </c>
      <c r="C1872" s="4" t="s">
        <v>157</v>
      </c>
      <c r="D1872" s="3" t="s">
        <v>21</v>
      </c>
      <c r="E1872" s="3" t="s">
        <v>175</v>
      </c>
      <c r="F1872" s="3">
        <v>21</v>
      </c>
      <c r="G1872" s="3">
        <v>23500</v>
      </c>
      <c r="H1872" s="5">
        <f t="shared" si="93"/>
        <v>493500</v>
      </c>
      <c r="I1872" s="76">
        <f t="shared" si="94"/>
        <v>246750</v>
      </c>
      <c r="J1872" s="76">
        <f t="shared" si="95"/>
        <v>246700</v>
      </c>
    </row>
    <row r="1873" spans="1:10">
      <c r="A1873" s="2">
        <v>44458</v>
      </c>
      <c r="B1873" s="3" t="s">
        <v>13</v>
      </c>
      <c r="C1873" s="4" t="s">
        <v>95</v>
      </c>
      <c r="D1873" s="3" t="s">
        <v>10</v>
      </c>
      <c r="E1873" s="3" t="s">
        <v>174</v>
      </c>
      <c r="F1873" s="3">
        <v>61</v>
      </c>
      <c r="G1873" s="3">
        <v>18000</v>
      </c>
      <c r="H1873" s="5">
        <f t="shared" si="93"/>
        <v>1098000</v>
      </c>
      <c r="I1873" s="76">
        <f t="shared" si="94"/>
        <v>219600</v>
      </c>
      <c r="J1873" s="76">
        <f t="shared" si="95"/>
        <v>219600</v>
      </c>
    </row>
    <row r="1874" spans="1:10">
      <c r="A1874" s="2">
        <v>44458</v>
      </c>
      <c r="B1874" s="3" t="s">
        <v>170</v>
      </c>
      <c r="C1874" s="4" t="s">
        <v>50</v>
      </c>
      <c r="D1874" s="3" t="s">
        <v>10</v>
      </c>
      <c r="E1874" s="3" t="s">
        <v>178</v>
      </c>
      <c r="F1874" s="3">
        <v>4</v>
      </c>
      <c r="G1874" s="3">
        <v>4000</v>
      </c>
      <c r="H1874" s="5">
        <f t="shared" si="93"/>
        <v>16000</v>
      </c>
      <c r="I1874" s="76">
        <f t="shared" si="94"/>
        <v>1600</v>
      </c>
      <c r="J1874" s="76">
        <f t="shared" si="95"/>
        <v>1200</v>
      </c>
    </row>
    <row r="1875" spans="1:10">
      <c r="A1875" s="2">
        <v>44458</v>
      </c>
      <c r="B1875" s="3" t="s">
        <v>13</v>
      </c>
      <c r="C1875" s="4" t="s">
        <v>51</v>
      </c>
      <c r="D1875" s="3" t="s">
        <v>10</v>
      </c>
      <c r="E1875" s="3" t="s">
        <v>175</v>
      </c>
      <c r="F1875" s="3">
        <v>88</v>
      </c>
      <c r="G1875" s="3">
        <v>23500</v>
      </c>
      <c r="H1875" s="5">
        <f t="shared" si="93"/>
        <v>2068000</v>
      </c>
      <c r="I1875" s="76">
        <f t="shared" si="94"/>
        <v>1034000</v>
      </c>
      <c r="J1875" s="76">
        <f t="shared" si="95"/>
        <v>1034000</v>
      </c>
    </row>
    <row r="1876" spans="1:10">
      <c r="A1876" s="2">
        <v>44458</v>
      </c>
      <c r="B1876" s="3" t="s">
        <v>170</v>
      </c>
      <c r="C1876" s="4" t="s">
        <v>80</v>
      </c>
      <c r="D1876" s="3" t="s">
        <v>18</v>
      </c>
      <c r="E1876" s="3" t="s">
        <v>175</v>
      </c>
      <c r="F1876" s="3">
        <v>13</v>
      </c>
      <c r="G1876" s="3">
        <v>23500</v>
      </c>
      <c r="H1876" s="5">
        <f t="shared" si="93"/>
        <v>305500</v>
      </c>
      <c r="I1876" s="76">
        <f t="shared" si="94"/>
        <v>152750</v>
      </c>
      <c r="J1876" s="76">
        <f t="shared" si="95"/>
        <v>152700</v>
      </c>
    </row>
    <row r="1877" spans="1:10">
      <c r="A1877" s="2">
        <v>44458</v>
      </c>
      <c r="B1877" s="3" t="s">
        <v>169</v>
      </c>
      <c r="C1877" s="4" t="s">
        <v>9</v>
      </c>
      <c r="D1877" s="3" t="s">
        <v>18</v>
      </c>
      <c r="E1877" s="3" t="s">
        <v>175</v>
      </c>
      <c r="F1877" s="3">
        <v>22</v>
      </c>
      <c r="G1877" s="3">
        <v>23500</v>
      </c>
      <c r="H1877" s="5">
        <f t="shared" si="93"/>
        <v>517000</v>
      </c>
      <c r="I1877" s="76">
        <f t="shared" si="94"/>
        <v>258500</v>
      </c>
      <c r="J1877" s="76">
        <f t="shared" si="95"/>
        <v>258500</v>
      </c>
    </row>
    <row r="1878" spans="1:10">
      <c r="A1878" s="2">
        <v>44458</v>
      </c>
      <c r="B1878" s="3" t="s">
        <v>173</v>
      </c>
      <c r="C1878" s="4" t="s">
        <v>159</v>
      </c>
      <c r="D1878" s="3" t="s">
        <v>21</v>
      </c>
      <c r="E1878" s="3" t="s">
        <v>176</v>
      </c>
      <c r="F1878" s="3">
        <v>20</v>
      </c>
      <c r="G1878" s="3">
        <v>9000</v>
      </c>
      <c r="H1878" s="5">
        <f t="shared" si="93"/>
        <v>180000</v>
      </c>
      <c r="I1878" s="76">
        <f t="shared" si="94"/>
        <v>18000</v>
      </c>
      <c r="J1878" s="76">
        <f t="shared" si="95"/>
        <v>14400</v>
      </c>
    </row>
    <row r="1879" spans="1:10">
      <c r="A1879" s="2">
        <v>44458</v>
      </c>
      <c r="B1879" s="3" t="s">
        <v>171</v>
      </c>
      <c r="C1879" s="4" t="s">
        <v>90</v>
      </c>
      <c r="D1879" s="3" t="s">
        <v>21</v>
      </c>
      <c r="E1879" s="3" t="s">
        <v>176</v>
      </c>
      <c r="F1879" s="3">
        <v>72</v>
      </c>
      <c r="G1879" s="3">
        <v>9000</v>
      </c>
      <c r="H1879" s="5">
        <f t="shared" si="93"/>
        <v>648000</v>
      </c>
      <c r="I1879" s="76">
        <f t="shared" si="94"/>
        <v>64800</v>
      </c>
      <c r="J1879" s="76">
        <f t="shared" si="95"/>
        <v>51800</v>
      </c>
    </row>
    <row r="1880" spans="1:10">
      <c r="A1880" s="2">
        <v>44458</v>
      </c>
      <c r="B1880" s="3" t="s">
        <v>172</v>
      </c>
      <c r="C1880" s="4" t="s">
        <v>108</v>
      </c>
      <c r="D1880" s="3" t="s">
        <v>10</v>
      </c>
      <c r="E1880" s="3" t="s">
        <v>176</v>
      </c>
      <c r="F1880" s="3">
        <v>23</v>
      </c>
      <c r="G1880" s="3">
        <v>9000</v>
      </c>
      <c r="H1880" s="5">
        <f t="shared" si="93"/>
        <v>207000</v>
      </c>
      <c r="I1880" s="76">
        <f t="shared" si="94"/>
        <v>20700</v>
      </c>
      <c r="J1880" s="76">
        <f t="shared" si="95"/>
        <v>16500</v>
      </c>
    </row>
    <row r="1881" spans="1:10">
      <c r="A1881" s="2">
        <v>44459</v>
      </c>
      <c r="B1881" s="3" t="s">
        <v>169</v>
      </c>
      <c r="C1881" s="4" t="s">
        <v>33</v>
      </c>
      <c r="D1881" s="3" t="s">
        <v>23</v>
      </c>
      <c r="E1881" s="3" t="s">
        <v>174</v>
      </c>
      <c r="F1881" s="3">
        <v>11</v>
      </c>
      <c r="G1881" s="3">
        <v>18000</v>
      </c>
      <c r="H1881" s="5">
        <f t="shared" si="93"/>
        <v>198000</v>
      </c>
      <c r="I1881" s="76">
        <f t="shared" si="94"/>
        <v>39600</v>
      </c>
      <c r="J1881" s="76">
        <f t="shared" si="95"/>
        <v>39600</v>
      </c>
    </row>
    <row r="1882" spans="1:10">
      <c r="A1882" s="2">
        <v>44459</v>
      </c>
      <c r="B1882" s="3" t="s">
        <v>173</v>
      </c>
      <c r="C1882" s="4" t="s">
        <v>120</v>
      </c>
      <c r="D1882" s="3" t="s">
        <v>118</v>
      </c>
      <c r="E1882" s="3" t="s">
        <v>174</v>
      </c>
      <c r="F1882" s="3">
        <v>14</v>
      </c>
      <c r="G1882" s="3">
        <v>18000</v>
      </c>
      <c r="H1882" s="5">
        <f t="shared" si="93"/>
        <v>252000</v>
      </c>
      <c r="I1882" s="76">
        <f t="shared" si="94"/>
        <v>50400</v>
      </c>
      <c r="J1882" s="76">
        <f t="shared" si="95"/>
        <v>50400</v>
      </c>
    </row>
    <row r="1883" spans="1:10">
      <c r="A1883" s="2">
        <v>44459</v>
      </c>
      <c r="B1883" s="3" t="s">
        <v>173</v>
      </c>
      <c r="C1883" s="4" t="s">
        <v>28</v>
      </c>
      <c r="D1883" s="3" t="s">
        <v>18</v>
      </c>
      <c r="E1883" s="3" t="s">
        <v>174</v>
      </c>
      <c r="F1883" s="3">
        <v>76</v>
      </c>
      <c r="G1883" s="3">
        <v>18000</v>
      </c>
      <c r="H1883" s="5">
        <f t="shared" si="93"/>
        <v>1368000</v>
      </c>
      <c r="I1883" s="76">
        <f t="shared" si="94"/>
        <v>273600</v>
      </c>
      <c r="J1883" s="76">
        <f t="shared" si="95"/>
        <v>273600</v>
      </c>
    </row>
    <row r="1884" spans="1:10">
      <c r="A1884" s="2">
        <v>44459</v>
      </c>
      <c r="B1884" s="3" t="s">
        <v>172</v>
      </c>
      <c r="C1884" s="4" t="s">
        <v>52</v>
      </c>
      <c r="D1884" s="3" t="s">
        <v>23</v>
      </c>
      <c r="E1884" s="3" t="s">
        <v>176</v>
      </c>
      <c r="F1884" s="3">
        <v>88</v>
      </c>
      <c r="G1884" s="3">
        <v>9000</v>
      </c>
      <c r="H1884" s="5">
        <f t="shared" si="93"/>
        <v>792000</v>
      </c>
      <c r="I1884" s="76">
        <f t="shared" si="94"/>
        <v>79200</v>
      </c>
      <c r="J1884" s="76">
        <f t="shared" si="95"/>
        <v>63300</v>
      </c>
    </row>
    <row r="1885" spans="1:10">
      <c r="A1885" s="2">
        <v>44459</v>
      </c>
      <c r="B1885" s="3" t="s">
        <v>172</v>
      </c>
      <c r="C1885" s="4" t="s">
        <v>101</v>
      </c>
      <c r="D1885" s="3" t="s">
        <v>10</v>
      </c>
      <c r="E1885" s="3" t="s">
        <v>175</v>
      </c>
      <c r="F1885" s="3">
        <v>63</v>
      </c>
      <c r="G1885" s="3">
        <v>23500</v>
      </c>
      <c r="H1885" s="5">
        <f t="shared" si="93"/>
        <v>1480500</v>
      </c>
      <c r="I1885" s="76">
        <f t="shared" si="94"/>
        <v>740250</v>
      </c>
      <c r="J1885" s="76">
        <f t="shared" si="95"/>
        <v>740200</v>
      </c>
    </row>
    <row r="1886" spans="1:10">
      <c r="A1886" s="2">
        <v>44459</v>
      </c>
      <c r="B1886" s="3" t="s">
        <v>13</v>
      </c>
      <c r="C1886" s="4" t="s">
        <v>121</v>
      </c>
      <c r="D1886" s="3" t="s">
        <v>10</v>
      </c>
      <c r="E1886" s="3" t="s">
        <v>175</v>
      </c>
      <c r="F1886" s="3">
        <v>48</v>
      </c>
      <c r="G1886" s="3">
        <v>23500</v>
      </c>
      <c r="H1886" s="5">
        <f t="shared" si="93"/>
        <v>1128000</v>
      </c>
      <c r="I1886" s="76">
        <f t="shared" si="94"/>
        <v>564000</v>
      </c>
      <c r="J1886" s="76">
        <f t="shared" si="95"/>
        <v>564000</v>
      </c>
    </row>
    <row r="1887" spans="1:10">
      <c r="A1887" s="2">
        <v>44459</v>
      </c>
      <c r="B1887" s="3" t="s">
        <v>172</v>
      </c>
      <c r="C1887" s="4" t="s">
        <v>11</v>
      </c>
      <c r="D1887" s="3" t="s">
        <v>7</v>
      </c>
      <c r="E1887" s="3" t="s">
        <v>174</v>
      </c>
      <c r="F1887" s="3">
        <v>33</v>
      </c>
      <c r="G1887" s="3">
        <v>18000</v>
      </c>
      <c r="H1887" s="5">
        <f t="shared" si="93"/>
        <v>594000</v>
      </c>
      <c r="I1887" s="76">
        <f t="shared" si="94"/>
        <v>118800</v>
      </c>
      <c r="J1887" s="76">
        <f t="shared" si="95"/>
        <v>118800</v>
      </c>
    </row>
    <row r="1888" spans="1:10">
      <c r="A1888" s="2">
        <v>44459</v>
      </c>
      <c r="B1888" s="3" t="s">
        <v>171</v>
      </c>
      <c r="C1888" s="4" t="s">
        <v>39</v>
      </c>
      <c r="D1888" s="3" t="s">
        <v>23</v>
      </c>
      <c r="E1888" s="3" t="s">
        <v>176</v>
      </c>
      <c r="F1888" s="3">
        <v>33</v>
      </c>
      <c r="G1888" s="3">
        <v>9000</v>
      </c>
      <c r="H1888" s="5">
        <f t="shared" si="93"/>
        <v>297000</v>
      </c>
      <c r="I1888" s="76">
        <f t="shared" si="94"/>
        <v>29700</v>
      </c>
      <c r="J1888" s="76">
        <f t="shared" si="95"/>
        <v>23700</v>
      </c>
    </row>
    <row r="1889" spans="1:10">
      <c r="A1889" s="2">
        <v>44459</v>
      </c>
      <c r="B1889" s="3" t="s">
        <v>171</v>
      </c>
      <c r="C1889" s="4" t="s">
        <v>91</v>
      </c>
      <c r="D1889" s="3" t="s">
        <v>10</v>
      </c>
      <c r="E1889" s="3" t="s">
        <v>175</v>
      </c>
      <c r="F1889" s="3">
        <v>100</v>
      </c>
      <c r="G1889" s="3">
        <v>23500</v>
      </c>
      <c r="H1889" s="5">
        <f t="shared" si="93"/>
        <v>2350000</v>
      </c>
      <c r="I1889" s="76">
        <f t="shared" si="94"/>
        <v>1175000</v>
      </c>
      <c r="J1889" s="76">
        <f t="shared" si="95"/>
        <v>1198500</v>
      </c>
    </row>
    <row r="1890" spans="1:10">
      <c r="A1890" s="2">
        <v>44459</v>
      </c>
      <c r="B1890" s="3" t="s">
        <v>173</v>
      </c>
      <c r="C1890" s="4" t="s">
        <v>28</v>
      </c>
      <c r="D1890" s="3" t="s">
        <v>18</v>
      </c>
      <c r="E1890" s="3" t="s">
        <v>174</v>
      </c>
      <c r="F1890" s="3">
        <v>59</v>
      </c>
      <c r="G1890" s="3">
        <v>18000</v>
      </c>
      <c r="H1890" s="5">
        <f t="shared" si="93"/>
        <v>1062000</v>
      </c>
      <c r="I1890" s="76">
        <f t="shared" si="94"/>
        <v>212400</v>
      </c>
      <c r="J1890" s="76">
        <f t="shared" si="95"/>
        <v>212400</v>
      </c>
    </row>
    <row r="1891" spans="1:10">
      <c r="A1891" s="2">
        <v>44459</v>
      </c>
      <c r="B1891" s="3" t="s">
        <v>172</v>
      </c>
      <c r="C1891" s="4" t="s">
        <v>154</v>
      </c>
      <c r="D1891" s="3" t="s">
        <v>21</v>
      </c>
      <c r="E1891" s="3" t="s">
        <v>176</v>
      </c>
      <c r="F1891" s="3">
        <v>9</v>
      </c>
      <c r="G1891" s="3">
        <v>9000</v>
      </c>
      <c r="H1891" s="5">
        <f t="shared" si="93"/>
        <v>81000</v>
      </c>
      <c r="I1891" s="76">
        <f t="shared" si="94"/>
        <v>8100</v>
      </c>
      <c r="J1891" s="76">
        <f t="shared" si="95"/>
        <v>6400</v>
      </c>
    </row>
    <row r="1892" spans="1:10">
      <c r="A1892" s="2">
        <v>44459</v>
      </c>
      <c r="B1892" s="3" t="s">
        <v>13</v>
      </c>
      <c r="C1892" s="4" t="s">
        <v>115</v>
      </c>
      <c r="D1892" s="3" t="s">
        <v>21</v>
      </c>
      <c r="E1892" s="3" t="s">
        <v>174</v>
      </c>
      <c r="F1892" s="3">
        <v>32</v>
      </c>
      <c r="G1892" s="3">
        <v>18000</v>
      </c>
      <c r="H1892" s="5">
        <f t="shared" si="93"/>
        <v>576000</v>
      </c>
      <c r="I1892" s="76">
        <f t="shared" si="94"/>
        <v>115200</v>
      </c>
      <c r="J1892" s="76">
        <f t="shared" si="95"/>
        <v>115200</v>
      </c>
    </row>
    <row r="1893" spans="1:10">
      <c r="A1893" s="2">
        <v>44459</v>
      </c>
      <c r="B1893" s="3" t="s">
        <v>169</v>
      </c>
      <c r="C1893" s="4" t="s">
        <v>84</v>
      </c>
      <c r="D1893" s="3" t="s">
        <v>18</v>
      </c>
      <c r="E1893" s="3" t="s">
        <v>176</v>
      </c>
      <c r="F1893" s="3">
        <v>29</v>
      </c>
      <c r="G1893" s="3">
        <v>9000</v>
      </c>
      <c r="H1893" s="5">
        <f t="shared" si="93"/>
        <v>261000</v>
      </c>
      <c r="I1893" s="76">
        <f t="shared" si="94"/>
        <v>26100</v>
      </c>
      <c r="J1893" s="76">
        <f t="shared" si="95"/>
        <v>20800</v>
      </c>
    </row>
    <row r="1894" spans="1:10">
      <c r="A1894" s="2">
        <v>44460</v>
      </c>
      <c r="B1894" s="3" t="s">
        <v>170</v>
      </c>
      <c r="C1894" s="4" t="s">
        <v>144</v>
      </c>
      <c r="D1894" s="3" t="s">
        <v>118</v>
      </c>
      <c r="E1894" s="3" t="s">
        <v>176</v>
      </c>
      <c r="F1894" s="3">
        <v>73</v>
      </c>
      <c r="G1894" s="3">
        <v>9000</v>
      </c>
      <c r="H1894" s="5">
        <f t="shared" si="93"/>
        <v>657000</v>
      </c>
      <c r="I1894" s="76">
        <f t="shared" si="94"/>
        <v>65700</v>
      </c>
      <c r="J1894" s="76">
        <f t="shared" si="95"/>
        <v>52500</v>
      </c>
    </row>
    <row r="1895" spans="1:10">
      <c r="A1895" s="2">
        <v>44460</v>
      </c>
      <c r="B1895" s="3" t="s">
        <v>173</v>
      </c>
      <c r="C1895" s="4" t="s">
        <v>69</v>
      </c>
      <c r="D1895" s="3" t="s">
        <v>7</v>
      </c>
      <c r="E1895" s="3" t="s">
        <v>174</v>
      </c>
      <c r="F1895" s="3">
        <v>8</v>
      </c>
      <c r="G1895" s="3">
        <v>18000</v>
      </c>
      <c r="H1895" s="5">
        <f t="shared" si="93"/>
        <v>144000</v>
      </c>
      <c r="I1895" s="76">
        <f t="shared" si="94"/>
        <v>28800</v>
      </c>
      <c r="J1895" s="76">
        <f t="shared" si="95"/>
        <v>28800</v>
      </c>
    </row>
    <row r="1896" spans="1:10">
      <c r="A1896" s="2">
        <v>44460</v>
      </c>
      <c r="B1896" s="3" t="s">
        <v>13</v>
      </c>
      <c r="C1896" s="4" t="s">
        <v>82</v>
      </c>
      <c r="D1896" s="3" t="s">
        <v>18</v>
      </c>
      <c r="E1896" s="3" t="s">
        <v>174</v>
      </c>
      <c r="F1896" s="3">
        <v>97</v>
      </c>
      <c r="G1896" s="3">
        <v>18000</v>
      </c>
      <c r="H1896" s="5">
        <f t="shared" si="93"/>
        <v>1746000</v>
      </c>
      <c r="I1896" s="76">
        <f t="shared" si="94"/>
        <v>349200</v>
      </c>
      <c r="J1896" s="76">
        <f t="shared" si="95"/>
        <v>366600</v>
      </c>
    </row>
    <row r="1897" spans="1:10">
      <c r="A1897" s="2">
        <v>44460</v>
      </c>
      <c r="B1897" s="3" t="s">
        <v>171</v>
      </c>
      <c r="C1897" s="4" t="s">
        <v>54</v>
      </c>
      <c r="D1897" s="3" t="s">
        <v>7</v>
      </c>
      <c r="E1897" s="3" t="s">
        <v>174</v>
      </c>
      <c r="F1897" s="3">
        <v>15</v>
      </c>
      <c r="G1897" s="3">
        <v>18000</v>
      </c>
      <c r="H1897" s="5">
        <f t="shared" si="93"/>
        <v>270000</v>
      </c>
      <c r="I1897" s="76">
        <f t="shared" si="94"/>
        <v>54000</v>
      </c>
      <c r="J1897" s="76">
        <f t="shared" si="95"/>
        <v>54000</v>
      </c>
    </row>
    <row r="1898" spans="1:10">
      <c r="A1898" s="2">
        <v>44460</v>
      </c>
      <c r="B1898" s="3" t="s">
        <v>169</v>
      </c>
      <c r="C1898" s="4" t="s">
        <v>163</v>
      </c>
      <c r="D1898" s="3" t="s">
        <v>7</v>
      </c>
      <c r="E1898" s="3" t="s">
        <v>174</v>
      </c>
      <c r="F1898" s="3">
        <v>35</v>
      </c>
      <c r="G1898" s="3">
        <v>18000</v>
      </c>
      <c r="H1898" s="5">
        <f t="shared" si="93"/>
        <v>630000</v>
      </c>
      <c r="I1898" s="76">
        <f t="shared" si="94"/>
        <v>126000</v>
      </c>
      <c r="J1898" s="76">
        <f t="shared" si="95"/>
        <v>126000</v>
      </c>
    </row>
    <row r="1899" spans="1:10">
      <c r="A1899" s="2">
        <v>44460</v>
      </c>
      <c r="B1899" s="3" t="s">
        <v>171</v>
      </c>
      <c r="C1899" s="4" t="s">
        <v>127</v>
      </c>
      <c r="D1899" s="3" t="s">
        <v>23</v>
      </c>
      <c r="E1899" s="3" t="s">
        <v>176</v>
      </c>
      <c r="F1899" s="3">
        <v>43</v>
      </c>
      <c r="G1899" s="3">
        <v>9000</v>
      </c>
      <c r="H1899" s="5">
        <f t="shared" si="93"/>
        <v>387000</v>
      </c>
      <c r="I1899" s="76">
        <f t="shared" si="94"/>
        <v>38700</v>
      </c>
      <c r="J1899" s="76">
        <f t="shared" si="95"/>
        <v>30900</v>
      </c>
    </row>
    <row r="1900" spans="1:10">
      <c r="A1900" s="2">
        <v>44461</v>
      </c>
      <c r="B1900" s="3" t="s">
        <v>173</v>
      </c>
      <c r="C1900" s="4" t="s">
        <v>46</v>
      </c>
      <c r="D1900" s="3" t="s">
        <v>7</v>
      </c>
      <c r="E1900" s="3" t="s">
        <v>175</v>
      </c>
      <c r="F1900" s="3">
        <v>13</v>
      </c>
      <c r="G1900" s="3">
        <v>23500</v>
      </c>
      <c r="H1900" s="5">
        <f t="shared" si="93"/>
        <v>305500</v>
      </c>
      <c r="I1900" s="76">
        <f t="shared" si="94"/>
        <v>152750</v>
      </c>
      <c r="J1900" s="76">
        <f t="shared" si="95"/>
        <v>152700</v>
      </c>
    </row>
    <row r="1901" spans="1:10">
      <c r="A1901" s="2">
        <v>44461</v>
      </c>
      <c r="B1901" s="3" t="s">
        <v>170</v>
      </c>
      <c r="C1901" s="4" t="s">
        <v>158</v>
      </c>
      <c r="D1901" s="3" t="s">
        <v>10</v>
      </c>
      <c r="E1901" s="3" t="s">
        <v>176</v>
      </c>
      <c r="F1901" s="3">
        <v>72</v>
      </c>
      <c r="G1901" s="3">
        <v>9000</v>
      </c>
      <c r="H1901" s="5">
        <f t="shared" si="93"/>
        <v>648000</v>
      </c>
      <c r="I1901" s="76">
        <f t="shared" si="94"/>
        <v>64800</v>
      </c>
      <c r="J1901" s="76">
        <f t="shared" si="95"/>
        <v>51800</v>
      </c>
    </row>
    <row r="1902" spans="1:10">
      <c r="A1902" s="2">
        <v>44461</v>
      </c>
      <c r="B1902" s="3" t="s">
        <v>169</v>
      </c>
      <c r="C1902" s="4" t="s">
        <v>60</v>
      </c>
      <c r="D1902" s="3" t="s">
        <v>7</v>
      </c>
      <c r="E1902" s="3" t="s">
        <v>174</v>
      </c>
      <c r="F1902" s="3">
        <v>23</v>
      </c>
      <c r="G1902" s="3">
        <v>18000</v>
      </c>
      <c r="H1902" s="5">
        <f t="shared" si="93"/>
        <v>414000</v>
      </c>
      <c r="I1902" s="76">
        <f t="shared" si="94"/>
        <v>82800</v>
      </c>
      <c r="J1902" s="76">
        <f t="shared" si="95"/>
        <v>82800</v>
      </c>
    </row>
    <row r="1903" spans="1:10">
      <c r="A1903" s="2">
        <v>44461</v>
      </c>
      <c r="B1903" s="3" t="s">
        <v>13</v>
      </c>
      <c r="C1903" s="4" t="s">
        <v>87</v>
      </c>
      <c r="D1903" s="3" t="s">
        <v>10</v>
      </c>
      <c r="E1903" s="3" t="s">
        <v>175</v>
      </c>
      <c r="F1903" s="3">
        <v>96</v>
      </c>
      <c r="G1903" s="3">
        <v>23500</v>
      </c>
      <c r="H1903" s="5">
        <f t="shared" si="93"/>
        <v>2256000</v>
      </c>
      <c r="I1903" s="76">
        <f t="shared" si="94"/>
        <v>1128000</v>
      </c>
      <c r="J1903" s="76">
        <f t="shared" si="95"/>
        <v>1150500</v>
      </c>
    </row>
    <row r="1904" spans="1:10">
      <c r="A1904" s="2">
        <v>44461</v>
      </c>
      <c r="B1904" s="3" t="s">
        <v>170</v>
      </c>
      <c r="C1904" s="4" t="s">
        <v>161</v>
      </c>
      <c r="D1904" s="3" t="s">
        <v>10</v>
      </c>
      <c r="E1904" s="3" t="s">
        <v>175</v>
      </c>
      <c r="F1904" s="3">
        <v>49</v>
      </c>
      <c r="G1904" s="3">
        <v>23500</v>
      </c>
      <c r="H1904" s="5">
        <f t="shared" si="93"/>
        <v>1151500</v>
      </c>
      <c r="I1904" s="76">
        <f t="shared" si="94"/>
        <v>575750</v>
      </c>
      <c r="J1904" s="76">
        <f t="shared" si="95"/>
        <v>575700</v>
      </c>
    </row>
    <row r="1905" spans="1:10">
      <c r="A1905" s="2">
        <v>44462</v>
      </c>
      <c r="B1905" s="3" t="s">
        <v>173</v>
      </c>
      <c r="C1905" s="4" t="s">
        <v>38</v>
      </c>
      <c r="D1905" s="3" t="s">
        <v>23</v>
      </c>
      <c r="E1905" s="3" t="s">
        <v>175</v>
      </c>
      <c r="F1905" s="3">
        <v>17</v>
      </c>
      <c r="G1905" s="3">
        <v>23500</v>
      </c>
      <c r="H1905" s="5">
        <f t="shared" si="93"/>
        <v>399500</v>
      </c>
      <c r="I1905" s="76">
        <f t="shared" si="94"/>
        <v>199750</v>
      </c>
      <c r="J1905" s="76">
        <f t="shared" si="95"/>
        <v>199700</v>
      </c>
    </row>
    <row r="1906" spans="1:10">
      <c r="A1906" s="2">
        <v>44462</v>
      </c>
      <c r="B1906" s="3" t="s">
        <v>171</v>
      </c>
      <c r="C1906" s="4" t="s">
        <v>62</v>
      </c>
      <c r="D1906" s="3" t="s">
        <v>7</v>
      </c>
      <c r="E1906" s="3" t="s">
        <v>175</v>
      </c>
      <c r="F1906" s="3">
        <v>7</v>
      </c>
      <c r="G1906" s="3">
        <v>23500</v>
      </c>
      <c r="H1906" s="5">
        <f t="shared" si="93"/>
        <v>164500</v>
      </c>
      <c r="I1906" s="76">
        <f t="shared" si="94"/>
        <v>82250</v>
      </c>
      <c r="J1906" s="76">
        <f t="shared" si="95"/>
        <v>82200</v>
      </c>
    </row>
    <row r="1907" spans="1:10">
      <c r="A1907" s="2">
        <v>44462</v>
      </c>
      <c r="B1907" s="3" t="s">
        <v>169</v>
      </c>
      <c r="C1907" s="4" t="s">
        <v>106</v>
      </c>
      <c r="D1907" s="3" t="s">
        <v>18</v>
      </c>
      <c r="E1907" s="3" t="s">
        <v>175</v>
      </c>
      <c r="F1907" s="3">
        <v>55</v>
      </c>
      <c r="G1907" s="3">
        <v>23500</v>
      </c>
      <c r="H1907" s="5">
        <f t="shared" si="93"/>
        <v>1292500</v>
      </c>
      <c r="I1907" s="76">
        <f t="shared" si="94"/>
        <v>646250</v>
      </c>
      <c r="J1907" s="76">
        <f t="shared" si="95"/>
        <v>646200</v>
      </c>
    </row>
    <row r="1908" spans="1:10">
      <c r="A1908" s="2">
        <v>44462</v>
      </c>
      <c r="B1908" s="3" t="s">
        <v>13</v>
      </c>
      <c r="C1908" s="4" t="s">
        <v>46</v>
      </c>
      <c r="D1908" s="3" t="s">
        <v>7</v>
      </c>
      <c r="E1908" s="3" t="s">
        <v>174</v>
      </c>
      <c r="F1908" s="3">
        <v>13</v>
      </c>
      <c r="G1908" s="3">
        <v>18000</v>
      </c>
      <c r="H1908" s="5">
        <f t="shared" si="93"/>
        <v>234000</v>
      </c>
      <c r="I1908" s="76">
        <f t="shared" si="94"/>
        <v>46800</v>
      </c>
      <c r="J1908" s="76">
        <f t="shared" si="95"/>
        <v>46800</v>
      </c>
    </row>
    <row r="1909" spans="1:10">
      <c r="A1909" s="2">
        <v>44462</v>
      </c>
      <c r="B1909" s="3" t="s">
        <v>170</v>
      </c>
      <c r="C1909" s="4" t="s">
        <v>60</v>
      </c>
      <c r="D1909" s="3" t="s">
        <v>7</v>
      </c>
      <c r="E1909" s="3" t="s">
        <v>176</v>
      </c>
      <c r="F1909" s="3">
        <v>60</v>
      </c>
      <c r="G1909" s="3">
        <v>9000</v>
      </c>
      <c r="H1909" s="5">
        <f t="shared" si="93"/>
        <v>540000</v>
      </c>
      <c r="I1909" s="76">
        <f t="shared" si="94"/>
        <v>54000</v>
      </c>
      <c r="J1909" s="76">
        <f t="shared" si="95"/>
        <v>43200</v>
      </c>
    </row>
    <row r="1910" spans="1:10">
      <c r="A1910" s="2">
        <v>44462</v>
      </c>
      <c r="B1910" s="3" t="s">
        <v>169</v>
      </c>
      <c r="C1910" s="4" t="s">
        <v>60</v>
      </c>
      <c r="D1910" s="3" t="s">
        <v>7</v>
      </c>
      <c r="E1910" s="3" t="s">
        <v>174</v>
      </c>
      <c r="F1910" s="3">
        <v>78</v>
      </c>
      <c r="G1910" s="3">
        <v>18000</v>
      </c>
      <c r="H1910" s="5">
        <f t="shared" si="93"/>
        <v>1404000</v>
      </c>
      <c r="I1910" s="76">
        <f t="shared" si="94"/>
        <v>280800</v>
      </c>
      <c r="J1910" s="76">
        <f t="shared" si="95"/>
        <v>280800</v>
      </c>
    </row>
    <row r="1911" spans="1:10">
      <c r="A1911" s="2">
        <v>44462</v>
      </c>
      <c r="B1911" s="3" t="s">
        <v>13</v>
      </c>
      <c r="C1911" s="4" t="s">
        <v>147</v>
      </c>
      <c r="D1911" s="3" t="s">
        <v>7</v>
      </c>
      <c r="E1911" s="3" t="s">
        <v>176</v>
      </c>
      <c r="F1911" s="3">
        <v>49</v>
      </c>
      <c r="G1911" s="3">
        <v>9000</v>
      </c>
      <c r="H1911" s="5">
        <f t="shared" si="93"/>
        <v>441000</v>
      </c>
      <c r="I1911" s="76">
        <f t="shared" si="94"/>
        <v>44100</v>
      </c>
      <c r="J1911" s="76">
        <f t="shared" si="95"/>
        <v>35200</v>
      </c>
    </row>
    <row r="1912" spans="1:10">
      <c r="A1912" s="2">
        <v>44462</v>
      </c>
      <c r="B1912" s="3" t="s">
        <v>169</v>
      </c>
      <c r="C1912" s="4" t="s">
        <v>60</v>
      </c>
      <c r="D1912" s="3" t="s">
        <v>7</v>
      </c>
      <c r="E1912" s="3" t="s">
        <v>174</v>
      </c>
      <c r="F1912" s="3">
        <v>81</v>
      </c>
      <c r="G1912" s="3">
        <v>18000</v>
      </c>
      <c r="H1912" s="5">
        <f t="shared" si="93"/>
        <v>1458000</v>
      </c>
      <c r="I1912" s="76">
        <f t="shared" si="94"/>
        <v>291600</v>
      </c>
      <c r="J1912" s="76">
        <f t="shared" si="95"/>
        <v>291600</v>
      </c>
    </row>
    <row r="1913" spans="1:10">
      <c r="A1913" s="2">
        <v>44462</v>
      </c>
      <c r="B1913" s="3" t="s">
        <v>170</v>
      </c>
      <c r="C1913" s="4" t="s">
        <v>116</v>
      </c>
      <c r="D1913" s="3" t="s">
        <v>18</v>
      </c>
      <c r="E1913" s="3" t="s">
        <v>174</v>
      </c>
      <c r="F1913" s="3">
        <v>67</v>
      </c>
      <c r="G1913" s="3">
        <v>18000</v>
      </c>
      <c r="H1913" s="5">
        <f t="shared" si="93"/>
        <v>1206000</v>
      </c>
      <c r="I1913" s="76">
        <f t="shared" si="94"/>
        <v>241200</v>
      </c>
      <c r="J1913" s="76">
        <f t="shared" si="95"/>
        <v>241200</v>
      </c>
    </row>
    <row r="1914" spans="1:10">
      <c r="A1914" s="2">
        <v>44463</v>
      </c>
      <c r="B1914" s="3" t="s">
        <v>13</v>
      </c>
      <c r="C1914" s="4" t="s">
        <v>156</v>
      </c>
      <c r="D1914" s="3" t="s">
        <v>23</v>
      </c>
      <c r="E1914" s="3" t="s">
        <v>175</v>
      </c>
      <c r="F1914" s="3">
        <v>89</v>
      </c>
      <c r="G1914" s="3">
        <v>23500</v>
      </c>
      <c r="H1914" s="5">
        <f t="shared" si="93"/>
        <v>2091500</v>
      </c>
      <c r="I1914" s="76">
        <f t="shared" si="94"/>
        <v>1045750</v>
      </c>
      <c r="J1914" s="76">
        <f t="shared" si="95"/>
        <v>1045700</v>
      </c>
    </row>
    <row r="1915" spans="1:10">
      <c r="A1915" s="2">
        <v>44463</v>
      </c>
      <c r="B1915" s="3" t="s">
        <v>13</v>
      </c>
      <c r="C1915" s="4" t="s">
        <v>95</v>
      </c>
      <c r="D1915" s="3" t="s">
        <v>10</v>
      </c>
      <c r="E1915" s="3" t="s">
        <v>174</v>
      </c>
      <c r="F1915" s="3">
        <v>87</v>
      </c>
      <c r="G1915" s="3">
        <v>18000</v>
      </c>
      <c r="H1915" s="5">
        <f t="shared" si="93"/>
        <v>1566000</v>
      </c>
      <c r="I1915" s="76">
        <f t="shared" si="94"/>
        <v>313200</v>
      </c>
      <c r="J1915" s="76">
        <f t="shared" si="95"/>
        <v>313200</v>
      </c>
    </row>
    <row r="1916" spans="1:10">
      <c r="A1916" s="2">
        <v>44463</v>
      </c>
      <c r="B1916" s="3" t="s">
        <v>171</v>
      </c>
      <c r="C1916" s="4" t="s">
        <v>9</v>
      </c>
      <c r="D1916" s="3" t="s">
        <v>10</v>
      </c>
      <c r="E1916" s="3" t="s">
        <v>176</v>
      </c>
      <c r="F1916" s="3">
        <v>1</v>
      </c>
      <c r="G1916" s="3">
        <v>9000</v>
      </c>
      <c r="H1916" s="5">
        <f t="shared" si="93"/>
        <v>9000</v>
      </c>
      <c r="I1916" s="76">
        <f t="shared" si="94"/>
        <v>900</v>
      </c>
      <c r="J1916" s="76">
        <f t="shared" si="95"/>
        <v>700</v>
      </c>
    </row>
    <row r="1917" spans="1:10">
      <c r="A1917" s="2">
        <v>44464</v>
      </c>
      <c r="B1917" s="3" t="s">
        <v>170</v>
      </c>
      <c r="C1917" s="4" t="s">
        <v>29</v>
      </c>
      <c r="D1917" s="3" t="s">
        <v>10</v>
      </c>
      <c r="E1917" s="3" t="s">
        <v>175</v>
      </c>
      <c r="F1917" s="3">
        <v>30</v>
      </c>
      <c r="G1917" s="3">
        <v>23500</v>
      </c>
      <c r="H1917" s="5">
        <f t="shared" si="93"/>
        <v>705000</v>
      </c>
      <c r="I1917" s="76">
        <f t="shared" si="94"/>
        <v>352500</v>
      </c>
      <c r="J1917" s="76">
        <f t="shared" si="95"/>
        <v>352500</v>
      </c>
    </row>
    <row r="1918" spans="1:10">
      <c r="A1918" s="2">
        <v>44464</v>
      </c>
      <c r="B1918" s="3" t="s">
        <v>172</v>
      </c>
      <c r="C1918" s="4" t="s">
        <v>61</v>
      </c>
      <c r="D1918" s="3" t="s">
        <v>7</v>
      </c>
      <c r="E1918" s="3" t="s">
        <v>175</v>
      </c>
      <c r="F1918" s="3">
        <v>90</v>
      </c>
      <c r="G1918" s="3">
        <v>23500</v>
      </c>
      <c r="H1918" s="5">
        <f t="shared" si="93"/>
        <v>2115000</v>
      </c>
      <c r="I1918" s="76">
        <f t="shared" si="94"/>
        <v>1057500</v>
      </c>
      <c r="J1918" s="76">
        <f t="shared" si="95"/>
        <v>1057500</v>
      </c>
    </row>
    <row r="1919" spans="1:10">
      <c r="A1919" s="2">
        <v>44465</v>
      </c>
      <c r="B1919" s="3" t="s">
        <v>173</v>
      </c>
      <c r="C1919" s="4" t="s">
        <v>162</v>
      </c>
      <c r="D1919" s="3" t="s">
        <v>118</v>
      </c>
      <c r="E1919" s="3" t="s">
        <v>176</v>
      </c>
      <c r="F1919" s="3">
        <v>82</v>
      </c>
      <c r="G1919" s="3">
        <v>9000</v>
      </c>
      <c r="H1919" s="5">
        <f t="shared" si="93"/>
        <v>738000</v>
      </c>
      <c r="I1919" s="76">
        <f t="shared" si="94"/>
        <v>73800</v>
      </c>
      <c r="J1919" s="76">
        <f t="shared" si="95"/>
        <v>59000</v>
      </c>
    </row>
    <row r="1920" spans="1:10">
      <c r="A1920" s="2">
        <v>44465</v>
      </c>
      <c r="B1920" s="3" t="s">
        <v>169</v>
      </c>
      <c r="C1920" s="4" t="s">
        <v>66</v>
      </c>
      <c r="D1920" s="3" t="s">
        <v>7</v>
      </c>
      <c r="E1920" s="3" t="s">
        <v>176</v>
      </c>
      <c r="F1920" s="3">
        <v>80</v>
      </c>
      <c r="G1920" s="3">
        <v>9000</v>
      </c>
      <c r="H1920" s="5">
        <f t="shared" si="93"/>
        <v>720000</v>
      </c>
      <c r="I1920" s="76">
        <f t="shared" si="94"/>
        <v>72000</v>
      </c>
      <c r="J1920" s="76">
        <f t="shared" si="95"/>
        <v>57600</v>
      </c>
    </row>
    <row r="1921" spans="1:10">
      <c r="A1921" s="2">
        <v>44465</v>
      </c>
      <c r="B1921" s="3" t="s">
        <v>13</v>
      </c>
      <c r="C1921" s="4" t="s">
        <v>32</v>
      </c>
      <c r="D1921" s="3" t="s">
        <v>23</v>
      </c>
      <c r="E1921" s="3" t="s">
        <v>176</v>
      </c>
      <c r="F1921" s="3">
        <v>17</v>
      </c>
      <c r="G1921" s="3">
        <v>9000</v>
      </c>
      <c r="H1921" s="5">
        <f t="shared" si="93"/>
        <v>153000</v>
      </c>
      <c r="I1921" s="76">
        <f t="shared" si="94"/>
        <v>15300</v>
      </c>
      <c r="J1921" s="76">
        <f t="shared" si="95"/>
        <v>12200</v>
      </c>
    </row>
    <row r="1922" spans="1:10">
      <c r="A1922" s="2">
        <v>44465</v>
      </c>
      <c r="B1922" s="3" t="s">
        <v>173</v>
      </c>
      <c r="C1922" s="4" t="s">
        <v>46</v>
      </c>
      <c r="D1922" s="3" t="s">
        <v>7</v>
      </c>
      <c r="E1922" s="3" t="s">
        <v>174</v>
      </c>
      <c r="F1922" s="3">
        <v>58</v>
      </c>
      <c r="G1922" s="3">
        <v>18000</v>
      </c>
      <c r="H1922" s="5">
        <f t="shared" ref="H1922:H1985" si="96">G1922*F1922</f>
        <v>1044000</v>
      </c>
      <c r="I1922" s="76">
        <f t="shared" si="94"/>
        <v>208800</v>
      </c>
      <c r="J1922" s="76">
        <f t="shared" si="95"/>
        <v>208800</v>
      </c>
    </row>
    <row r="1923" spans="1:10">
      <c r="A1923" s="2">
        <v>44465</v>
      </c>
      <c r="B1923" s="3" t="s">
        <v>13</v>
      </c>
      <c r="C1923" s="4" t="s">
        <v>89</v>
      </c>
      <c r="D1923" s="3" t="s">
        <v>10</v>
      </c>
      <c r="E1923" s="3" t="s">
        <v>174</v>
      </c>
      <c r="F1923" s="3">
        <v>34</v>
      </c>
      <c r="G1923" s="3">
        <v>18000</v>
      </c>
      <c r="H1923" s="5">
        <f t="shared" si="96"/>
        <v>612000</v>
      </c>
      <c r="I1923" s="76">
        <f t="shared" ref="I1923:I1986" si="97">IF($G1923&gt;20000, ROUNDDOWN($H1923*0.5, -1), IF($G1923&gt;10000, ROUNDDOWN($H1923*0.2, -1), ROUNDDOWN($H1923*0.1, -1)))</f>
        <v>122400</v>
      </c>
      <c r="J1923" s="76">
        <f t="shared" ref="J1923:J1986" si="98">IF($F1923&gt;90, ROUNDDOWN($H1923*0.01, -2), 0) + IF($G1923&gt;20000, ROUNDDOWN($H1923*0.5, -2), IF($G1923&gt;10000, ROUNDDOWN($H1923*0.2, -2), ROUNDDOWN($H1923*0.08, -2)))</f>
        <v>122400</v>
      </c>
    </row>
    <row r="1924" spans="1:10">
      <c r="A1924" s="2">
        <v>44465</v>
      </c>
      <c r="B1924" s="3" t="s">
        <v>171</v>
      </c>
      <c r="C1924" s="4" t="s">
        <v>66</v>
      </c>
      <c r="D1924" s="3" t="s">
        <v>7</v>
      </c>
      <c r="E1924" s="3" t="s">
        <v>176</v>
      </c>
      <c r="F1924" s="3">
        <v>71</v>
      </c>
      <c r="G1924" s="3">
        <v>9000</v>
      </c>
      <c r="H1924" s="5">
        <f t="shared" si="96"/>
        <v>639000</v>
      </c>
      <c r="I1924" s="76">
        <f t="shared" si="97"/>
        <v>63900</v>
      </c>
      <c r="J1924" s="76">
        <f t="shared" si="98"/>
        <v>51100</v>
      </c>
    </row>
    <row r="1925" spans="1:10">
      <c r="A1925" s="2">
        <v>44465</v>
      </c>
      <c r="B1925" s="3" t="s">
        <v>169</v>
      </c>
      <c r="C1925" s="4" t="s">
        <v>33</v>
      </c>
      <c r="D1925" s="3" t="s">
        <v>23</v>
      </c>
      <c r="E1925" s="3" t="s">
        <v>174</v>
      </c>
      <c r="F1925" s="3">
        <v>63</v>
      </c>
      <c r="G1925" s="3">
        <v>18000</v>
      </c>
      <c r="H1925" s="5">
        <f t="shared" si="96"/>
        <v>1134000</v>
      </c>
      <c r="I1925" s="76">
        <f t="shared" si="97"/>
        <v>226800</v>
      </c>
      <c r="J1925" s="76">
        <f t="shared" si="98"/>
        <v>226800</v>
      </c>
    </row>
    <row r="1926" spans="1:10">
      <c r="A1926" s="2">
        <v>44465</v>
      </c>
      <c r="B1926" s="3" t="s">
        <v>172</v>
      </c>
      <c r="C1926" s="4" t="s">
        <v>61</v>
      </c>
      <c r="D1926" s="3" t="s">
        <v>7</v>
      </c>
      <c r="E1926" s="3" t="s">
        <v>175</v>
      </c>
      <c r="F1926" s="3">
        <v>75</v>
      </c>
      <c r="G1926" s="3">
        <v>23500</v>
      </c>
      <c r="H1926" s="5">
        <f t="shared" si="96"/>
        <v>1762500</v>
      </c>
      <c r="I1926" s="76">
        <f t="shared" si="97"/>
        <v>881250</v>
      </c>
      <c r="J1926" s="76">
        <f t="shared" si="98"/>
        <v>881200</v>
      </c>
    </row>
    <row r="1927" spans="1:10">
      <c r="A1927" s="2">
        <v>44466</v>
      </c>
      <c r="B1927" s="3" t="s">
        <v>170</v>
      </c>
      <c r="C1927" s="4" t="s">
        <v>14</v>
      </c>
      <c r="D1927" s="3" t="s">
        <v>10</v>
      </c>
      <c r="E1927" s="3" t="s">
        <v>177</v>
      </c>
      <c r="F1927" s="3">
        <v>66</v>
      </c>
      <c r="G1927" s="3">
        <v>5000</v>
      </c>
      <c r="H1927" s="5">
        <f t="shared" si="96"/>
        <v>330000</v>
      </c>
      <c r="I1927" s="76">
        <f t="shared" si="97"/>
        <v>33000</v>
      </c>
      <c r="J1927" s="76">
        <f t="shared" si="98"/>
        <v>26400</v>
      </c>
    </row>
    <row r="1928" spans="1:10">
      <c r="A1928" s="2">
        <v>44466</v>
      </c>
      <c r="B1928" s="3" t="s">
        <v>170</v>
      </c>
      <c r="C1928" s="4" t="s">
        <v>75</v>
      </c>
      <c r="D1928" s="3" t="s">
        <v>7</v>
      </c>
      <c r="E1928" s="3" t="s">
        <v>175</v>
      </c>
      <c r="F1928" s="3">
        <v>100</v>
      </c>
      <c r="G1928" s="3">
        <v>23500</v>
      </c>
      <c r="H1928" s="5">
        <f t="shared" si="96"/>
        <v>2350000</v>
      </c>
      <c r="I1928" s="76">
        <f t="shared" si="97"/>
        <v>1175000</v>
      </c>
      <c r="J1928" s="76">
        <f t="shared" si="98"/>
        <v>1198500</v>
      </c>
    </row>
    <row r="1929" spans="1:10">
      <c r="A1929" s="2">
        <v>44466</v>
      </c>
      <c r="B1929" s="3" t="s">
        <v>13</v>
      </c>
      <c r="C1929" s="4" t="s">
        <v>164</v>
      </c>
      <c r="D1929" s="3" t="s">
        <v>18</v>
      </c>
      <c r="E1929" s="3" t="s">
        <v>176</v>
      </c>
      <c r="F1929" s="3">
        <v>71</v>
      </c>
      <c r="G1929" s="3">
        <v>9000</v>
      </c>
      <c r="H1929" s="5">
        <f t="shared" si="96"/>
        <v>639000</v>
      </c>
      <c r="I1929" s="76">
        <f t="shared" si="97"/>
        <v>63900</v>
      </c>
      <c r="J1929" s="76">
        <f t="shared" si="98"/>
        <v>51100</v>
      </c>
    </row>
    <row r="1930" spans="1:10">
      <c r="A1930" s="2">
        <v>44466</v>
      </c>
      <c r="B1930" s="3" t="s">
        <v>170</v>
      </c>
      <c r="C1930" s="4" t="s">
        <v>6</v>
      </c>
      <c r="D1930" s="3" t="s">
        <v>7</v>
      </c>
      <c r="E1930" s="3" t="s">
        <v>174</v>
      </c>
      <c r="F1930" s="3">
        <v>90</v>
      </c>
      <c r="G1930" s="3">
        <v>18000</v>
      </c>
      <c r="H1930" s="5">
        <f t="shared" si="96"/>
        <v>1620000</v>
      </c>
      <c r="I1930" s="76">
        <f t="shared" si="97"/>
        <v>324000</v>
      </c>
      <c r="J1930" s="76">
        <f t="shared" si="98"/>
        <v>324000</v>
      </c>
    </row>
    <row r="1931" spans="1:10">
      <c r="A1931" s="2">
        <v>44466</v>
      </c>
      <c r="B1931" s="3" t="s">
        <v>13</v>
      </c>
      <c r="C1931" s="4" t="s">
        <v>46</v>
      </c>
      <c r="D1931" s="3" t="s">
        <v>7</v>
      </c>
      <c r="E1931" s="3" t="s">
        <v>174</v>
      </c>
      <c r="F1931" s="3">
        <v>94</v>
      </c>
      <c r="G1931" s="3">
        <v>18000</v>
      </c>
      <c r="H1931" s="5">
        <f t="shared" si="96"/>
        <v>1692000</v>
      </c>
      <c r="I1931" s="76">
        <f t="shared" si="97"/>
        <v>338400</v>
      </c>
      <c r="J1931" s="76">
        <f t="shared" si="98"/>
        <v>355300</v>
      </c>
    </row>
    <row r="1932" spans="1:10">
      <c r="A1932" s="2">
        <v>44466</v>
      </c>
      <c r="B1932" s="3" t="s">
        <v>13</v>
      </c>
      <c r="C1932" s="4" t="s">
        <v>95</v>
      </c>
      <c r="D1932" s="3" t="s">
        <v>10</v>
      </c>
      <c r="E1932" s="3" t="s">
        <v>174</v>
      </c>
      <c r="F1932" s="3">
        <v>76</v>
      </c>
      <c r="G1932" s="3">
        <v>18000</v>
      </c>
      <c r="H1932" s="5">
        <f t="shared" si="96"/>
        <v>1368000</v>
      </c>
      <c r="I1932" s="76">
        <f t="shared" si="97"/>
        <v>273600</v>
      </c>
      <c r="J1932" s="76">
        <f t="shared" si="98"/>
        <v>273600</v>
      </c>
    </row>
    <row r="1933" spans="1:10">
      <c r="A1933" s="2">
        <v>44466</v>
      </c>
      <c r="B1933" s="3" t="s">
        <v>13</v>
      </c>
      <c r="C1933" s="4" t="s">
        <v>115</v>
      </c>
      <c r="D1933" s="3" t="s">
        <v>21</v>
      </c>
      <c r="E1933" s="3" t="s">
        <v>174</v>
      </c>
      <c r="F1933" s="3">
        <v>75</v>
      </c>
      <c r="G1933" s="3">
        <v>18000</v>
      </c>
      <c r="H1933" s="5">
        <f t="shared" si="96"/>
        <v>1350000</v>
      </c>
      <c r="I1933" s="76">
        <f t="shared" si="97"/>
        <v>270000</v>
      </c>
      <c r="J1933" s="76">
        <f t="shared" si="98"/>
        <v>270000</v>
      </c>
    </row>
    <row r="1934" spans="1:10">
      <c r="A1934" s="2">
        <v>44466</v>
      </c>
      <c r="B1934" s="3" t="s">
        <v>170</v>
      </c>
      <c r="C1934" s="4" t="s">
        <v>67</v>
      </c>
      <c r="D1934" s="3" t="s">
        <v>7</v>
      </c>
      <c r="E1934" s="3" t="s">
        <v>175</v>
      </c>
      <c r="F1934" s="3">
        <v>90</v>
      </c>
      <c r="G1934" s="3">
        <v>23500</v>
      </c>
      <c r="H1934" s="5">
        <f t="shared" si="96"/>
        <v>2115000</v>
      </c>
      <c r="I1934" s="76">
        <f t="shared" si="97"/>
        <v>1057500</v>
      </c>
      <c r="J1934" s="76">
        <f t="shared" si="98"/>
        <v>1057500</v>
      </c>
    </row>
    <row r="1935" spans="1:10">
      <c r="A1935" s="2">
        <v>44466</v>
      </c>
      <c r="B1935" s="3" t="s">
        <v>169</v>
      </c>
      <c r="C1935" s="4" t="s">
        <v>153</v>
      </c>
      <c r="D1935" s="3" t="s">
        <v>7</v>
      </c>
      <c r="E1935" s="3" t="s">
        <v>175</v>
      </c>
      <c r="F1935" s="3">
        <v>22</v>
      </c>
      <c r="G1935" s="3">
        <v>23500</v>
      </c>
      <c r="H1935" s="5">
        <f t="shared" si="96"/>
        <v>517000</v>
      </c>
      <c r="I1935" s="76">
        <f t="shared" si="97"/>
        <v>258500</v>
      </c>
      <c r="J1935" s="76">
        <f t="shared" si="98"/>
        <v>258500</v>
      </c>
    </row>
    <row r="1936" spans="1:10">
      <c r="A1936" s="2">
        <v>44466</v>
      </c>
      <c r="B1936" s="3" t="s">
        <v>170</v>
      </c>
      <c r="C1936" s="4" t="s">
        <v>155</v>
      </c>
      <c r="D1936" s="3" t="s">
        <v>18</v>
      </c>
      <c r="E1936" s="3" t="s">
        <v>174</v>
      </c>
      <c r="F1936" s="3">
        <v>53</v>
      </c>
      <c r="G1936" s="3">
        <v>18000</v>
      </c>
      <c r="H1936" s="5">
        <f t="shared" si="96"/>
        <v>954000</v>
      </c>
      <c r="I1936" s="76">
        <f t="shared" si="97"/>
        <v>190800</v>
      </c>
      <c r="J1936" s="76">
        <f t="shared" si="98"/>
        <v>190800</v>
      </c>
    </row>
    <row r="1937" spans="1:10">
      <c r="A1937" s="2">
        <v>44467</v>
      </c>
      <c r="B1937" s="3" t="s">
        <v>169</v>
      </c>
      <c r="C1937" s="4" t="s">
        <v>104</v>
      </c>
      <c r="D1937" s="3" t="s">
        <v>18</v>
      </c>
      <c r="E1937" s="3" t="s">
        <v>175</v>
      </c>
      <c r="F1937" s="3">
        <v>39</v>
      </c>
      <c r="G1937" s="3">
        <v>23500</v>
      </c>
      <c r="H1937" s="5">
        <f t="shared" si="96"/>
        <v>916500</v>
      </c>
      <c r="I1937" s="76">
        <f t="shared" si="97"/>
        <v>458250</v>
      </c>
      <c r="J1937" s="76">
        <f t="shared" si="98"/>
        <v>458200</v>
      </c>
    </row>
    <row r="1938" spans="1:10">
      <c r="A1938" s="2">
        <v>44467</v>
      </c>
      <c r="B1938" s="3" t="s">
        <v>171</v>
      </c>
      <c r="C1938" s="4" t="s">
        <v>168</v>
      </c>
      <c r="D1938" s="3" t="s">
        <v>7</v>
      </c>
      <c r="E1938" s="3" t="s">
        <v>177</v>
      </c>
      <c r="F1938" s="3">
        <v>7</v>
      </c>
      <c r="G1938" s="3">
        <v>5000</v>
      </c>
      <c r="H1938" s="5">
        <f t="shared" si="96"/>
        <v>35000</v>
      </c>
      <c r="I1938" s="76">
        <f t="shared" si="97"/>
        <v>3500</v>
      </c>
      <c r="J1938" s="76">
        <f t="shared" si="98"/>
        <v>2800</v>
      </c>
    </row>
    <row r="1939" spans="1:10">
      <c r="A1939" s="2">
        <v>44467</v>
      </c>
      <c r="B1939" s="3" t="s">
        <v>13</v>
      </c>
      <c r="C1939" s="4" t="s">
        <v>147</v>
      </c>
      <c r="D1939" s="3" t="s">
        <v>7</v>
      </c>
      <c r="E1939" s="3" t="s">
        <v>176</v>
      </c>
      <c r="F1939" s="3">
        <v>29</v>
      </c>
      <c r="G1939" s="3">
        <v>9000</v>
      </c>
      <c r="H1939" s="5">
        <f t="shared" si="96"/>
        <v>261000</v>
      </c>
      <c r="I1939" s="76">
        <f t="shared" si="97"/>
        <v>26100</v>
      </c>
      <c r="J1939" s="76">
        <f t="shared" si="98"/>
        <v>20800</v>
      </c>
    </row>
    <row r="1940" spans="1:10">
      <c r="A1940" s="2">
        <v>44467</v>
      </c>
      <c r="B1940" s="3" t="s">
        <v>169</v>
      </c>
      <c r="C1940" s="4" t="s">
        <v>160</v>
      </c>
      <c r="D1940" s="3" t="s">
        <v>10</v>
      </c>
      <c r="E1940" s="3" t="s">
        <v>175</v>
      </c>
      <c r="F1940" s="3">
        <v>17</v>
      </c>
      <c r="G1940" s="3">
        <v>23500</v>
      </c>
      <c r="H1940" s="5">
        <f t="shared" si="96"/>
        <v>399500</v>
      </c>
      <c r="I1940" s="76">
        <f t="shared" si="97"/>
        <v>199750</v>
      </c>
      <c r="J1940" s="76">
        <f t="shared" si="98"/>
        <v>199700</v>
      </c>
    </row>
    <row r="1941" spans="1:10">
      <c r="A1941" s="2">
        <v>44467</v>
      </c>
      <c r="B1941" s="3" t="s">
        <v>170</v>
      </c>
      <c r="C1941" s="4" t="s">
        <v>161</v>
      </c>
      <c r="D1941" s="3" t="s">
        <v>10</v>
      </c>
      <c r="E1941" s="3" t="s">
        <v>175</v>
      </c>
      <c r="F1941" s="3">
        <v>29</v>
      </c>
      <c r="G1941" s="3">
        <v>23500</v>
      </c>
      <c r="H1941" s="5">
        <f t="shared" si="96"/>
        <v>681500</v>
      </c>
      <c r="I1941" s="76">
        <f t="shared" si="97"/>
        <v>340750</v>
      </c>
      <c r="J1941" s="76">
        <f t="shared" si="98"/>
        <v>340700</v>
      </c>
    </row>
    <row r="1942" spans="1:10">
      <c r="A1942" s="2">
        <v>44467</v>
      </c>
      <c r="B1942" s="3" t="s">
        <v>171</v>
      </c>
      <c r="C1942" s="4" t="s">
        <v>136</v>
      </c>
      <c r="D1942" s="3" t="s">
        <v>10</v>
      </c>
      <c r="E1942" s="3" t="s">
        <v>176</v>
      </c>
      <c r="F1942" s="3">
        <v>42</v>
      </c>
      <c r="G1942" s="3">
        <v>9000</v>
      </c>
      <c r="H1942" s="5">
        <f t="shared" si="96"/>
        <v>378000</v>
      </c>
      <c r="I1942" s="76">
        <f t="shared" si="97"/>
        <v>37800</v>
      </c>
      <c r="J1942" s="76">
        <f t="shared" si="98"/>
        <v>30200</v>
      </c>
    </row>
    <row r="1943" spans="1:10">
      <c r="A1943" s="2">
        <v>44467</v>
      </c>
      <c r="B1943" s="3" t="s">
        <v>171</v>
      </c>
      <c r="C1943" s="4" t="s">
        <v>148</v>
      </c>
      <c r="D1943" s="3" t="s">
        <v>118</v>
      </c>
      <c r="E1943" s="3" t="s">
        <v>176</v>
      </c>
      <c r="F1943" s="3">
        <v>40</v>
      </c>
      <c r="G1943" s="3">
        <v>9000</v>
      </c>
      <c r="H1943" s="5">
        <f t="shared" si="96"/>
        <v>360000</v>
      </c>
      <c r="I1943" s="76">
        <f t="shared" si="97"/>
        <v>36000</v>
      </c>
      <c r="J1943" s="76">
        <f t="shared" si="98"/>
        <v>28800</v>
      </c>
    </row>
    <row r="1944" spans="1:10">
      <c r="A1944" s="2">
        <v>44468</v>
      </c>
      <c r="B1944" s="3" t="s">
        <v>172</v>
      </c>
      <c r="C1944" s="4" t="s">
        <v>36</v>
      </c>
      <c r="D1944" s="3" t="s">
        <v>23</v>
      </c>
      <c r="E1944" s="3" t="s">
        <v>178</v>
      </c>
      <c r="F1944" s="3">
        <v>3</v>
      </c>
      <c r="G1944" s="3">
        <v>4000</v>
      </c>
      <c r="H1944" s="5">
        <f t="shared" si="96"/>
        <v>12000</v>
      </c>
      <c r="I1944" s="76">
        <f t="shared" si="97"/>
        <v>1200</v>
      </c>
      <c r="J1944" s="76">
        <f t="shared" si="98"/>
        <v>900</v>
      </c>
    </row>
    <row r="1945" spans="1:10">
      <c r="A1945" s="2">
        <v>44468</v>
      </c>
      <c r="B1945" s="3" t="s">
        <v>169</v>
      </c>
      <c r="C1945" s="4" t="s">
        <v>76</v>
      </c>
      <c r="D1945" s="3" t="s">
        <v>7</v>
      </c>
      <c r="E1945" s="3" t="s">
        <v>176</v>
      </c>
      <c r="F1945" s="3">
        <v>19</v>
      </c>
      <c r="G1945" s="3">
        <v>9000</v>
      </c>
      <c r="H1945" s="5">
        <f t="shared" si="96"/>
        <v>171000</v>
      </c>
      <c r="I1945" s="76">
        <f t="shared" si="97"/>
        <v>17100</v>
      </c>
      <c r="J1945" s="76">
        <f t="shared" si="98"/>
        <v>13600</v>
      </c>
    </row>
    <row r="1946" spans="1:10">
      <c r="A1946" s="2">
        <v>44468</v>
      </c>
      <c r="B1946" s="3" t="s">
        <v>13</v>
      </c>
      <c r="C1946" s="4" t="s">
        <v>146</v>
      </c>
      <c r="D1946" s="3" t="s">
        <v>7</v>
      </c>
      <c r="E1946" s="3" t="s">
        <v>175</v>
      </c>
      <c r="F1946" s="3">
        <v>28</v>
      </c>
      <c r="G1946" s="3">
        <v>23500</v>
      </c>
      <c r="H1946" s="5">
        <f t="shared" si="96"/>
        <v>658000</v>
      </c>
      <c r="I1946" s="76">
        <f t="shared" si="97"/>
        <v>329000</v>
      </c>
      <c r="J1946" s="76">
        <f t="shared" si="98"/>
        <v>329000</v>
      </c>
    </row>
    <row r="1947" spans="1:10">
      <c r="A1947" s="2">
        <v>44468</v>
      </c>
      <c r="B1947" s="3" t="s">
        <v>173</v>
      </c>
      <c r="C1947" s="4" t="s">
        <v>88</v>
      </c>
      <c r="D1947" s="3" t="s">
        <v>21</v>
      </c>
      <c r="E1947" s="3" t="s">
        <v>176</v>
      </c>
      <c r="F1947" s="3">
        <v>13</v>
      </c>
      <c r="G1947" s="3">
        <v>9000</v>
      </c>
      <c r="H1947" s="5">
        <f t="shared" si="96"/>
        <v>117000</v>
      </c>
      <c r="I1947" s="76">
        <f t="shared" si="97"/>
        <v>11700</v>
      </c>
      <c r="J1947" s="76">
        <f t="shared" si="98"/>
        <v>9300</v>
      </c>
    </row>
    <row r="1948" spans="1:10">
      <c r="A1948" s="2">
        <v>44468</v>
      </c>
      <c r="B1948" s="3" t="s">
        <v>13</v>
      </c>
      <c r="C1948" s="4" t="s">
        <v>164</v>
      </c>
      <c r="D1948" s="3" t="s">
        <v>18</v>
      </c>
      <c r="E1948" s="3" t="s">
        <v>176</v>
      </c>
      <c r="F1948" s="3">
        <v>26</v>
      </c>
      <c r="G1948" s="3">
        <v>9000</v>
      </c>
      <c r="H1948" s="5">
        <f t="shared" si="96"/>
        <v>234000</v>
      </c>
      <c r="I1948" s="76">
        <f t="shared" si="97"/>
        <v>23400</v>
      </c>
      <c r="J1948" s="76">
        <f t="shared" si="98"/>
        <v>18700</v>
      </c>
    </row>
    <row r="1949" spans="1:10">
      <c r="A1949" s="2">
        <v>44468</v>
      </c>
      <c r="B1949" s="3" t="s">
        <v>172</v>
      </c>
      <c r="C1949" s="4" t="s">
        <v>47</v>
      </c>
      <c r="D1949" s="3" t="s">
        <v>7</v>
      </c>
      <c r="E1949" s="3" t="s">
        <v>176</v>
      </c>
      <c r="F1949" s="3">
        <v>45</v>
      </c>
      <c r="G1949" s="3">
        <v>9000</v>
      </c>
      <c r="H1949" s="5">
        <f t="shared" si="96"/>
        <v>405000</v>
      </c>
      <c r="I1949" s="76">
        <f t="shared" si="97"/>
        <v>40500</v>
      </c>
      <c r="J1949" s="76">
        <f t="shared" si="98"/>
        <v>32400</v>
      </c>
    </row>
    <row r="1950" spans="1:10">
      <c r="A1950" s="2">
        <v>44468</v>
      </c>
      <c r="B1950" s="3" t="s">
        <v>169</v>
      </c>
      <c r="C1950" s="4" t="s">
        <v>46</v>
      </c>
      <c r="D1950" s="3" t="s">
        <v>7</v>
      </c>
      <c r="E1950" s="3" t="s">
        <v>176</v>
      </c>
      <c r="F1950" s="3">
        <v>11</v>
      </c>
      <c r="G1950" s="3">
        <v>9000</v>
      </c>
      <c r="H1950" s="5">
        <f t="shared" si="96"/>
        <v>99000</v>
      </c>
      <c r="I1950" s="76">
        <f t="shared" si="97"/>
        <v>9900</v>
      </c>
      <c r="J1950" s="76">
        <f t="shared" si="98"/>
        <v>7900</v>
      </c>
    </row>
    <row r="1951" spans="1:10">
      <c r="A1951" s="2">
        <v>44468</v>
      </c>
      <c r="B1951" s="3" t="s">
        <v>173</v>
      </c>
      <c r="C1951" s="4" t="s">
        <v>69</v>
      </c>
      <c r="D1951" s="3" t="s">
        <v>7</v>
      </c>
      <c r="E1951" s="3" t="s">
        <v>174</v>
      </c>
      <c r="F1951" s="3">
        <v>93</v>
      </c>
      <c r="G1951" s="3">
        <v>18000</v>
      </c>
      <c r="H1951" s="5">
        <f t="shared" si="96"/>
        <v>1674000</v>
      </c>
      <c r="I1951" s="76">
        <f t="shared" si="97"/>
        <v>334800</v>
      </c>
      <c r="J1951" s="76">
        <f t="shared" si="98"/>
        <v>351500</v>
      </c>
    </row>
    <row r="1952" spans="1:10">
      <c r="A1952" s="2">
        <v>44468</v>
      </c>
      <c r="B1952" s="3" t="s">
        <v>173</v>
      </c>
      <c r="C1952" s="4" t="s">
        <v>100</v>
      </c>
      <c r="D1952" s="3" t="s">
        <v>18</v>
      </c>
      <c r="E1952" s="3" t="s">
        <v>176</v>
      </c>
      <c r="F1952" s="3">
        <v>24</v>
      </c>
      <c r="G1952" s="3">
        <v>9000</v>
      </c>
      <c r="H1952" s="5">
        <f t="shared" si="96"/>
        <v>216000</v>
      </c>
      <c r="I1952" s="76">
        <f t="shared" si="97"/>
        <v>21600</v>
      </c>
      <c r="J1952" s="76">
        <f t="shared" si="98"/>
        <v>17200</v>
      </c>
    </row>
    <row r="1953" spans="1:10">
      <c r="A1953" s="2">
        <v>44469</v>
      </c>
      <c r="B1953" s="3" t="s">
        <v>171</v>
      </c>
      <c r="C1953" s="4" t="s">
        <v>126</v>
      </c>
      <c r="D1953" s="3" t="s">
        <v>18</v>
      </c>
      <c r="E1953" s="3" t="s">
        <v>174</v>
      </c>
      <c r="F1953" s="3">
        <v>20</v>
      </c>
      <c r="G1953" s="3">
        <v>18000</v>
      </c>
      <c r="H1953" s="5">
        <f t="shared" si="96"/>
        <v>360000</v>
      </c>
      <c r="I1953" s="76">
        <f t="shared" si="97"/>
        <v>72000</v>
      </c>
      <c r="J1953" s="76">
        <f t="shared" si="98"/>
        <v>72000</v>
      </c>
    </row>
    <row r="1954" spans="1:10">
      <c r="A1954" s="2">
        <v>44469</v>
      </c>
      <c r="B1954" s="3" t="s">
        <v>169</v>
      </c>
      <c r="C1954" s="4" t="s">
        <v>46</v>
      </c>
      <c r="D1954" s="3" t="s">
        <v>7</v>
      </c>
      <c r="E1954" s="3" t="s">
        <v>176</v>
      </c>
      <c r="F1954" s="3">
        <v>59</v>
      </c>
      <c r="G1954" s="3">
        <v>9000</v>
      </c>
      <c r="H1954" s="5">
        <f t="shared" si="96"/>
        <v>531000</v>
      </c>
      <c r="I1954" s="76">
        <f t="shared" si="97"/>
        <v>53100</v>
      </c>
      <c r="J1954" s="76">
        <f t="shared" si="98"/>
        <v>42400</v>
      </c>
    </row>
    <row r="1955" spans="1:10">
      <c r="A1955" s="2">
        <v>44469</v>
      </c>
      <c r="B1955" s="3" t="s">
        <v>170</v>
      </c>
      <c r="C1955" s="4" t="s">
        <v>92</v>
      </c>
      <c r="D1955" s="3" t="s">
        <v>18</v>
      </c>
      <c r="E1955" s="3" t="s">
        <v>176</v>
      </c>
      <c r="F1955" s="3">
        <v>97</v>
      </c>
      <c r="G1955" s="3">
        <v>9000</v>
      </c>
      <c r="H1955" s="5">
        <f t="shared" si="96"/>
        <v>873000</v>
      </c>
      <c r="I1955" s="76">
        <f t="shared" si="97"/>
        <v>87300</v>
      </c>
      <c r="J1955" s="76">
        <f t="shared" si="98"/>
        <v>78500</v>
      </c>
    </row>
    <row r="1956" spans="1:10">
      <c r="A1956" s="2">
        <v>44469</v>
      </c>
      <c r="B1956" s="3" t="s">
        <v>173</v>
      </c>
      <c r="C1956" s="4" t="s">
        <v>124</v>
      </c>
      <c r="D1956" s="3" t="s">
        <v>118</v>
      </c>
      <c r="E1956" s="3" t="s">
        <v>176</v>
      </c>
      <c r="F1956" s="3">
        <v>8</v>
      </c>
      <c r="G1956" s="3">
        <v>9000</v>
      </c>
      <c r="H1956" s="5">
        <f t="shared" si="96"/>
        <v>72000</v>
      </c>
      <c r="I1956" s="76">
        <f t="shared" si="97"/>
        <v>7200</v>
      </c>
      <c r="J1956" s="76">
        <f t="shared" si="98"/>
        <v>5700</v>
      </c>
    </row>
    <row r="1957" spans="1:10">
      <c r="A1957" s="2">
        <v>44469</v>
      </c>
      <c r="B1957" s="3" t="s">
        <v>169</v>
      </c>
      <c r="C1957" s="4" t="s">
        <v>132</v>
      </c>
      <c r="D1957" s="3" t="s">
        <v>23</v>
      </c>
      <c r="E1957" s="3" t="s">
        <v>175</v>
      </c>
      <c r="F1957" s="3">
        <v>88</v>
      </c>
      <c r="G1957" s="3">
        <v>23500</v>
      </c>
      <c r="H1957" s="5">
        <f t="shared" si="96"/>
        <v>2068000</v>
      </c>
      <c r="I1957" s="76">
        <f t="shared" si="97"/>
        <v>1034000</v>
      </c>
      <c r="J1957" s="76">
        <f t="shared" si="98"/>
        <v>1034000</v>
      </c>
    </row>
    <row r="1958" spans="1:10">
      <c r="A1958" s="2">
        <v>44469</v>
      </c>
      <c r="B1958" s="3" t="s">
        <v>173</v>
      </c>
      <c r="C1958" s="4" t="s">
        <v>137</v>
      </c>
      <c r="D1958" s="3" t="s">
        <v>21</v>
      </c>
      <c r="E1958" s="3" t="s">
        <v>174</v>
      </c>
      <c r="F1958" s="3">
        <v>13</v>
      </c>
      <c r="G1958" s="3">
        <v>18000</v>
      </c>
      <c r="H1958" s="5">
        <f t="shared" si="96"/>
        <v>234000</v>
      </c>
      <c r="I1958" s="76">
        <f t="shared" si="97"/>
        <v>46800</v>
      </c>
      <c r="J1958" s="76">
        <f t="shared" si="98"/>
        <v>46800</v>
      </c>
    </row>
    <row r="1959" spans="1:10">
      <c r="A1959" s="2">
        <v>44470</v>
      </c>
      <c r="B1959" s="3" t="s">
        <v>172</v>
      </c>
      <c r="C1959" s="4" t="s">
        <v>36</v>
      </c>
      <c r="D1959" s="3" t="s">
        <v>23</v>
      </c>
      <c r="E1959" s="3" t="s">
        <v>178</v>
      </c>
      <c r="F1959" s="3">
        <v>36</v>
      </c>
      <c r="G1959" s="3">
        <v>4000</v>
      </c>
      <c r="H1959" s="5">
        <f t="shared" si="96"/>
        <v>144000</v>
      </c>
      <c r="I1959" s="76">
        <f t="shared" si="97"/>
        <v>14400</v>
      </c>
      <c r="J1959" s="76">
        <f t="shared" si="98"/>
        <v>11500</v>
      </c>
    </row>
    <row r="1960" spans="1:10">
      <c r="A1960" s="2">
        <v>44470</v>
      </c>
      <c r="B1960" s="3" t="s">
        <v>13</v>
      </c>
      <c r="C1960" s="4" t="s">
        <v>85</v>
      </c>
      <c r="D1960" s="3" t="s">
        <v>7</v>
      </c>
      <c r="E1960" s="3" t="s">
        <v>174</v>
      </c>
      <c r="F1960" s="3">
        <v>60</v>
      </c>
      <c r="G1960" s="3">
        <v>18000</v>
      </c>
      <c r="H1960" s="5">
        <f t="shared" si="96"/>
        <v>1080000</v>
      </c>
      <c r="I1960" s="76">
        <f t="shared" si="97"/>
        <v>216000</v>
      </c>
      <c r="J1960" s="76">
        <f t="shared" si="98"/>
        <v>216000</v>
      </c>
    </row>
    <row r="1961" spans="1:10">
      <c r="A1961" s="2">
        <v>44470</v>
      </c>
      <c r="B1961" s="3" t="s">
        <v>173</v>
      </c>
      <c r="C1961" s="4" t="s">
        <v>142</v>
      </c>
      <c r="D1961" s="3" t="s">
        <v>7</v>
      </c>
      <c r="E1961" s="3" t="s">
        <v>176</v>
      </c>
      <c r="F1961" s="3">
        <v>81</v>
      </c>
      <c r="G1961" s="3">
        <v>9000</v>
      </c>
      <c r="H1961" s="5">
        <f t="shared" si="96"/>
        <v>729000</v>
      </c>
      <c r="I1961" s="76">
        <f t="shared" si="97"/>
        <v>72900</v>
      </c>
      <c r="J1961" s="76">
        <f t="shared" si="98"/>
        <v>58300</v>
      </c>
    </row>
    <row r="1962" spans="1:10">
      <c r="A1962" s="2">
        <v>44470</v>
      </c>
      <c r="B1962" s="3" t="s">
        <v>171</v>
      </c>
      <c r="C1962" s="4" t="s">
        <v>148</v>
      </c>
      <c r="D1962" s="3" t="s">
        <v>118</v>
      </c>
      <c r="E1962" s="3" t="s">
        <v>176</v>
      </c>
      <c r="F1962" s="3">
        <v>94</v>
      </c>
      <c r="G1962" s="3">
        <v>9000</v>
      </c>
      <c r="H1962" s="5">
        <f t="shared" si="96"/>
        <v>846000</v>
      </c>
      <c r="I1962" s="76">
        <f t="shared" si="97"/>
        <v>84600</v>
      </c>
      <c r="J1962" s="76">
        <f t="shared" si="98"/>
        <v>76000</v>
      </c>
    </row>
    <row r="1963" spans="1:10">
      <c r="A1963" s="2">
        <v>44470</v>
      </c>
      <c r="B1963" s="3" t="s">
        <v>171</v>
      </c>
      <c r="C1963" s="4" t="s">
        <v>75</v>
      </c>
      <c r="D1963" s="3" t="s">
        <v>7</v>
      </c>
      <c r="E1963" s="3" t="s">
        <v>175</v>
      </c>
      <c r="F1963" s="3">
        <v>15</v>
      </c>
      <c r="G1963" s="3">
        <v>23500</v>
      </c>
      <c r="H1963" s="5">
        <f t="shared" si="96"/>
        <v>352500</v>
      </c>
      <c r="I1963" s="76">
        <f t="shared" si="97"/>
        <v>176250</v>
      </c>
      <c r="J1963" s="76">
        <f t="shared" si="98"/>
        <v>176200</v>
      </c>
    </row>
    <row r="1964" spans="1:10">
      <c r="A1964" s="2">
        <v>44471</v>
      </c>
      <c r="B1964" s="3" t="s">
        <v>170</v>
      </c>
      <c r="C1964" s="4" t="s">
        <v>60</v>
      </c>
      <c r="D1964" s="3" t="s">
        <v>7</v>
      </c>
      <c r="E1964" s="3" t="s">
        <v>176</v>
      </c>
      <c r="F1964" s="3">
        <v>99</v>
      </c>
      <c r="G1964" s="3">
        <v>9000</v>
      </c>
      <c r="H1964" s="5">
        <f t="shared" si="96"/>
        <v>891000</v>
      </c>
      <c r="I1964" s="76">
        <f t="shared" si="97"/>
        <v>89100</v>
      </c>
      <c r="J1964" s="76">
        <f t="shared" si="98"/>
        <v>80100</v>
      </c>
    </row>
    <row r="1965" spans="1:10">
      <c r="A1965" s="2">
        <v>44471</v>
      </c>
      <c r="B1965" s="3" t="s">
        <v>169</v>
      </c>
      <c r="C1965" s="4" t="s">
        <v>6</v>
      </c>
      <c r="D1965" s="3" t="s">
        <v>7</v>
      </c>
      <c r="E1965" s="3" t="s">
        <v>174</v>
      </c>
      <c r="F1965" s="3">
        <v>96</v>
      </c>
      <c r="G1965" s="3">
        <v>18000</v>
      </c>
      <c r="H1965" s="5">
        <f t="shared" si="96"/>
        <v>1728000</v>
      </c>
      <c r="I1965" s="76">
        <f t="shared" si="97"/>
        <v>345600</v>
      </c>
      <c r="J1965" s="76">
        <f t="shared" si="98"/>
        <v>362800</v>
      </c>
    </row>
    <row r="1966" spans="1:10">
      <c r="A1966" s="2">
        <v>44471</v>
      </c>
      <c r="B1966" s="3" t="s">
        <v>169</v>
      </c>
      <c r="C1966" s="4" t="s">
        <v>70</v>
      </c>
      <c r="D1966" s="3" t="s">
        <v>7</v>
      </c>
      <c r="E1966" s="3" t="s">
        <v>174</v>
      </c>
      <c r="F1966" s="3">
        <v>96</v>
      </c>
      <c r="G1966" s="3">
        <v>18000</v>
      </c>
      <c r="H1966" s="5">
        <f t="shared" si="96"/>
        <v>1728000</v>
      </c>
      <c r="I1966" s="76">
        <f t="shared" si="97"/>
        <v>345600</v>
      </c>
      <c r="J1966" s="76">
        <f t="shared" si="98"/>
        <v>362800</v>
      </c>
    </row>
    <row r="1967" spans="1:10">
      <c r="A1967" s="2">
        <v>44471</v>
      </c>
      <c r="B1967" s="3" t="s">
        <v>171</v>
      </c>
      <c r="C1967" s="4" t="s">
        <v>140</v>
      </c>
      <c r="D1967" s="3" t="s">
        <v>118</v>
      </c>
      <c r="E1967" s="3" t="s">
        <v>175</v>
      </c>
      <c r="F1967" s="3">
        <v>33</v>
      </c>
      <c r="G1967" s="3">
        <v>23500</v>
      </c>
      <c r="H1967" s="5">
        <f t="shared" si="96"/>
        <v>775500</v>
      </c>
      <c r="I1967" s="76">
        <f t="shared" si="97"/>
        <v>387750</v>
      </c>
      <c r="J1967" s="76">
        <f t="shared" si="98"/>
        <v>387700</v>
      </c>
    </row>
    <row r="1968" spans="1:10">
      <c r="A1968" s="2">
        <v>44471</v>
      </c>
      <c r="B1968" s="3" t="s">
        <v>13</v>
      </c>
      <c r="C1968" s="4" t="s">
        <v>93</v>
      </c>
      <c r="D1968" s="3" t="s">
        <v>21</v>
      </c>
      <c r="E1968" s="3" t="s">
        <v>174</v>
      </c>
      <c r="F1968" s="3">
        <v>21</v>
      </c>
      <c r="G1968" s="3">
        <v>18000</v>
      </c>
      <c r="H1968" s="5">
        <f t="shared" si="96"/>
        <v>378000</v>
      </c>
      <c r="I1968" s="76">
        <f t="shared" si="97"/>
        <v>75600</v>
      </c>
      <c r="J1968" s="76">
        <f t="shared" si="98"/>
        <v>75600</v>
      </c>
    </row>
    <row r="1969" spans="1:10">
      <c r="A1969" s="2">
        <v>44471</v>
      </c>
      <c r="B1969" s="3" t="s">
        <v>13</v>
      </c>
      <c r="C1969" s="4" t="s">
        <v>68</v>
      </c>
      <c r="D1969" s="3" t="s">
        <v>7</v>
      </c>
      <c r="E1969" s="3" t="s">
        <v>176</v>
      </c>
      <c r="F1969" s="3">
        <v>76</v>
      </c>
      <c r="G1969" s="3">
        <v>9000</v>
      </c>
      <c r="H1969" s="5">
        <f t="shared" si="96"/>
        <v>684000</v>
      </c>
      <c r="I1969" s="76">
        <f t="shared" si="97"/>
        <v>68400</v>
      </c>
      <c r="J1969" s="76">
        <f t="shared" si="98"/>
        <v>54700</v>
      </c>
    </row>
    <row r="1970" spans="1:10">
      <c r="A1970" s="2">
        <v>44472</v>
      </c>
      <c r="B1970" s="3" t="s">
        <v>173</v>
      </c>
      <c r="C1970" s="4" t="s">
        <v>77</v>
      </c>
      <c r="D1970" s="3" t="s">
        <v>7</v>
      </c>
      <c r="E1970" s="3" t="s">
        <v>176</v>
      </c>
      <c r="F1970" s="3">
        <v>64</v>
      </c>
      <c r="G1970" s="3">
        <v>9000</v>
      </c>
      <c r="H1970" s="5">
        <f t="shared" si="96"/>
        <v>576000</v>
      </c>
      <c r="I1970" s="76">
        <f t="shared" si="97"/>
        <v>57600</v>
      </c>
      <c r="J1970" s="76">
        <f t="shared" si="98"/>
        <v>46000</v>
      </c>
    </row>
    <row r="1971" spans="1:10">
      <c r="A1971" s="2">
        <v>44472</v>
      </c>
      <c r="B1971" s="3" t="s">
        <v>169</v>
      </c>
      <c r="C1971" s="4" t="s">
        <v>84</v>
      </c>
      <c r="D1971" s="3" t="s">
        <v>18</v>
      </c>
      <c r="E1971" s="3" t="s">
        <v>176</v>
      </c>
      <c r="F1971" s="3">
        <v>65</v>
      </c>
      <c r="G1971" s="3">
        <v>9000</v>
      </c>
      <c r="H1971" s="5">
        <f t="shared" si="96"/>
        <v>585000</v>
      </c>
      <c r="I1971" s="76">
        <f t="shared" si="97"/>
        <v>58500</v>
      </c>
      <c r="J1971" s="76">
        <f t="shared" si="98"/>
        <v>46800</v>
      </c>
    </row>
    <row r="1972" spans="1:10">
      <c r="A1972" s="2">
        <v>44472</v>
      </c>
      <c r="B1972" s="3" t="s">
        <v>13</v>
      </c>
      <c r="C1972" s="4" t="s">
        <v>51</v>
      </c>
      <c r="D1972" s="3" t="s">
        <v>10</v>
      </c>
      <c r="E1972" s="3" t="s">
        <v>175</v>
      </c>
      <c r="F1972" s="3">
        <v>55</v>
      </c>
      <c r="G1972" s="3">
        <v>23500</v>
      </c>
      <c r="H1972" s="5">
        <f t="shared" si="96"/>
        <v>1292500</v>
      </c>
      <c r="I1972" s="76">
        <f t="shared" si="97"/>
        <v>646250</v>
      </c>
      <c r="J1972" s="76">
        <f t="shared" si="98"/>
        <v>646200</v>
      </c>
    </row>
    <row r="1973" spans="1:10">
      <c r="A1973" s="2">
        <v>44472</v>
      </c>
      <c r="B1973" s="3" t="s">
        <v>172</v>
      </c>
      <c r="C1973" s="4" t="s">
        <v>48</v>
      </c>
      <c r="D1973" s="3" t="s">
        <v>23</v>
      </c>
      <c r="E1973" s="3" t="s">
        <v>175</v>
      </c>
      <c r="F1973" s="3">
        <v>29</v>
      </c>
      <c r="G1973" s="3">
        <v>23500</v>
      </c>
      <c r="H1973" s="5">
        <f t="shared" si="96"/>
        <v>681500</v>
      </c>
      <c r="I1973" s="76">
        <f t="shared" si="97"/>
        <v>340750</v>
      </c>
      <c r="J1973" s="76">
        <f t="shared" si="98"/>
        <v>340700</v>
      </c>
    </row>
    <row r="1974" spans="1:10">
      <c r="A1974" s="2">
        <v>44472</v>
      </c>
      <c r="B1974" s="3" t="s">
        <v>169</v>
      </c>
      <c r="C1974" s="4" t="s">
        <v>53</v>
      </c>
      <c r="D1974" s="3" t="s">
        <v>23</v>
      </c>
      <c r="E1974" s="3" t="s">
        <v>174</v>
      </c>
      <c r="F1974" s="3">
        <v>17</v>
      </c>
      <c r="G1974" s="3">
        <v>18000</v>
      </c>
      <c r="H1974" s="5">
        <f t="shared" si="96"/>
        <v>306000</v>
      </c>
      <c r="I1974" s="76">
        <f t="shared" si="97"/>
        <v>61200</v>
      </c>
      <c r="J1974" s="76">
        <f t="shared" si="98"/>
        <v>61200</v>
      </c>
    </row>
    <row r="1975" spans="1:10">
      <c r="A1975" s="2">
        <v>44472</v>
      </c>
      <c r="B1975" s="3" t="s">
        <v>172</v>
      </c>
      <c r="C1975" s="4" t="s">
        <v>26</v>
      </c>
      <c r="D1975" s="3" t="s">
        <v>21</v>
      </c>
      <c r="E1975" s="3" t="s">
        <v>175</v>
      </c>
      <c r="F1975" s="3">
        <v>64</v>
      </c>
      <c r="G1975" s="3">
        <v>23500</v>
      </c>
      <c r="H1975" s="5">
        <f t="shared" si="96"/>
        <v>1504000</v>
      </c>
      <c r="I1975" s="76">
        <f t="shared" si="97"/>
        <v>752000</v>
      </c>
      <c r="J1975" s="76">
        <f t="shared" si="98"/>
        <v>752000</v>
      </c>
    </row>
    <row r="1976" spans="1:10">
      <c r="A1976" s="2">
        <v>44472</v>
      </c>
      <c r="B1976" s="3" t="s">
        <v>13</v>
      </c>
      <c r="C1976" s="4" t="s">
        <v>65</v>
      </c>
      <c r="D1976" s="3" t="s">
        <v>7</v>
      </c>
      <c r="E1976" s="3" t="s">
        <v>174</v>
      </c>
      <c r="F1976" s="3">
        <v>64</v>
      </c>
      <c r="G1976" s="3">
        <v>18000</v>
      </c>
      <c r="H1976" s="5">
        <f t="shared" si="96"/>
        <v>1152000</v>
      </c>
      <c r="I1976" s="76">
        <f t="shared" si="97"/>
        <v>230400</v>
      </c>
      <c r="J1976" s="76">
        <f t="shared" si="98"/>
        <v>230400</v>
      </c>
    </row>
    <row r="1977" spans="1:10">
      <c r="A1977" s="2">
        <v>44472</v>
      </c>
      <c r="B1977" s="3" t="s">
        <v>173</v>
      </c>
      <c r="C1977" s="4" t="s">
        <v>102</v>
      </c>
      <c r="D1977" s="3" t="s">
        <v>23</v>
      </c>
      <c r="E1977" s="3" t="s">
        <v>176</v>
      </c>
      <c r="F1977" s="3">
        <v>4</v>
      </c>
      <c r="G1977" s="3">
        <v>9000</v>
      </c>
      <c r="H1977" s="5">
        <f t="shared" si="96"/>
        <v>36000</v>
      </c>
      <c r="I1977" s="76">
        <f t="shared" si="97"/>
        <v>3600</v>
      </c>
      <c r="J1977" s="76">
        <f t="shared" si="98"/>
        <v>2800</v>
      </c>
    </row>
    <row r="1978" spans="1:10">
      <c r="A1978" s="2">
        <v>44473</v>
      </c>
      <c r="B1978" s="3" t="s">
        <v>169</v>
      </c>
      <c r="C1978" s="4" t="s">
        <v>135</v>
      </c>
      <c r="D1978" s="3" t="s">
        <v>23</v>
      </c>
      <c r="E1978" s="3" t="s">
        <v>176</v>
      </c>
      <c r="F1978" s="3">
        <v>15</v>
      </c>
      <c r="G1978" s="3">
        <v>9000</v>
      </c>
      <c r="H1978" s="5">
        <f t="shared" si="96"/>
        <v>135000</v>
      </c>
      <c r="I1978" s="76">
        <f t="shared" si="97"/>
        <v>13500</v>
      </c>
      <c r="J1978" s="76">
        <f t="shared" si="98"/>
        <v>10800</v>
      </c>
    </row>
    <row r="1979" spans="1:10">
      <c r="A1979" s="2">
        <v>44473</v>
      </c>
      <c r="B1979" s="3" t="s">
        <v>169</v>
      </c>
      <c r="C1979" s="4" t="s">
        <v>151</v>
      </c>
      <c r="D1979" s="3" t="s">
        <v>7</v>
      </c>
      <c r="E1979" s="3" t="s">
        <v>175</v>
      </c>
      <c r="F1979" s="3">
        <v>70</v>
      </c>
      <c r="G1979" s="3">
        <v>23500</v>
      </c>
      <c r="H1979" s="5">
        <f t="shared" si="96"/>
        <v>1645000</v>
      </c>
      <c r="I1979" s="76">
        <f t="shared" si="97"/>
        <v>822500</v>
      </c>
      <c r="J1979" s="76">
        <f t="shared" si="98"/>
        <v>822500</v>
      </c>
    </row>
    <row r="1980" spans="1:10">
      <c r="A1980" s="2">
        <v>44473</v>
      </c>
      <c r="B1980" s="3" t="s">
        <v>171</v>
      </c>
      <c r="C1980" s="4" t="s">
        <v>41</v>
      </c>
      <c r="D1980" s="3" t="s">
        <v>23</v>
      </c>
      <c r="E1980" s="3" t="s">
        <v>175</v>
      </c>
      <c r="F1980" s="3">
        <v>48</v>
      </c>
      <c r="G1980" s="3">
        <v>23500</v>
      </c>
      <c r="H1980" s="5">
        <f t="shared" si="96"/>
        <v>1128000</v>
      </c>
      <c r="I1980" s="76">
        <f t="shared" si="97"/>
        <v>564000</v>
      </c>
      <c r="J1980" s="76">
        <f t="shared" si="98"/>
        <v>564000</v>
      </c>
    </row>
    <row r="1981" spans="1:10">
      <c r="A1981" s="2">
        <v>44473</v>
      </c>
      <c r="B1981" s="3" t="s">
        <v>172</v>
      </c>
      <c r="C1981" s="4" t="s">
        <v>99</v>
      </c>
      <c r="D1981" s="3" t="s">
        <v>18</v>
      </c>
      <c r="E1981" s="3" t="s">
        <v>174</v>
      </c>
      <c r="F1981" s="3">
        <v>18</v>
      </c>
      <c r="G1981" s="3">
        <v>18000</v>
      </c>
      <c r="H1981" s="5">
        <f t="shared" si="96"/>
        <v>324000</v>
      </c>
      <c r="I1981" s="76">
        <f t="shared" si="97"/>
        <v>64800</v>
      </c>
      <c r="J1981" s="76">
        <f t="shared" si="98"/>
        <v>64800</v>
      </c>
    </row>
    <row r="1982" spans="1:10">
      <c r="A1982" s="2">
        <v>44473</v>
      </c>
      <c r="B1982" s="3" t="s">
        <v>170</v>
      </c>
      <c r="C1982" s="4" t="s">
        <v>6</v>
      </c>
      <c r="D1982" s="3" t="s">
        <v>7</v>
      </c>
      <c r="E1982" s="3" t="s">
        <v>176</v>
      </c>
      <c r="F1982" s="3">
        <v>42</v>
      </c>
      <c r="G1982" s="3">
        <v>9000</v>
      </c>
      <c r="H1982" s="5">
        <f t="shared" si="96"/>
        <v>378000</v>
      </c>
      <c r="I1982" s="76">
        <f t="shared" si="97"/>
        <v>37800</v>
      </c>
      <c r="J1982" s="76">
        <f t="shared" si="98"/>
        <v>30200</v>
      </c>
    </row>
    <row r="1983" spans="1:10">
      <c r="A1983" s="2">
        <v>44473</v>
      </c>
      <c r="B1983" s="3" t="s">
        <v>173</v>
      </c>
      <c r="C1983" s="4" t="s">
        <v>100</v>
      </c>
      <c r="D1983" s="3" t="s">
        <v>18</v>
      </c>
      <c r="E1983" s="3" t="s">
        <v>176</v>
      </c>
      <c r="F1983" s="3">
        <v>26</v>
      </c>
      <c r="G1983" s="3">
        <v>9000</v>
      </c>
      <c r="H1983" s="5">
        <f t="shared" si="96"/>
        <v>234000</v>
      </c>
      <c r="I1983" s="76">
        <f t="shared" si="97"/>
        <v>23400</v>
      </c>
      <c r="J1983" s="76">
        <f t="shared" si="98"/>
        <v>18700</v>
      </c>
    </row>
    <row r="1984" spans="1:10">
      <c r="A1984" s="2">
        <v>44473</v>
      </c>
      <c r="B1984" s="3" t="s">
        <v>169</v>
      </c>
      <c r="C1984" s="4" t="s">
        <v>8</v>
      </c>
      <c r="D1984" s="3" t="s">
        <v>7</v>
      </c>
      <c r="E1984" s="3" t="s">
        <v>175</v>
      </c>
      <c r="F1984" s="3">
        <v>72</v>
      </c>
      <c r="G1984" s="3">
        <v>23500</v>
      </c>
      <c r="H1984" s="5">
        <f t="shared" si="96"/>
        <v>1692000</v>
      </c>
      <c r="I1984" s="76">
        <f t="shared" si="97"/>
        <v>846000</v>
      </c>
      <c r="J1984" s="76">
        <f t="shared" si="98"/>
        <v>846000</v>
      </c>
    </row>
    <row r="1985" spans="1:10">
      <c r="A1985" s="2">
        <v>44474</v>
      </c>
      <c r="B1985" s="3" t="s">
        <v>171</v>
      </c>
      <c r="C1985" s="4" t="s">
        <v>119</v>
      </c>
      <c r="D1985" s="3" t="s">
        <v>23</v>
      </c>
      <c r="E1985" s="3" t="s">
        <v>176</v>
      </c>
      <c r="F1985" s="3">
        <v>84</v>
      </c>
      <c r="G1985" s="3">
        <v>9000</v>
      </c>
      <c r="H1985" s="5">
        <f t="shared" si="96"/>
        <v>756000</v>
      </c>
      <c r="I1985" s="76">
        <f t="shared" si="97"/>
        <v>75600</v>
      </c>
      <c r="J1985" s="76">
        <f t="shared" si="98"/>
        <v>60400</v>
      </c>
    </row>
    <row r="1986" spans="1:10">
      <c r="A1986" s="2">
        <v>44474</v>
      </c>
      <c r="B1986" s="3" t="s">
        <v>173</v>
      </c>
      <c r="C1986" s="4" t="s">
        <v>137</v>
      </c>
      <c r="D1986" s="3" t="s">
        <v>21</v>
      </c>
      <c r="E1986" s="3" t="s">
        <v>174</v>
      </c>
      <c r="F1986" s="3">
        <v>45</v>
      </c>
      <c r="G1986" s="3">
        <v>18000</v>
      </c>
      <c r="H1986" s="5">
        <f t="shared" ref="H1986:H2049" si="99">G1986*F1986</f>
        <v>810000</v>
      </c>
      <c r="I1986" s="76">
        <f t="shared" si="97"/>
        <v>162000</v>
      </c>
      <c r="J1986" s="76">
        <f t="shared" si="98"/>
        <v>162000</v>
      </c>
    </row>
    <row r="1987" spans="1:10">
      <c r="A1987" s="2">
        <v>44474</v>
      </c>
      <c r="B1987" s="3" t="s">
        <v>170</v>
      </c>
      <c r="C1987" s="4" t="s">
        <v>86</v>
      </c>
      <c r="D1987" s="3" t="s">
        <v>10</v>
      </c>
      <c r="E1987" s="3" t="s">
        <v>175</v>
      </c>
      <c r="F1987" s="3">
        <v>93</v>
      </c>
      <c r="G1987" s="3">
        <v>23500</v>
      </c>
      <c r="H1987" s="5">
        <f t="shared" si="99"/>
        <v>2185500</v>
      </c>
      <c r="I1987" s="76">
        <f t="shared" ref="I1987:I2050" si="100">IF($G1987&gt;20000, ROUNDDOWN($H1987*0.5, -1), IF($G1987&gt;10000, ROUNDDOWN($H1987*0.2, -1), ROUNDDOWN($H1987*0.1, -1)))</f>
        <v>1092750</v>
      </c>
      <c r="J1987" s="76">
        <f t="shared" ref="J1987:J2050" si="101">IF($F1987&gt;90, ROUNDDOWN($H1987*0.01, -2), 0) + IF($G1987&gt;20000, ROUNDDOWN($H1987*0.5, -2), IF($G1987&gt;10000, ROUNDDOWN($H1987*0.2, -2), ROUNDDOWN($H1987*0.08, -2)))</f>
        <v>1114500</v>
      </c>
    </row>
    <row r="1988" spans="1:10">
      <c r="A1988" s="2">
        <v>44474</v>
      </c>
      <c r="B1988" s="3" t="s">
        <v>171</v>
      </c>
      <c r="C1988" s="4" t="s">
        <v>54</v>
      </c>
      <c r="D1988" s="3" t="s">
        <v>7</v>
      </c>
      <c r="E1988" s="3" t="s">
        <v>177</v>
      </c>
      <c r="F1988" s="3">
        <v>16</v>
      </c>
      <c r="G1988" s="3">
        <v>5000</v>
      </c>
      <c r="H1988" s="5">
        <f t="shared" si="99"/>
        <v>80000</v>
      </c>
      <c r="I1988" s="76">
        <f t="shared" si="100"/>
        <v>8000</v>
      </c>
      <c r="J1988" s="76">
        <f t="shared" si="101"/>
        <v>6400</v>
      </c>
    </row>
    <row r="1989" spans="1:10">
      <c r="A1989" s="2">
        <v>44474</v>
      </c>
      <c r="B1989" s="3" t="s">
        <v>169</v>
      </c>
      <c r="C1989" s="4" t="s">
        <v>46</v>
      </c>
      <c r="D1989" s="3" t="s">
        <v>7</v>
      </c>
      <c r="E1989" s="3" t="s">
        <v>176</v>
      </c>
      <c r="F1989" s="3">
        <v>27</v>
      </c>
      <c r="G1989" s="3">
        <v>9000</v>
      </c>
      <c r="H1989" s="5">
        <f t="shared" si="99"/>
        <v>243000</v>
      </c>
      <c r="I1989" s="76">
        <f t="shared" si="100"/>
        <v>24300</v>
      </c>
      <c r="J1989" s="76">
        <f t="shared" si="101"/>
        <v>19400</v>
      </c>
    </row>
    <row r="1990" spans="1:10">
      <c r="A1990" s="2">
        <v>44475</v>
      </c>
      <c r="B1990" s="3" t="s">
        <v>13</v>
      </c>
      <c r="C1990" s="4" t="s">
        <v>122</v>
      </c>
      <c r="D1990" s="3" t="s">
        <v>18</v>
      </c>
      <c r="E1990" s="3" t="s">
        <v>175</v>
      </c>
      <c r="F1990" s="3">
        <v>54</v>
      </c>
      <c r="G1990" s="3">
        <v>23500</v>
      </c>
      <c r="H1990" s="5">
        <f t="shared" si="99"/>
        <v>1269000</v>
      </c>
      <c r="I1990" s="76">
        <f t="shared" si="100"/>
        <v>634500</v>
      </c>
      <c r="J1990" s="76">
        <f t="shared" si="101"/>
        <v>634500</v>
      </c>
    </row>
    <row r="1991" spans="1:10">
      <c r="A1991" s="2">
        <v>44475</v>
      </c>
      <c r="B1991" s="3" t="s">
        <v>13</v>
      </c>
      <c r="C1991" s="4" t="s">
        <v>105</v>
      </c>
      <c r="D1991" s="3" t="s">
        <v>18</v>
      </c>
      <c r="E1991" s="3" t="s">
        <v>176</v>
      </c>
      <c r="F1991" s="3">
        <v>8</v>
      </c>
      <c r="G1991" s="3">
        <v>9000</v>
      </c>
      <c r="H1991" s="5">
        <f t="shared" si="99"/>
        <v>72000</v>
      </c>
      <c r="I1991" s="76">
        <f t="shared" si="100"/>
        <v>7200</v>
      </c>
      <c r="J1991" s="76">
        <f t="shared" si="101"/>
        <v>5700</v>
      </c>
    </row>
    <row r="1992" spans="1:10">
      <c r="A1992" s="2">
        <v>44475</v>
      </c>
      <c r="B1992" s="3" t="s">
        <v>172</v>
      </c>
      <c r="C1992" s="4" t="s">
        <v>20</v>
      </c>
      <c r="D1992" s="3" t="s">
        <v>21</v>
      </c>
      <c r="E1992" s="3" t="s">
        <v>178</v>
      </c>
      <c r="F1992" s="3">
        <v>16</v>
      </c>
      <c r="G1992" s="3">
        <v>4000</v>
      </c>
      <c r="H1992" s="5">
        <f t="shared" si="99"/>
        <v>64000</v>
      </c>
      <c r="I1992" s="76">
        <f t="shared" si="100"/>
        <v>6400</v>
      </c>
      <c r="J1992" s="76">
        <f t="shared" si="101"/>
        <v>5100</v>
      </c>
    </row>
    <row r="1993" spans="1:10">
      <c r="A1993" s="2">
        <v>44476</v>
      </c>
      <c r="B1993" s="3" t="s">
        <v>172</v>
      </c>
      <c r="C1993" s="4" t="s">
        <v>71</v>
      </c>
      <c r="D1993" s="3" t="s">
        <v>7</v>
      </c>
      <c r="E1993" s="3" t="s">
        <v>175</v>
      </c>
      <c r="F1993" s="3">
        <v>27</v>
      </c>
      <c r="G1993" s="3">
        <v>23500</v>
      </c>
      <c r="H1993" s="5">
        <f t="shared" si="99"/>
        <v>634500</v>
      </c>
      <c r="I1993" s="76">
        <f t="shared" si="100"/>
        <v>317250</v>
      </c>
      <c r="J1993" s="76">
        <f t="shared" si="101"/>
        <v>317200</v>
      </c>
    </row>
    <row r="1994" spans="1:10">
      <c r="A1994" s="2">
        <v>44476</v>
      </c>
      <c r="B1994" s="3" t="s">
        <v>172</v>
      </c>
      <c r="C1994" s="4" t="s">
        <v>109</v>
      </c>
      <c r="D1994" s="3" t="s">
        <v>18</v>
      </c>
      <c r="E1994" s="3" t="s">
        <v>176</v>
      </c>
      <c r="F1994" s="3">
        <v>21</v>
      </c>
      <c r="G1994" s="3">
        <v>9000</v>
      </c>
      <c r="H1994" s="5">
        <f t="shared" si="99"/>
        <v>189000</v>
      </c>
      <c r="I1994" s="76">
        <f t="shared" si="100"/>
        <v>18900</v>
      </c>
      <c r="J1994" s="76">
        <f t="shared" si="101"/>
        <v>15100</v>
      </c>
    </row>
    <row r="1995" spans="1:10">
      <c r="A1995" s="2">
        <v>44477</v>
      </c>
      <c r="B1995" s="3" t="s">
        <v>173</v>
      </c>
      <c r="C1995" s="4" t="s">
        <v>59</v>
      </c>
      <c r="D1995" s="3" t="s">
        <v>7</v>
      </c>
      <c r="E1995" s="3" t="s">
        <v>175</v>
      </c>
      <c r="F1995" s="3">
        <v>47</v>
      </c>
      <c r="G1995" s="3">
        <v>23500</v>
      </c>
      <c r="H1995" s="5">
        <f t="shared" si="99"/>
        <v>1104500</v>
      </c>
      <c r="I1995" s="76">
        <f t="shared" si="100"/>
        <v>552250</v>
      </c>
      <c r="J1995" s="76">
        <f t="shared" si="101"/>
        <v>552200</v>
      </c>
    </row>
    <row r="1996" spans="1:10">
      <c r="A1996" s="2">
        <v>44477</v>
      </c>
      <c r="B1996" s="3" t="s">
        <v>172</v>
      </c>
      <c r="C1996" s="4" t="s">
        <v>47</v>
      </c>
      <c r="D1996" s="3" t="s">
        <v>7</v>
      </c>
      <c r="E1996" s="3" t="s">
        <v>176</v>
      </c>
      <c r="F1996" s="3">
        <v>77</v>
      </c>
      <c r="G1996" s="3">
        <v>9000</v>
      </c>
      <c r="H1996" s="5">
        <f t="shared" si="99"/>
        <v>693000</v>
      </c>
      <c r="I1996" s="76">
        <f t="shared" si="100"/>
        <v>69300</v>
      </c>
      <c r="J1996" s="76">
        <f t="shared" si="101"/>
        <v>55400</v>
      </c>
    </row>
    <row r="1997" spans="1:10">
      <c r="A1997" s="2">
        <v>44477</v>
      </c>
      <c r="B1997" s="3" t="s">
        <v>169</v>
      </c>
      <c r="C1997" s="4" t="s">
        <v>11</v>
      </c>
      <c r="D1997" s="3" t="s">
        <v>7</v>
      </c>
      <c r="E1997" s="3" t="s">
        <v>176</v>
      </c>
      <c r="F1997" s="3">
        <v>19</v>
      </c>
      <c r="G1997" s="3">
        <v>9000</v>
      </c>
      <c r="H1997" s="5">
        <f t="shared" si="99"/>
        <v>171000</v>
      </c>
      <c r="I1997" s="76">
        <f t="shared" si="100"/>
        <v>17100</v>
      </c>
      <c r="J1997" s="76">
        <f t="shared" si="101"/>
        <v>13600</v>
      </c>
    </row>
    <row r="1998" spans="1:10">
      <c r="A1998" s="2">
        <v>44477</v>
      </c>
      <c r="B1998" s="3" t="s">
        <v>170</v>
      </c>
      <c r="C1998" s="4" t="s">
        <v>98</v>
      </c>
      <c r="D1998" s="3" t="s">
        <v>10</v>
      </c>
      <c r="E1998" s="3" t="s">
        <v>176</v>
      </c>
      <c r="F1998" s="3">
        <v>58</v>
      </c>
      <c r="G1998" s="3">
        <v>9000</v>
      </c>
      <c r="H1998" s="5">
        <f t="shared" si="99"/>
        <v>522000</v>
      </c>
      <c r="I1998" s="76">
        <f t="shared" si="100"/>
        <v>52200</v>
      </c>
      <c r="J1998" s="76">
        <f t="shared" si="101"/>
        <v>41700</v>
      </c>
    </row>
    <row r="1999" spans="1:10">
      <c r="A1999" s="2">
        <v>44477</v>
      </c>
      <c r="B1999" s="3" t="s">
        <v>13</v>
      </c>
      <c r="C1999" s="4" t="s">
        <v>166</v>
      </c>
      <c r="D1999" s="3" t="s">
        <v>118</v>
      </c>
      <c r="E1999" s="3" t="s">
        <v>175</v>
      </c>
      <c r="F1999" s="3">
        <v>83</v>
      </c>
      <c r="G1999" s="3">
        <v>23500</v>
      </c>
      <c r="H1999" s="5">
        <f t="shared" si="99"/>
        <v>1950500</v>
      </c>
      <c r="I1999" s="76">
        <f t="shared" si="100"/>
        <v>975250</v>
      </c>
      <c r="J1999" s="76">
        <f t="shared" si="101"/>
        <v>975200</v>
      </c>
    </row>
    <row r="2000" spans="1:10">
      <c r="A2000" s="2">
        <v>44477</v>
      </c>
      <c r="B2000" s="3" t="s">
        <v>169</v>
      </c>
      <c r="C2000" s="4" t="s">
        <v>33</v>
      </c>
      <c r="D2000" s="3" t="s">
        <v>23</v>
      </c>
      <c r="E2000" s="3" t="s">
        <v>174</v>
      </c>
      <c r="F2000" s="3">
        <v>85</v>
      </c>
      <c r="G2000" s="3">
        <v>18000</v>
      </c>
      <c r="H2000" s="5">
        <f t="shared" si="99"/>
        <v>1530000</v>
      </c>
      <c r="I2000" s="76">
        <f t="shared" si="100"/>
        <v>306000</v>
      </c>
      <c r="J2000" s="76">
        <f t="shared" si="101"/>
        <v>306000</v>
      </c>
    </row>
    <row r="2001" spans="1:10">
      <c r="A2001" s="2">
        <v>44478</v>
      </c>
      <c r="B2001" s="3" t="s">
        <v>170</v>
      </c>
      <c r="C2001" s="4" t="s">
        <v>75</v>
      </c>
      <c r="D2001" s="3" t="s">
        <v>7</v>
      </c>
      <c r="E2001" s="3" t="s">
        <v>175</v>
      </c>
      <c r="F2001" s="3">
        <v>97</v>
      </c>
      <c r="G2001" s="3">
        <v>23500</v>
      </c>
      <c r="H2001" s="5">
        <f t="shared" si="99"/>
        <v>2279500</v>
      </c>
      <c r="I2001" s="76">
        <f t="shared" si="100"/>
        <v>1139750</v>
      </c>
      <c r="J2001" s="76">
        <f t="shared" si="101"/>
        <v>1162400</v>
      </c>
    </row>
    <row r="2002" spans="1:10">
      <c r="A2002" s="2">
        <v>44478</v>
      </c>
      <c r="B2002" s="3" t="s">
        <v>169</v>
      </c>
      <c r="C2002" s="4" t="s">
        <v>33</v>
      </c>
      <c r="D2002" s="3" t="s">
        <v>23</v>
      </c>
      <c r="E2002" s="3" t="s">
        <v>174</v>
      </c>
      <c r="F2002" s="3">
        <v>53</v>
      </c>
      <c r="G2002" s="3">
        <v>18000</v>
      </c>
      <c r="H2002" s="5">
        <f t="shared" si="99"/>
        <v>954000</v>
      </c>
      <c r="I2002" s="76">
        <f t="shared" si="100"/>
        <v>190800</v>
      </c>
      <c r="J2002" s="76">
        <f t="shared" si="101"/>
        <v>190800</v>
      </c>
    </row>
    <row r="2003" spans="1:10">
      <c r="A2003" s="2">
        <v>44478</v>
      </c>
      <c r="B2003" s="3" t="s">
        <v>13</v>
      </c>
      <c r="C2003" s="4" t="s">
        <v>34</v>
      </c>
      <c r="D2003" s="3" t="s">
        <v>23</v>
      </c>
      <c r="E2003" s="3" t="s">
        <v>176</v>
      </c>
      <c r="F2003" s="3">
        <v>19</v>
      </c>
      <c r="G2003" s="3">
        <v>9000</v>
      </c>
      <c r="H2003" s="5">
        <f t="shared" si="99"/>
        <v>171000</v>
      </c>
      <c r="I2003" s="76">
        <f t="shared" si="100"/>
        <v>17100</v>
      </c>
      <c r="J2003" s="76">
        <f t="shared" si="101"/>
        <v>13600</v>
      </c>
    </row>
    <row r="2004" spans="1:10">
      <c r="A2004" s="2">
        <v>44478</v>
      </c>
      <c r="B2004" s="3" t="s">
        <v>171</v>
      </c>
      <c r="C2004" s="4" t="s">
        <v>81</v>
      </c>
      <c r="D2004" s="3" t="s">
        <v>18</v>
      </c>
      <c r="E2004" s="3" t="s">
        <v>175</v>
      </c>
      <c r="F2004" s="3">
        <v>58</v>
      </c>
      <c r="G2004" s="3">
        <v>23500</v>
      </c>
      <c r="H2004" s="5">
        <f t="shared" si="99"/>
        <v>1363000</v>
      </c>
      <c r="I2004" s="76">
        <f t="shared" si="100"/>
        <v>681500</v>
      </c>
      <c r="J2004" s="76">
        <f t="shared" si="101"/>
        <v>681500</v>
      </c>
    </row>
    <row r="2005" spans="1:10">
      <c r="A2005" s="2">
        <v>44478</v>
      </c>
      <c r="B2005" s="3" t="s">
        <v>13</v>
      </c>
      <c r="C2005" s="4" t="s">
        <v>89</v>
      </c>
      <c r="D2005" s="3" t="s">
        <v>10</v>
      </c>
      <c r="E2005" s="3" t="s">
        <v>174</v>
      </c>
      <c r="F2005" s="3">
        <v>46</v>
      </c>
      <c r="G2005" s="3">
        <v>18000</v>
      </c>
      <c r="H2005" s="5">
        <f t="shared" si="99"/>
        <v>828000</v>
      </c>
      <c r="I2005" s="76">
        <f t="shared" si="100"/>
        <v>165600</v>
      </c>
      <c r="J2005" s="76">
        <f t="shared" si="101"/>
        <v>165600</v>
      </c>
    </row>
    <row r="2006" spans="1:10">
      <c r="A2006" s="2">
        <v>44479</v>
      </c>
      <c r="B2006" s="3" t="s">
        <v>172</v>
      </c>
      <c r="C2006" s="4" t="s">
        <v>154</v>
      </c>
      <c r="D2006" s="3" t="s">
        <v>21</v>
      </c>
      <c r="E2006" s="3" t="s">
        <v>176</v>
      </c>
      <c r="F2006" s="3">
        <v>48</v>
      </c>
      <c r="G2006" s="3">
        <v>9000</v>
      </c>
      <c r="H2006" s="5">
        <f t="shared" si="99"/>
        <v>432000</v>
      </c>
      <c r="I2006" s="76">
        <f t="shared" si="100"/>
        <v>43200</v>
      </c>
      <c r="J2006" s="76">
        <f t="shared" si="101"/>
        <v>34500</v>
      </c>
    </row>
    <row r="2007" spans="1:10">
      <c r="A2007" s="2">
        <v>44479</v>
      </c>
      <c r="B2007" s="3" t="s">
        <v>171</v>
      </c>
      <c r="C2007" s="4" t="s">
        <v>66</v>
      </c>
      <c r="D2007" s="3" t="s">
        <v>7</v>
      </c>
      <c r="E2007" s="3" t="s">
        <v>176</v>
      </c>
      <c r="F2007" s="3">
        <v>67</v>
      </c>
      <c r="G2007" s="3">
        <v>9000</v>
      </c>
      <c r="H2007" s="5">
        <f t="shared" si="99"/>
        <v>603000</v>
      </c>
      <c r="I2007" s="76">
        <f t="shared" si="100"/>
        <v>60300</v>
      </c>
      <c r="J2007" s="76">
        <f t="shared" si="101"/>
        <v>48200</v>
      </c>
    </row>
    <row r="2008" spans="1:10">
      <c r="A2008" s="2">
        <v>44479</v>
      </c>
      <c r="B2008" s="3" t="s">
        <v>170</v>
      </c>
      <c r="C2008" s="4" t="s">
        <v>116</v>
      </c>
      <c r="D2008" s="3" t="s">
        <v>18</v>
      </c>
      <c r="E2008" s="3" t="s">
        <v>174</v>
      </c>
      <c r="F2008" s="3">
        <v>69</v>
      </c>
      <c r="G2008" s="3">
        <v>18000</v>
      </c>
      <c r="H2008" s="5">
        <f t="shared" si="99"/>
        <v>1242000</v>
      </c>
      <c r="I2008" s="76">
        <f t="shared" si="100"/>
        <v>248400</v>
      </c>
      <c r="J2008" s="76">
        <f t="shared" si="101"/>
        <v>248400</v>
      </c>
    </row>
    <row r="2009" spans="1:10">
      <c r="A2009" s="2">
        <v>44479</v>
      </c>
      <c r="B2009" s="3" t="s">
        <v>169</v>
      </c>
      <c r="C2009" s="4" t="s">
        <v>104</v>
      </c>
      <c r="D2009" s="3" t="s">
        <v>18</v>
      </c>
      <c r="E2009" s="3" t="s">
        <v>175</v>
      </c>
      <c r="F2009" s="3">
        <v>3</v>
      </c>
      <c r="G2009" s="3">
        <v>23500</v>
      </c>
      <c r="H2009" s="5">
        <f t="shared" si="99"/>
        <v>70500</v>
      </c>
      <c r="I2009" s="76">
        <f t="shared" si="100"/>
        <v>35250</v>
      </c>
      <c r="J2009" s="76">
        <f t="shared" si="101"/>
        <v>35200</v>
      </c>
    </row>
    <row r="2010" spans="1:10">
      <c r="A2010" s="2">
        <v>44479</v>
      </c>
      <c r="B2010" s="3" t="s">
        <v>173</v>
      </c>
      <c r="C2010" s="4" t="s">
        <v>152</v>
      </c>
      <c r="D2010" s="3" t="s">
        <v>10</v>
      </c>
      <c r="E2010" s="3" t="s">
        <v>174</v>
      </c>
      <c r="F2010" s="3">
        <v>25</v>
      </c>
      <c r="G2010" s="3">
        <v>18000</v>
      </c>
      <c r="H2010" s="5">
        <f t="shared" si="99"/>
        <v>450000</v>
      </c>
      <c r="I2010" s="76">
        <f t="shared" si="100"/>
        <v>90000</v>
      </c>
      <c r="J2010" s="76">
        <f t="shared" si="101"/>
        <v>90000</v>
      </c>
    </row>
    <row r="2011" spans="1:10">
      <c r="A2011" s="2">
        <v>44480</v>
      </c>
      <c r="B2011" s="3" t="s">
        <v>170</v>
      </c>
      <c r="C2011" s="4" t="s">
        <v>158</v>
      </c>
      <c r="D2011" s="3" t="s">
        <v>10</v>
      </c>
      <c r="E2011" s="3" t="s">
        <v>176</v>
      </c>
      <c r="F2011" s="3">
        <v>39</v>
      </c>
      <c r="G2011" s="3">
        <v>9000</v>
      </c>
      <c r="H2011" s="5">
        <f t="shared" si="99"/>
        <v>351000</v>
      </c>
      <c r="I2011" s="76">
        <f t="shared" si="100"/>
        <v>35100</v>
      </c>
      <c r="J2011" s="76">
        <f t="shared" si="101"/>
        <v>28000</v>
      </c>
    </row>
    <row r="2012" spans="1:10">
      <c r="A2012" s="2">
        <v>44480</v>
      </c>
      <c r="B2012" s="3" t="s">
        <v>171</v>
      </c>
      <c r="C2012" s="4" t="s">
        <v>54</v>
      </c>
      <c r="D2012" s="3" t="s">
        <v>7</v>
      </c>
      <c r="E2012" s="3" t="s">
        <v>174</v>
      </c>
      <c r="F2012" s="3">
        <v>34</v>
      </c>
      <c r="G2012" s="3">
        <v>18000</v>
      </c>
      <c r="H2012" s="5">
        <f t="shared" si="99"/>
        <v>612000</v>
      </c>
      <c r="I2012" s="76">
        <f t="shared" si="100"/>
        <v>122400</v>
      </c>
      <c r="J2012" s="76">
        <f t="shared" si="101"/>
        <v>122400</v>
      </c>
    </row>
    <row r="2013" spans="1:10">
      <c r="A2013" s="2">
        <v>44482</v>
      </c>
      <c r="B2013" s="3" t="s">
        <v>170</v>
      </c>
      <c r="C2013" s="4" t="s">
        <v>161</v>
      </c>
      <c r="D2013" s="3" t="s">
        <v>10</v>
      </c>
      <c r="E2013" s="3" t="s">
        <v>175</v>
      </c>
      <c r="F2013" s="3">
        <v>49</v>
      </c>
      <c r="G2013" s="3">
        <v>23500</v>
      </c>
      <c r="H2013" s="5">
        <f t="shared" si="99"/>
        <v>1151500</v>
      </c>
      <c r="I2013" s="76">
        <f t="shared" si="100"/>
        <v>575750</v>
      </c>
      <c r="J2013" s="76">
        <f t="shared" si="101"/>
        <v>575700</v>
      </c>
    </row>
    <row r="2014" spans="1:10">
      <c r="A2014" s="2">
        <v>44482</v>
      </c>
      <c r="B2014" s="3" t="s">
        <v>173</v>
      </c>
      <c r="C2014" s="4" t="s">
        <v>137</v>
      </c>
      <c r="D2014" s="3" t="s">
        <v>21</v>
      </c>
      <c r="E2014" s="3" t="s">
        <v>174</v>
      </c>
      <c r="F2014" s="3">
        <v>59</v>
      </c>
      <c r="G2014" s="3">
        <v>18000</v>
      </c>
      <c r="H2014" s="5">
        <f t="shared" si="99"/>
        <v>1062000</v>
      </c>
      <c r="I2014" s="76">
        <f t="shared" si="100"/>
        <v>212400</v>
      </c>
      <c r="J2014" s="76">
        <f t="shared" si="101"/>
        <v>212400</v>
      </c>
    </row>
    <row r="2015" spans="1:10">
      <c r="A2015" s="2">
        <v>44482</v>
      </c>
      <c r="B2015" s="3" t="s">
        <v>171</v>
      </c>
      <c r="C2015" s="4" t="s">
        <v>9</v>
      </c>
      <c r="D2015" s="3" t="s">
        <v>10</v>
      </c>
      <c r="E2015" s="3" t="s">
        <v>176</v>
      </c>
      <c r="F2015" s="3">
        <v>4</v>
      </c>
      <c r="G2015" s="3">
        <v>9000</v>
      </c>
      <c r="H2015" s="5">
        <f t="shared" si="99"/>
        <v>36000</v>
      </c>
      <c r="I2015" s="76">
        <f t="shared" si="100"/>
        <v>3600</v>
      </c>
      <c r="J2015" s="76">
        <f t="shared" si="101"/>
        <v>2800</v>
      </c>
    </row>
    <row r="2016" spans="1:10">
      <c r="A2016" s="2">
        <v>44482</v>
      </c>
      <c r="B2016" s="3" t="s">
        <v>173</v>
      </c>
      <c r="C2016" s="4" t="s">
        <v>27</v>
      </c>
      <c r="D2016" s="3" t="s">
        <v>21</v>
      </c>
      <c r="E2016" s="3" t="s">
        <v>176</v>
      </c>
      <c r="F2016" s="3">
        <v>40</v>
      </c>
      <c r="G2016" s="3">
        <v>9000</v>
      </c>
      <c r="H2016" s="5">
        <f t="shared" si="99"/>
        <v>360000</v>
      </c>
      <c r="I2016" s="76">
        <f t="shared" si="100"/>
        <v>36000</v>
      </c>
      <c r="J2016" s="76">
        <f t="shared" si="101"/>
        <v>28800</v>
      </c>
    </row>
    <row r="2017" spans="1:10">
      <c r="A2017" s="2">
        <v>44482</v>
      </c>
      <c r="B2017" s="3" t="s">
        <v>171</v>
      </c>
      <c r="C2017" s="4" t="s">
        <v>54</v>
      </c>
      <c r="D2017" s="3" t="s">
        <v>7</v>
      </c>
      <c r="E2017" s="3" t="s">
        <v>177</v>
      </c>
      <c r="F2017" s="3">
        <v>44</v>
      </c>
      <c r="G2017" s="3">
        <v>5000</v>
      </c>
      <c r="H2017" s="5">
        <f t="shared" si="99"/>
        <v>220000</v>
      </c>
      <c r="I2017" s="76">
        <f t="shared" si="100"/>
        <v>22000</v>
      </c>
      <c r="J2017" s="76">
        <f t="shared" si="101"/>
        <v>17600</v>
      </c>
    </row>
    <row r="2018" spans="1:10">
      <c r="A2018" s="2">
        <v>44482</v>
      </c>
      <c r="B2018" s="3" t="s">
        <v>13</v>
      </c>
      <c r="C2018" s="4" t="s">
        <v>46</v>
      </c>
      <c r="D2018" s="3" t="s">
        <v>7</v>
      </c>
      <c r="E2018" s="3" t="s">
        <v>174</v>
      </c>
      <c r="F2018" s="3">
        <v>61</v>
      </c>
      <c r="G2018" s="3">
        <v>18000</v>
      </c>
      <c r="H2018" s="5">
        <f t="shared" si="99"/>
        <v>1098000</v>
      </c>
      <c r="I2018" s="76">
        <f t="shared" si="100"/>
        <v>219600</v>
      </c>
      <c r="J2018" s="76">
        <f t="shared" si="101"/>
        <v>219600</v>
      </c>
    </row>
    <row r="2019" spans="1:10">
      <c r="A2019" s="2">
        <v>44483</v>
      </c>
      <c r="B2019" s="3" t="s">
        <v>172</v>
      </c>
      <c r="C2019" s="4" t="s">
        <v>157</v>
      </c>
      <c r="D2019" s="3" t="s">
        <v>21</v>
      </c>
      <c r="E2019" s="3" t="s">
        <v>175</v>
      </c>
      <c r="F2019" s="3">
        <v>88</v>
      </c>
      <c r="G2019" s="3">
        <v>23500</v>
      </c>
      <c r="H2019" s="5">
        <f t="shared" si="99"/>
        <v>2068000</v>
      </c>
      <c r="I2019" s="76">
        <f t="shared" si="100"/>
        <v>1034000</v>
      </c>
      <c r="J2019" s="76">
        <f t="shared" si="101"/>
        <v>1034000</v>
      </c>
    </row>
    <row r="2020" spans="1:10">
      <c r="A2020" s="2">
        <v>44483</v>
      </c>
      <c r="B2020" s="3" t="s">
        <v>170</v>
      </c>
      <c r="C2020" s="4" t="s">
        <v>165</v>
      </c>
      <c r="D2020" s="3" t="s">
        <v>18</v>
      </c>
      <c r="E2020" s="3" t="s">
        <v>175</v>
      </c>
      <c r="F2020" s="3">
        <v>33</v>
      </c>
      <c r="G2020" s="3">
        <v>23500</v>
      </c>
      <c r="H2020" s="5">
        <f t="shared" si="99"/>
        <v>775500</v>
      </c>
      <c r="I2020" s="76">
        <f t="shared" si="100"/>
        <v>387750</v>
      </c>
      <c r="J2020" s="76">
        <f t="shared" si="101"/>
        <v>387700</v>
      </c>
    </row>
    <row r="2021" spans="1:10">
      <c r="A2021" s="2">
        <v>44483</v>
      </c>
      <c r="B2021" s="3" t="s">
        <v>172</v>
      </c>
      <c r="C2021" s="4" t="s">
        <v>157</v>
      </c>
      <c r="D2021" s="3" t="s">
        <v>21</v>
      </c>
      <c r="E2021" s="3" t="s">
        <v>175</v>
      </c>
      <c r="F2021" s="3">
        <v>9</v>
      </c>
      <c r="G2021" s="3">
        <v>23500</v>
      </c>
      <c r="H2021" s="5">
        <f t="shared" si="99"/>
        <v>211500</v>
      </c>
      <c r="I2021" s="76">
        <f t="shared" si="100"/>
        <v>105750</v>
      </c>
      <c r="J2021" s="76">
        <f t="shared" si="101"/>
        <v>105700</v>
      </c>
    </row>
    <row r="2022" spans="1:10">
      <c r="A2022" s="2">
        <v>44483</v>
      </c>
      <c r="B2022" s="3" t="s">
        <v>172</v>
      </c>
      <c r="C2022" s="4" t="s">
        <v>36</v>
      </c>
      <c r="D2022" s="3" t="s">
        <v>23</v>
      </c>
      <c r="E2022" s="3" t="s">
        <v>178</v>
      </c>
      <c r="F2022" s="3">
        <v>20</v>
      </c>
      <c r="G2022" s="3">
        <v>4000</v>
      </c>
      <c r="H2022" s="5">
        <f t="shared" si="99"/>
        <v>80000</v>
      </c>
      <c r="I2022" s="76">
        <f t="shared" si="100"/>
        <v>8000</v>
      </c>
      <c r="J2022" s="76">
        <f t="shared" si="101"/>
        <v>6400</v>
      </c>
    </row>
    <row r="2023" spans="1:10">
      <c r="A2023" s="2">
        <v>44483</v>
      </c>
      <c r="B2023" s="3" t="s">
        <v>170</v>
      </c>
      <c r="C2023" s="4" t="s">
        <v>50</v>
      </c>
      <c r="D2023" s="3" t="s">
        <v>10</v>
      </c>
      <c r="E2023" s="3" t="s">
        <v>178</v>
      </c>
      <c r="F2023" s="3">
        <v>26</v>
      </c>
      <c r="G2023" s="3">
        <v>4000</v>
      </c>
      <c r="H2023" s="5">
        <f t="shared" si="99"/>
        <v>104000</v>
      </c>
      <c r="I2023" s="76">
        <f t="shared" si="100"/>
        <v>10400</v>
      </c>
      <c r="J2023" s="76">
        <f t="shared" si="101"/>
        <v>8300</v>
      </c>
    </row>
    <row r="2024" spans="1:10">
      <c r="A2024" s="2">
        <v>44484</v>
      </c>
      <c r="B2024" s="3" t="s">
        <v>173</v>
      </c>
      <c r="C2024" s="4" t="s">
        <v>58</v>
      </c>
      <c r="D2024" s="3" t="s">
        <v>7</v>
      </c>
      <c r="E2024" s="3" t="s">
        <v>174</v>
      </c>
      <c r="F2024" s="3">
        <v>58</v>
      </c>
      <c r="G2024" s="3">
        <v>18000</v>
      </c>
      <c r="H2024" s="5">
        <f t="shared" si="99"/>
        <v>1044000</v>
      </c>
      <c r="I2024" s="76">
        <f t="shared" si="100"/>
        <v>208800</v>
      </c>
      <c r="J2024" s="76">
        <f t="shared" si="101"/>
        <v>208800</v>
      </c>
    </row>
    <row r="2025" spans="1:10">
      <c r="A2025" s="2">
        <v>44484</v>
      </c>
      <c r="B2025" s="3" t="s">
        <v>172</v>
      </c>
      <c r="C2025" s="4" t="s">
        <v>61</v>
      </c>
      <c r="D2025" s="3" t="s">
        <v>7</v>
      </c>
      <c r="E2025" s="3" t="s">
        <v>175</v>
      </c>
      <c r="F2025" s="3">
        <v>6</v>
      </c>
      <c r="G2025" s="3">
        <v>23500</v>
      </c>
      <c r="H2025" s="5">
        <f t="shared" si="99"/>
        <v>141000</v>
      </c>
      <c r="I2025" s="76">
        <f t="shared" si="100"/>
        <v>70500</v>
      </c>
      <c r="J2025" s="76">
        <f t="shared" si="101"/>
        <v>70500</v>
      </c>
    </row>
    <row r="2026" spans="1:10">
      <c r="A2026" s="2">
        <v>44484</v>
      </c>
      <c r="B2026" s="3" t="s">
        <v>171</v>
      </c>
      <c r="C2026" s="4" t="s">
        <v>136</v>
      </c>
      <c r="D2026" s="3" t="s">
        <v>10</v>
      </c>
      <c r="E2026" s="3" t="s">
        <v>176</v>
      </c>
      <c r="F2026" s="3">
        <v>31</v>
      </c>
      <c r="G2026" s="3">
        <v>9000</v>
      </c>
      <c r="H2026" s="5">
        <f t="shared" si="99"/>
        <v>279000</v>
      </c>
      <c r="I2026" s="76">
        <f t="shared" si="100"/>
        <v>27900</v>
      </c>
      <c r="J2026" s="76">
        <f t="shared" si="101"/>
        <v>22300</v>
      </c>
    </row>
    <row r="2027" spans="1:10">
      <c r="A2027" s="2">
        <v>44484</v>
      </c>
      <c r="B2027" s="3" t="s">
        <v>169</v>
      </c>
      <c r="C2027" s="4" t="s">
        <v>163</v>
      </c>
      <c r="D2027" s="3" t="s">
        <v>7</v>
      </c>
      <c r="E2027" s="3" t="s">
        <v>174</v>
      </c>
      <c r="F2027" s="3">
        <v>60</v>
      </c>
      <c r="G2027" s="3">
        <v>18000</v>
      </c>
      <c r="H2027" s="5">
        <f t="shared" si="99"/>
        <v>1080000</v>
      </c>
      <c r="I2027" s="76">
        <f t="shared" si="100"/>
        <v>216000</v>
      </c>
      <c r="J2027" s="76">
        <f t="shared" si="101"/>
        <v>216000</v>
      </c>
    </row>
    <row r="2028" spans="1:10">
      <c r="A2028" s="2">
        <v>44485</v>
      </c>
      <c r="B2028" s="3" t="s">
        <v>173</v>
      </c>
      <c r="C2028" s="4" t="s">
        <v>159</v>
      </c>
      <c r="D2028" s="3" t="s">
        <v>21</v>
      </c>
      <c r="E2028" s="3" t="s">
        <v>176</v>
      </c>
      <c r="F2028" s="3">
        <v>87</v>
      </c>
      <c r="G2028" s="3">
        <v>9000</v>
      </c>
      <c r="H2028" s="5">
        <f t="shared" si="99"/>
        <v>783000</v>
      </c>
      <c r="I2028" s="76">
        <f t="shared" si="100"/>
        <v>78300</v>
      </c>
      <c r="J2028" s="76">
        <f t="shared" si="101"/>
        <v>62600</v>
      </c>
    </row>
    <row r="2029" spans="1:10">
      <c r="A2029" s="2">
        <v>44485</v>
      </c>
      <c r="B2029" s="3" t="s">
        <v>172</v>
      </c>
      <c r="C2029" s="4" t="s">
        <v>52</v>
      </c>
      <c r="D2029" s="3" t="s">
        <v>23</v>
      </c>
      <c r="E2029" s="3" t="s">
        <v>176</v>
      </c>
      <c r="F2029" s="3">
        <v>13</v>
      </c>
      <c r="G2029" s="3">
        <v>9000</v>
      </c>
      <c r="H2029" s="5">
        <f t="shared" si="99"/>
        <v>117000</v>
      </c>
      <c r="I2029" s="76">
        <f t="shared" si="100"/>
        <v>11700</v>
      </c>
      <c r="J2029" s="76">
        <f t="shared" si="101"/>
        <v>9300</v>
      </c>
    </row>
    <row r="2030" spans="1:10">
      <c r="A2030" s="2">
        <v>44485</v>
      </c>
      <c r="B2030" s="3" t="s">
        <v>173</v>
      </c>
      <c r="C2030" s="4" t="s">
        <v>110</v>
      </c>
      <c r="D2030" s="3" t="s">
        <v>10</v>
      </c>
      <c r="E2030" s="3" t="s">
        <v>176</v>
      </c>
      <c r="F2030" s="3">
        <v>41</v>
      </c>
      <c r="G2030" s="3">
        <v>9000</v>
      </c>
      <c r="H2030" s="5">
        <f t="shared" si="99"/>
        <v>369000</v>
      </c>
      <c r="I2030" s="76">
        <f t="shared" si="100"/>
        <v>36900</v>
      </c>
      <c r="J2030" s="76">
        <f t="shared" si="101"/>
        <v>29500</v>
      </c>
    </row>
    <row r="2031" spans="1:10">
      <c r="A2031" s="2">
        <v>44485</v>
      </c>
      <c r="B2031" s="3" t="s">
        <v>171</v>
      </c>
      <c r="C2031" s="4" t="s">
        <v>91</v>
      </c>
      <c r="D2031" s="3" t="s">
        <v>10</v>
      </c>
      <c r="E2031" s="3" t="s">
        <v>175</v>
      </c>
      <c r="F2031" s="3">
        <v>28</v>
      </c>
      <c r="G2031" s="3">
        <v>23500</v>
      </c>
      <c r="H2031" s="5">
        <f t="shared" si="99"/>
        <v>658000</v>
      </c>
      <c r="I2031" s="76">
        <f t="shared" si="100"/>
        <v>329000</v>
      </c>
      <c r="J2031" s="76">
        <f t="shared" si="101"/>
        <v>329000</v>
      </c>
    </row>
    <row r="2032" spans="1:10">
      <c r="A2032" s="2">
        <v>44485</v>
      </c>
      <c r="B2032" s="3" t="s">
        <v>170</v>
      </c>
      <c r="C2032" s="4" t="s">
        <v>131</v>
      </c>
      <c r="D2032" s="3" t="s">
        <v>23</v>
      </c>
      <c r="E2032" s="3" t="s">
        <v>174</v>
      </c>
      <c r="F2032" s="3">
        <v>79</v>
      </c>
      <c r="G2032" s="3">
        <v>18000</v>
      </c>
      <c r="H2032" s="5">
        <f t="shared" si="99"/>
        <v>1422000</v>
      </c>
      <c r="I2032" s="76">
        <f t="shared" si="100"/>
        <v>284400</v>
      </c>
      <c r="J2032" s="76">
        <f t="shared" si="101"/>
        <v>284400</v>
      </c>
    </row>
    <row r="2033" spans="1:10">
      <c r="A2033" s="2">
        <v>44485</v>
      </c>
      <c r="B2033" s="3" t="s">
        <v>169</v>
      </c>
      <c r="C2033" s="4" t="s">
        <v>11</v>
      </c>
      <c r="D2033" s="3" t="s">
        <v>7</v>
      </c>
      <c r="E2033" s="3" t="s">
        <v>176</v>
      </c>
      <c r="F2033" s="3">
        <v>75</v>
      </c>
      <c r="G2033" s="3">
        <v>9000</v>
      </c>
      <c r="H2033" s="5">
        <f t="shared" si="99"/>
        <v>675000</v>
      </c>
      <c r="I2033" s="76">
        <f t="shared" si="100"/>
        <v>67500</v>
      </c>
      <c r="J2033" s="76">
        <f t="shared" si="101"/>
        <v>54000</v>
      </c>
    </row>
    <row r="2034" spans="1:10">
      <c r="A2034" s="2">
        <v>44486</v>
      </c>
      <c r="B2034" s="3" t="s">
        <v>13</v>
      </c>
      <c r="C2034" s="4" t="s">
        <v>14</v>
      </c>
      <c r="D2034" s="3" t="s">
        <v>10</v>
      </c>
      <c r="E2034" s="3" t="s">
        <v>178</v>
      </c>
      <c r="F2034" s="3">
        <v>54</v>
      </c>
      <c r="G2034" s="3">
        <v>4000</v>
      </c>
      <c r="H2034" s="5">
        <f t="shared" si="99"/>
        <v>216000</v>
      </c>
      <c r="I2034" s="76">
        <f t="shared" si="100"/>
        <v>21600</v>
      </c>
      <c r="J2034" s="76">
        <f t="shared" si="101"/>
        <v>17200</v>
      </c>
    </row>
    <row r="2035" spans="1:10">
      <c r="A2035" s="2">
        <v>44486</v>
      </c>
      <c r="B2035" s="3" t="s">
        <v>172</v>
      </c>
      <c r="C2035" s="4" t="s">
        <v>36</v>
      </c>
      <c r="D2035" s="3" t="s">
        <v>23</v>
      </c>
      <c r="E2035" s="3" t="s">
        <v>178</v>
      </c>
      <c r="F2035" s="3">
        <v>19</v>
      </c>
      <c r="G2035" s="3">
        <v>4000</v>
      </c>
      <c r="H2035" s="5">
        <f t="shared" si="99"/>
        <v>76000</v>
      </c>
      <c r="I2035" s="76">
        <f t="shared" si="100"/>
        <v>7600</v>
      </c>
      <c r="J2035" s="76">
        <f t="shared" si="101"/>
        <v>6000</v>
      </c>
    </row>
    <row r="2036" spans="1:10">
      <c r="A2036" s="2">
        <v>44486</v>
      </c>
      <c r="B2036" s="3" t="s">
        <v>169</v>
      </c>
      <c r="C2036" s="4" t="s">
        <v>84</v>
      </c>
      <c r="D2036" s="3" t="s">
        <v>18</v>
      </c>
      <c r="E2036" s="3" t="s">
        <v>176</v>
      </c>
      <c r="F2036" s="3">
        <v>91</v>
      </c>
      <c r="G2036" s="3">
        <v>9000</v>
      </c>
      <c r="H2036" s="5">
        <f t="shared" si="99"/>
        <v>819000</v>
      </c>
      <c r="I2036" s="76">
        <f t="shared" si="100"/>
        <v>81900</v>
      </c>
      <c r="J2036" s="76">
        <f t="shared" si="101"/>
        <v>73600</v>
      </c>
    </row>
    <row r="2037" spans="1:10">
      <c r="A2037" s="2">
        <v>44486</v>
      </c>
      <c r="B2037" s="3" t="s">
        <v>13</v>
      </c>
      <c r="C2037" s="4" t="s">
        <v>146</v>
      </c>
      <c r="D2037" s="3" t="s">
        <v>7</v>
      </c>
      <c r="E2037" s="3" t="s">
        <v>175</v>
      </c>
      <c r="F2037" s="3">
        <v>88</v>
      </c>
      <c r="G2037" s="3">
        <v>23500</v>
      </c>
      <c r="H2037" s="5">
        <f t="shared" si="99"/>
        <v>2068000</v>
      </c>
      <c r="I2037" s="76">
        <f t="shared" si="100"/>
        <v>1034000</v>
      </c>
      <c r="J2037" s="76">
        <f t="shared" si="101"/>
        <v>1034000</v>
      </c>
    </row>
    <row r="2038" spans="1:10">
      <c r="A2038" s="2">
        <v>44486</v>
      </c>
      <c r="B2038" s="3" t="s">
        <v>173</v>
      </c>
      <c r="C2038" s="4" t="s">
        <v>72</v>
      </c>
      <c r="D2038" s="3" t="s">
        <v>7</v>
      </c>
      <c r="E2038" s="3" t="s">
        <v>176</v>
      </c>
      <c r="F2038" s="3">
        <v>97</v>
      </c>
      <c r="G2038" s="3">
        <v>9000</v>
      </c>
      <c r="H2038" s="5">
        <f t="shared" si="99"/>
        <v>873000</v>
      </c>
      <c r="I2038" s="76">
        <f t="shared" si="100"/>
        <v>87300</v>
      </c>
      <c r="J2038" s="76">
        <f t="shared" si="101"/>
        <v>78500</v>
      </c>
    </row>
    <row r="2039" spans="1:10">
      <c r="A2039" s="2">
        <v>44486</v>
      </c>
      <c r="B2039" s="3" t="s">
        <v>172</v>
      </c>
      <c r="C2039" s="4" t="s">
        <v>52</v>
      </c>
      <c r="D2039" s="3" t="s">
        <v>23</v>
      </c>
      <c r="E2039" s="3" t="s">
        <v>176</v>
      </c>
      <c r="F2039" s="3">
        <v>8</v>
      </c>
      <c r="G2039" s="3">
        <v>9000</v>
      </c>
      <c r="H2039" s="5">
        <f t="shared" si="99"/>
        <v>72000</v>
      </c>
      <c r="I2039" s="76">
        <f t="shared" si="100"/>
        <v>7200</v>
      </c>
      <c r="J2039" s="76">
        <f t="shared" si="101"/>
        <v>5700</v>
      </c>
    </row>
    <row r="2040" spans="1:10">
      <c r="A2040" s="2">
        <v>44487</v>
      </c>
      <c r="B2040" s="3" t="s">
        <v>171</v>
      </c>
      <c r="C2040" s="4" t="s">
        <v>65</v>
      </c>
      <c r="D2040" s="3" t="s">
        <v>23</v>
      </c>
      <c r="E2040" s="3" t="s">
        <v>178</v>
      </c>
      <c r="F2040" s="3">
        <v>26</v>
      </c>
      <c r="G2040" s="3">
        <v>4000</v>
      </c>
      <c r="H2040" s="5">
        <f t="shared" si="99"/>
        <v>104000</v>
      </c>
      <c r="I2040" s="76">
        <f t="shared" si="100"/>
        <v>10400</v>
      </c>
      <c r="J2040" s="76">
        <f t="shared" si="101"/>
        <v>8300</v>
      </c>
    </row>
    <row r="2041" spans="1:10">
      <c r="A2041" s="2">
        <v>44487</v>
      </c>
      <c r="B2041" s="3" t="s">
        <v>13</v>
      </c>
      <c r="C2041" s="4" t="s">
        <v>44</v>
      </c>
      <c r="D2041" s="3" t="s">
        <v>23</v>
      </c>
      <c r="E2041" s="3" t="s">
        <v>176</v>
      </c>
      <c r="F2041" s="3">
        <v>42</v>
      </c>
      <c r="G2041" s="3">
        <v>9000</v>
      </c>
      <c r="H2041" s="5">
        <f t="shared" si="99"/>
        <v>378000</v>
      </c>
      <c r="I2041" s="76">
        <f t="shared" si="100"/>
        <v>37800</v>
      </c>
      <c r="J2041" s="76">
        <f t="shared" si="101"/>
        <v>30200</v>
      </c>
    </row>
    <row r="2042" spans="1:10">
      <c r="A2042" s="2">
        <v>44487</v>
      </c>
      <c r="B2042" s="3" t="s">
        <v>173</v>
      </c>
      <c r="C2042" s="4" t="s">
        <v>38</v>
      </c>
      <c r="D2042" s="3" t="s">
        <v>23</v>
      </c>
      <c r="E2042" s="3" t="s">
        <v>175</v>
      </c>
      <c r="F2042" s="3">
        <v>56</v>
      </c>
      <c r="G2042" s="3">
        <v>23500</v>
      </c>
      <c r="H2042" s="5">
        <f t="shared" si="99"/>
        <v>1316000</v>
      </c>
      <c r="I2042" s="76">
        <f t="shared" si="100"/>
        <v>658000</v>
      </c>
      <c r="J2042" s="76">
        <f t="shared" si="101"/>
        <v>658000</v>
      </c>
    </row>
    <row r="2043" spans="1:10">
      <c r="A2043" s="2">
        <v>44487</v>
      </c>
      <c r="B2043" s="3" t="s">
        <v>171</v>
      </c>
      <c r="C2043" s="4" t="s">
        <v>119</v>
      </c>
      <c r="D2043" s="3" t="s">
        <v>23</v>
      </c>
      <c r="E2043" s="3" t="s">
        <v>176</v>
      </c>
      <c r="F2043" s="3">
        <v>19</v>
      </c>
      <c r="G2043" s="3">
        <v>9000</v>
      </c>
      <c r="H2043" s="5">
        <f t="shared" si="99"/>
        <v>171000</v>
      </c>
      <c r="I2043" s="76">
        <f t="shared" si="100"/>
        <v>17100</v>
      </c>
      <c r="J2043" s="76">
        <f t="shared" si="101"/>
        <v>13600</v>
      </c>
    </row>
    <row r="2044" spans="1:10">
      <c r="A2044" s="2">
        <v>44487</v>
      </c>
      <c r="B2044" s="3" t="s">
        <v>169</v>
      </c>
      <c r="C2044" s="4" t="s">
        <v>16</v>
      </c>
      <c r="D2044" s="3" t="s">
        <v>10</v>
      </c>
      <c r="E2044" s="3" t="s">
        <v>176</v>
      </c>
      <c r="F2044" s="3">
        <v>52</v>
      </c>
      <c r="G2044" s="3">
        <v>9000</v>
      </c>
      <c r="H2044" s="5">
        <f t="shared" si="99"/>
        <v>468000</v>
      </c>
      <c r="I2044" s="76">
        <f t="shared" si="100"/>
        <v>46800</v>
      </c>
      <c r="J2044" s="76">
        <f t="shared" si="101"/>
        <v>37400</v>
      </c>
    </row>
    <row r="2045" spans="1:10">
      <c r="A2045" s="2">
        <v>44487</v>
      </c>
      <c r="B2045" s="3" t="s">
        <v>171</v>
      </c>
      <c r="C2045" s="4" t="s">
        <v>79</v>
      </c>
      <c r="D2045" s="3" t="s">
        <v>18</v>
      </c>
      <c r="E2045" s="3" t="s">
        <v>176</v>
      </c>
      <c r="F2045" s="3">
        <v>79</v>
      </c>
      <c r="G2045" s="3">
        <v>9000</v>
      </c>
      <c r="H2045" s="5">
        <f t="shared" si="99"/>
        <v>711000</v>
      </c>
      <c r="I2045" s="76">
        <f t="shared" si="100"/>
        <v>71100</v>
      </c>
      <c r="J2045" s="76">
        <f t="shared" si="101"/>
        <v>56800</v>
      </c>
    </row>
    <row r="2046" spans="1:10">
      <c r="A2046" s="2">
        <v>44487</v>
      </c>
      <c r="B2046" s="3" t="s">
        <v>170</v>
      </c>
      <c r="C2046" s="4" t="s">
        <v>6</v>
      </c>
      <c r="D2046" s="3" t="s">
        <v>7</v>
      </c>
      <c r="E2046" s="3" t="s">
        <v>176</v>
      </c>
      <c r="F2046" s="3">
        <v>99</v>
      </c>
      <c r="G2046" s="3">
        <v>9000</v>
      </c>
      <c r="H2046" s="5">
        <f t="shared" si="99"/>
        <v>891000</v>
      </c>
      <c r="I2046" s="76">
        <f t="shared" si="100"/>
        <v>89100</v>
      </c>
      <c r="J2046" s="76">
        <f t="shared" si="101"/>
        <v>80100</v>
      </c>
    </row>
    <row r="2047" spans="1:10">
      <c r="A2047" s="2">
        <v>44487</v>
      </c>
      <c r="B2047" s="3" t="s">
        <v>173</v>
      </c>
      <c r="C2047" s="4" t="s">
        <v>69</v>
      </c>
      <c r="D2047" s="3" t="s">
        <v>7</v>
      </c>
      <c r="E2047" s="3" t="s">
        <v>174</v>
      </c>
      <c r="F2047" s="3">
        <v>89</v>
      </c>
      <c r="G2047" s="3">
        <v>18000</v>
      </c>
      <c r="H2047" s="5">
        <f t="shared" si="99"/>
        <v>1602000</v>
      </c>
      <c r="I2047" s="76">
        <f t="shared" si="100"/>
        <v>320400</v>
      </c>
      <c r="J2047" s="76">
        <f t="shared" si="101"/>
        <v>320400</v>
      </c>
    </row>
    <row r="2048" spans="1:10">
      <c r="A2048" s="2">
        <v>44488</v>
      </c>
      <c r="B2048" s="3" t="s">
        <v>172</v>
      </c>
      <c r="C2048" s="4" t="s">
        <v>20</v>
      </c>
      <c r="D2048" s="3" t="s">
        <v>21</v>
      </c>
      <c r="E2048" s="3" t="s">
        <v>178</v>
      </c>
      <c r="F2048" s="3">
        <v>60</v>
      </c>
      <c r="G2048" s="3">
        <v>4000</v>
      </c>
      <c r="H2048" s="5">
        <f t="shared" si="99"/>
        <v>240000</v>
      </c>
      <c r="I2048" s="76">
        <f t="shared" si="100"/>
        <v>24000</v>
      </c>
      <c r="J2048" s="76">
        <f t="shared" si="101"/>
        <v>19200</v>
      </c>
    </row>
    <row r="2049" spans="1:10">
      <c r="A2049" s="2">
        <v>44488</v>
      </c>
      <c r="B2049" s="3" t="s">
        <v>172</v>
      </c>
      <c r="C2049" s="4" t="s">
        <v>12</v>
      </c>
      <c r="D2049" s="3" t="s">
        <v>23</v>
      </c>
      <c r="E2049" s="3" t="s">
        <v>174</v>
      </c>
      <c r="F2049" s="3">
        <v>18</v>
      </c>
      <c r="G2049" s="3">
        <v>18000</v>
      </c>
      <c r="H2049" s="5">
        <f t="shared" si="99"/>
        <v>324000</v>
      </c>
      <c r="I2049" s="76">
        <f t="shared" si="100"/>
        <v>64800</v>
      </c>
      <c r="J2049" s="76">
        <f t="shared" si="101"/>
        <v>64800</v>
      </c>
    </row>
    <row r="2050" spans="1:10">
      <c r="A2050" s="2">
        <v>44489</v>
      </c>
      <c r="B2050" s="3" t="s">
        <v>169</v>
      </c>
      <c r="C2050" s="4" t="s">
        <v>123</v>
      </c>
      <c r="D2050" s="3" t="s">
        <v>18</v>
      </c>
      <c r="E2050" s="3" t="s">
        <v>176</v>
      </c>
      <c r="F2050" s="3">
        <v>22</v>
      </c>
      <c r="G2050" s="3">
        <v>9000</v>
      </c>
      <c r="H2050" s="5">
        <f t="shared" ref="H2050:H2113" si="102">G2050*F2050</f>
        <v>198000</v>
      </c>
      <c r="I2050" s="76">
        <f t="shared" si="100"/>
        <v>19800</v>
      </c>
      <c r="J2050" s="76">
        <f t="shared" si="101"/>
        <v>15800</v>
      </c>
    </row>
    <row r="2051" spans="1:10">
      <c r="A2051" s="2">
        <v>44489</v>
      </c>
      <c r="B2051" s="3" t="s">
        <v>13</v>
      </c>
      <c r="C2051" s="4" t="s">
        <v>51</v>
      </c>
      <c r="D2051" s="3" t="s">
        <v>10</v>
      </c>
      <c r="E2051" s="3" t="s">
        <v>175</v>
      </c>
      <c r="F2051" s="3">
        <v>41</v>
      </c>
      <c r="G2051" s="3">
        <v>23500</v>
      </c>
      <c r="H2051" s="5">
        <f t="shared" si="102"/>
        <v>963500</v>
      </c>
      <c r="I2051" s="76">
        <f t="shared" ref="I2051:I2114" si="103">IF($G2051&gt;20000, ROUNDDOWN($H2051*0.5, -1), IF($G2051&gt;10000, ROUNDDOWN($H2051*0.2, -1), ROUNDDOWN($H2051*0.1, -1)))</f>
        <v>481750</v>
      </c>
      <c r="J2051" s="76">
        <f t="shared" ref="J2051:J2114" si="104">IF($F2051&gt;90, ROUNDDOWN($H2051*0.01, -2), 0) + IF($G2051&gt;20000, ROUNDDOWN($H2051*0.5, -2), IF($G2051&gt;10000, ROUNDDOWN($H2051*0.2, -2), ROUNDDOWN($H2051*0.08, -2)))</f>
        <v>481700</v>
      </c>
    </row>
    <row r="2052" spans="1:10">
      <c r="A2052" s="2">
        <v>44489</v>
      </c>
      <c r="B2052" s="3" t="s">
        <v>173</v>
      </c>
      <c r="C2052" s="4" t="s">
        <v>46</v>
      </c>
      <c r="D2052" s="3" t="s">
        <v>7</v>
      </c>
      <c r="E2052" s="3" t="s">
        <v>174</v>
      </c>
      <c r="F2052" s="3">
        <v>11</v>
      </c>
      <c r="G2052" s="3">
        <v>18000</v>
      </c>
      <c r="H2052" s="5">
        <f t="shared" si="102"/>
        <v>198000</v>
      </c>
      <c r="I2052" s="76">
        <f t="shared" si="103"/>
        <v>39600</v>
      </c>
      <c r="J2052" s="76">
        <f t="shared" si="104"/>
        <v>39600</v>
      </c>
    </row>
    <row r="2053" spans="1:10">
      <c r="A2053" s="2">
        <v>44489</v>
      </c>
      <c r="B2053" s="3" t="s">
        <v>173</v>
      </c>
      <c r="C2053" s="4" t="s">
        <v>59</v>
      </c>
      <c r="D2053" s="3" t="s">
        <v>7</v>
      </c>
      <c r="E2053" s="3" t="s">
        <v>175</v>
      </c>
      <c r="F2053" s="3">
        <v>67</v>
      </c>
      <c r="G2053" s="3">
        <v>23500</v>
      </c>
      <c r="H2053" s="5">
        <f t="shared" si="102"/>
        <v>1574500</v>
      </c>
      <c r="I2053" s="76">
        <f t="shared" si="103"/>
        <v>787250</v>
      </c>
      <c r="J2053" s="76">
        <f t="shared" si="104"/>
        <v>787200</v>
      </c>
    </row>
    <row r="2054" spans="1:10">
      <c r="A2054" s="2">
        <v>44489</v>
      </c>
      <c r="B2054" s="3" t="s">
        <v>169</v>
      </c>
      <c r="C2054" s="4" t="s">
        <v>53</v>
      </c>
      <c r="D2054" s="3" t="s">
        <v>23</v>
      </c>
      <c r="E2054" s="3" t="s">
        <v>174</v>
      </c>
      <c r="F2054" s="3">
        <v>33</v>
      </c>
      <c r="G2054" s="3">
        <v>18000</v>
      </c>
      <c r="H2054" s="5">
        <f t="shared" si="102"/>
        <v>594000</v>
      </c>
      <c r="I2054" s="76">
        <f t="shared" si="103"/>
        <v>118800</v>
      </c>
      <c r="J2054" s="76">
        <f t="shared" si="104"/>
        <v>118800</v>
      </c>
    </row>
    <row r="2055" spans="1:10">
      <c r="A2055" s="2">
        <v>44489</v>
      </c>
      <c r="B2055" s="3" t="s">
        <v>171</v>
      </c>
      <c r="C2055" s="4" t="s">
        <v>54</v>
      </c>
      <c r="D2055" s="3" t="s">
        <v>7</v>
      </c>
      <c r="E2055" s="3" t="s">
        <v>174</v>
      </c>
      <c r="F2055" s="3">
        <v>79</v>
      </c>
      <c r="G2055" s="3">
        <v>18000</v>
      </c>
      <c r="H2055" s="5">
        <f t="shared" si="102"/>
        <v>1422000</v>
      </c>
      <c r="I2055" s="76">
        <f t="shared" si="103"/>
        <v>284400</v>
      </c>
      <c r="J2055" s="76">
        <f t="shared" si="104"/>
        <v>284400</v>
      </c>
    </row>
    <row r="2056" spans="1:10">
      <c r="A2056" s="2">
        <v>44489</v>
      </c>
      <c r="B2056" s="3" t="s">
        <v>172</v>
      </c>
      <c r="C2056" s="4" t="s">
        <v>12</v>
      </c>
      <c r="D2056" s="3" t="s">
        <v>23</v>
      </c>
      <c r="E2056" s="3" t="s">
        <v>174</v>
      </c>
      <c r="F2056" s="3">
        <v>3</v>
      </c>
      <c r="G2056" s="3">
        <v>18000</v>
      </c>
      <c r="H2056" s="5">
        <f t="shared" si="102"/>
        <v>54000</v>
      </c>
      <c r="I2056" s="76">
        <f t="shared" si="103"/>
        <v>10800</v>
      </c>
      <c r="J2056" s="76">
        <f t="shared" si="104"/>
        <v>10800</v>
      </c>
    </row>
    <row r="2057" spans="1:10">
      <c r="A2057" s="2">
        <v>44489</v>
      </c>
      <c r="B2057" s="3" t="s">
        <v>173</v>
      </c>
      <c r="C2057" s="4" t="s">
        <v>59</v>
      </c>
      <c r="D2057" s="3" t="s">
        <v>7</v>
      </c>
      <c r="E2057" s="3" t="s">
        <v>175</v>
      </c>
      <c r="F2057" s="3">
        <v>44</v>
      </c>
      <c r="G2057" s="3">
        <v>23500</v>
      </c>
      <c r="H2057" s="5">
        <f t="shared" si="102"/>
        <v>1034000</v>
      </c>
      <c r="I2057" s="76">
        <f t="shared" si="103"/>
        <v>517000</v>
      </c>
      <c r="J2057" s="76">
        <f t="shared" si="104"/>
        <v>517000</v>
      </c>
    </row>
    <row r="2058" spans="1:10">
      <c r="A2058" s="2">
        <v>44490</v>
      </c>
      <c r="B2058" s="3" t="s">
        <v>169</v>
      </c>
      <c r="C2058" s="4" t="s">
        <v>104</v>
      </c>
      <c r="D2058" s="3" t="s">
        <v>18</v>
      </c>
      <c r="E2058" s="3" t="s">
        <v>175</v>
      </c>
      <c r="F2058" s="3">
        <v>4</v>
      </c>
      <c r="G2058" s="3">
        <v>23500</v>
      </c>
      <c r="H2058" s="5">
        <f t="shared" si="102"/>
        <v>94000</v>
      </c>
      <c r="I2058" s="76">
        <f t="shared" si="103"/>
        <v>47000</v>
      </c>
      <c r="J2058" s="76">
        <f t="shared" si="104"/>
        <v>47000</v>
      </c>
    </row>
    <row r="2059" spans="1:10">
      <c r="A2059" s="2">
        <v>44490</v>
      </c>
      <c r="B2059" s="3" t="s">
        <v>171</v>
      </c>
      <c r="C2059" s="4" t="s">
        <v>136</v>
      </c>
      <c r="D2059" s="3" t="s">
        <v>10</v>
      </c>
      <c r="E2059" s="3" t="s">
        <v>176</v>
      </c>
      <c r="F2059" s="3">
        <v>51</v>
      </c>
      <c r="G2059" s="3">
        <v>9000</v>
      </c>
      <c r="H2059" s="5">
        <f t="shared" si="102"/>
        <v>459000</v>
      </c>
      <c r="I2059" s="76">
        <f t="shared" si="103"/>
        <v>45900</v>
      </c>
      <c r="J2059" s="76">
        <f t="shared" si="104"/>
        <v>36700</v>
      </c>
    </row>
    <row r="2060" spans="1:10">
      <c r="A2060" s="2">
        <v>44491</v>
      </c>
      <c r="B2060" s="3" t="s">
        <v>172</v>
      </c>
      <c r="C2060" s="4" t="s">
        <v>74</v>
      </c>
      <c r="D2060" s="3" t="s">
        <v>7</v>
      </c>
      <c r="E2060" s="3" t="s">
        <v>175</v>
      </c>
      <c r="F2060" s="3">
        <v>94</v>
      </c>
      <c r="G2060" s="3">
        <v>23500</v>
      </c>
      <c r="H2060" s="5">
        <f t="shared" si="102"/>
        <v>2209000</v>
      </c>
      <c r="I2060" s="76">
        <f t="shared" si="103"/>
        <v>1104500</v>
      </c>
      <c r="J2060" s="76">
        <f t="shared" si="104"/>
        <v>1126500</v>
      </c>
    </row>
    <row r="2061" spans="1:10">
      <c r="A2061" s="2">
        <v>44491</v>
      </c>
      <c r="B2061" s="3" t="s">
        <v>170</v>
      </c>
      <c r="C2061" s="4" t="s">
        <v>67</v>
      </c>
      <c r="D2061" s="3" t="s">
        <v>7</v>
      </c>
      <c r="E2061" s="3" t="s">
        <v>175</v>
      </c>
      <c r="F2061" s="3">
        <v>68</v>
      </c>
      <c r="G2061" s="3">
        <v>23500</v>
      </c>
      <c r="H2061" s="5">
        <f t="shared" si="102"/>
        <v>1598000</v>
      </c>
      <c r="I2061" s="76">
        <f t="shared" si="103"/>
        <v>799000</v>
      </c>
      <c r="J2061" s="76">
        <f t="shared" si="104"/>
        <v>799000</v>
      </c>
    </row>
    <row r="2062" spans="1:10">
      <c r="A2062" s="2">
        <v>44491</v>
      </c>
      <c r="B2062" s="3" t="s">
        <v>173</v>
      </c>
      <c r="C2062" s="4" t="s">
        <v>110</v>
      </c>
      <c r="D2062" s="3" t="s">
        <v>10</v>
      </c>
      <c r="E2062" s="3" t="s">
        <v>176</v>
      </c>
      <c r="F2062" s="3">
        <v>31</v>
      </c>
      <c r="G2062" s="3">
        <v>9000</v>
      </c>
      <c r="H2062" s="5">
        <f t="shared" si="102"/>
        <v>279000</v>
      </c>
      <c r="I2062" s="76">
        <f t="shared" si="103"/>
        <v>27900</v>
      </c>
      <c r="J2062" s="76">
        <f t="shared" si="104"/>
        <v>22300</v>
      </c>
    </row>
    <row r="2063" spans="1:10">
      <c r="A2063" s="2">
        <v>44491</v>
      </c>
      <c r="B2063" s="3" t="s">
        <v>170</v>
      </c>
      <c r="C2063" s="4" t="s">
        <v>98</v>
      </c>
      <c r="D2063" s="3" t="s">
        <v>10</v>
      </c>
      <c r="E2063" s="3" t="s">
        <v>176</v>
      </c>
      <c r="F2063" s="3">
        <v>92</v>
      </c>
      <c r="G2063" s="3">
        <v>9000</v>
      </c>
      <c r="H2063" s="5">
        <f t="shared" si="102"/>
        <v>828000</v>
      </c>
      <c r="I2063" s="76">
        <f t="shared" si="103"/>
        <v>82800</v>
      </c>
      <c r="J2063" s="76">
        <f t="shared" si="104"/>
        <v>74400</v>
      </c>
    </row>
    <row r="2064" spans="1:10">
      <c r="A2064" s="2">
        <v>44491</v>
      </c>
      <c r="B2064" s="3" t="s">
        <v>171</v>
      </c>
      <c r="C2064" s="4" t="s">
        <v>75</v>
      </c>
      <c r="D2064" s="3" t="s">
        <v>7</v>
      </c>
      <c r="E2064" s="3" t="s">
        <v>175</v>
      </c>
      <c r="F2064" s="3">
        <v>89</v>
      </c>
      <c r="G2064" s="3">
        <v>23500</v>
      </c>
      <c r="H2064" s="5">
        <f t="shared" si="102"/>
        <v>2091500</v>
      </c>
      <c r="I2064" s="76">
        <f t="shared" si="103"/>
        <v>1045750</v>
      </c>
      <c r="J2064" s="76">
        <f t="shared" si="104"/>
        <v>1045700</v>
      </c>
    </row>
    <row r="2065" spans="1:10">
      <c r="A2065" s="2">
        <v>44493</v>
      </c>
      <c r="B2065" s="3" t="s">
        <v>173</v>
      </c>
      <c r="C2065" s="4" t="s">
        <v>42</v>
      </c>
      <c r="D2065" s="3" t="s">
        <v>23</v>
      </c>
      <c r="E2065" s="3" t="s">
        <v>178</v>
      </c>
      <c r="F2065" s="3">
        <v>98</v>
      </c>
      <c r="G2065" s="3">
        <v>4000</v>
      </c>
      <c r="H2065" s="5">
        <f t="shared" si="102"/>
        <v>392000</v>
      </c>
      <c r="I2065" s="76">
        <f t="shared" si="103"/>
        <v>39200</v>
      </c>
      <c r="J2065" s="76">
        <f t="shared" si="104"/>
        <v>35200</v>
      </c>
    </row>
    <row r="2066" spans="1:10">
      <c r="A2066" s="2">
        <v>44493</v>
      </c>
      <c r="B2066" s="3" t="s">
        <v>13</v>
      </c>
      <c r="C2066" s="4" t="s">
        <v>117</v>
      </c>
      <c r="D2066" s="3" t="s">
        <v>118</v>
      </c>
      <c r="E2066" s="3" t="s">
        <v>175</v>
      </c>
      <c r="F2066" s="3">
        <v>71</v>
      </c>
      <c r="G2066" s="3">
        <v>23500</v>
      </c>
      <c r="H2066" s="5">
        <f t="shared" si="102"/>
        <v>1668500</v>
      </c>
      <c r="I2066" s="76">
        <f t="shared" si="103"/>
        <v>834250</v>
      </c>
      <c r="J2066" s="76">
        <f t="shared" si="104"/>
        <v>834200</v>
      </c>
    </row>
    <row r="2067" spans="1:10">
      <c r="A2067" s="2">
        <v>44493</v>
      </c>
      <c r="B2067" s="3" t="s">
        <v>169</v>
      </c>
      <c r="C2067" s="4" t="s">
        <v>53</v>
      </c>
      <c r="D2067" s="3" t="s">
        <v>23</v>
      </c>
      <c r="E2067" s="3" t="s">
        <v>174</v>
      </c>
      <c r="F2067" s="3">
        <v>95</v>
      </c>
      <c r="G2067" s="3">
        <v>18000</v>
      </c>
      <c r="H2067" s="5">
        <f t="shared" si="102"/>
        <v>1710000</v>
      </c>
      <c r="I2067" s="76">
        <f t="shared" si="103"/>
        <v>342000</v>
      </c>
      <c r="J2067" s="76">
        <f t="shared" si="104"/>
        <v>359100</v>
      </c>
    </row>
    <row r="2068" spans="1:10">
      <c r="A2068" s="2">
        <v>44493</v>
      </c>
      <c r="B2068" s="3" t="s">
        <v>171</v>
      </c>
      <c r="C2068" s="4" t="s">
        <v>87</v>
      </c>
      <c r="D2068" s="3" t="s">
        <v>10</v>
      </c>
      <c r="E2068" s="3" t="s">
        <v>176</v>
      </c>
      <c r="F2068" s="3">
        <v>81</v>
      </c>
      <c r="G2068" s="3">
        <v>9000</v>
      </c>
      <c r="H2068" s="5">
        <f t="shared" si="102"/>
        <v>729000</v>
      </c>
      <c r="I2068" s="76">
        <f t="shared" si="103"/>
        <v>72900</v>
      </c>
      <c r="J2068" s="76">
        <f t="shared" si="104"/>
        <v>58300</v>
      </c>
    </row>
    <row r="2069" spans="1:10">
      <c r="A2069" s="2">
        <v>44493</v>
      </c>
      <c r="B2069" s="3" t="s">
        <v>13</v>
      </c>
      <c r="C2069" s="4" t="s">
        <v>112</v>
      </c>
      <c r="D2069" s="3" t="s">
        <v>23</v>
      </c>
      <c r="E2069" s="3" t="s">
        <v>176</v>
      </c>
      <c r="F2069" s="3">
        <v>81</v>
      </c>
      <c r="G2069" s="3">
        <v>9000</v>
      </c>
      <c r="H2069" s="5">
        <f t="shared" si="102"/>
        <v>729000</v>
      </c>
      <c r="I2069" s="76">
        <f t="shared" si="103"/>
        <v>72900</v>
      </c>
      <c r="J2069" s="76">
        <f t="shared" si="104"/>
        <v>58300</v>
      </c>
    </row>
    <row r="2070" spans="1:10">
      <c r="A2070" s="2">
        <v>44493</v>
      </c>
      <c r="B2070" s="3" t="s">
        <v>13</v>
      </c>
      <c r="C2070" s="4" t="s">
        <v>112</v>
      </c>
      <c r="D2070" s="3" t="s">
        <v>23</v>
      </c>
      <c r="E2070" s="3" t="s">
        <v>176</v>
      </c>
      <c r="F2070" s="3">
        <v>29</v>
      </c>
      <c r="G2070" s="3">
        <v>9000</v>
      </c>
      <c r="H2070" s="5">
        <f t="shared" si="102"/>
        <v>261000</v>
      </c>
      <c r="I2070" s="76">
        <f t="shared" si="103"/>
        <v>26100</v>
      </c>
      <c r="J2070" s="76">
        <f t="shared" si="104"/>
        <v>20800</v>
      </c>
    </row>
    <row r="2071" spans="1:10">
      <c r="A2071" s="2">
        <v>44493</v>
      </c>
      <c r="B2071" s="3" t="s">
        <v>13</v>
      </c>
      <c r="C2071" s="4" t="s">
        <v>103</v>
      </c>
      <c r="D2071" s="3" t="s">
        <v>23</v>
      </c>
      <c r="E2071" s="3" t="s">
        <v>174</v>
      </c>
      <c r="F2071" s="3">
        <v>39</v>
      </c>
      <c r="G2071" s="3">
        <v>18000</v>
      </c>
      <c r="H2071" s="5">
        <f t="shared" si="102"/>
        <v>702000</v>
      </c>
      <c r="I2071" s="76">
        <f t="shared" si="103"/>
        <v>140400</v>
      </c>
      <c r="J2071" s="76">
        <f t="shared" si="104"/>
        <v>140400</v>
      </c>
    </row>
    <row r="2072" spans="1:10">
      <c r="A2072" s="2">
        <v>44494</v>
      </c>
      <c r="B2072" s="3" t="s">
        <v>171</v>
      </c>
      <c r="C2072" s="4" t="s">
        <v>66</v>
      </c>
      <c r="D2072" s="3" t="s">
        <v>7</v>
      </c>
      <c r="E2072" s="3" t="s">
        <v>176</v>
      </c>
      <c r="F2072" s="3">
        <v>67</v>
      </c>
      <c r="G2072" s="3">
        <v>9000</v>
      </c>
      <c r="H2072" s="5">
        <f t="shared" si="102"/>
        <v>603000</v>
      </c>
      <c r="I2072" s="76">
        <f t="shared" si="103"/>
        <v>60300</v>
      </c>
      <c r="J2072" s="76">
        <f t="shared" si="104"/>
        <v>48200</v>
      </c>
    </row>
    <row r="2073" spans="1:10">
      <c r="A2073" s="2">
        <v>44494</v>
      </c>
      <c r="B2073" s="3" t="s">
        <v>171</v>
      </c>
      <c r="C2073" s="4" t="s">
        <v>140</v>
      </c>
      <c r="D2073" s="3" t="s">
        <v>118</v>
      </c>
      <c r="E2073" s="3" t="s">
        <v>175</v>
      </c>
      <c r="F2073" s="3">
        <v>54</v>
      </c>
      <c r="G2073" s="3">
        <v>23500</v>
      </c>
      <c r="H2073" s="5">
        <f t="shared" si="102"/>
        <v>1269000</v>
      </c>
      <c r="I2073" s="76">
        <f t="shared" si="103"/>
        <v>634500</v>
      </c>
      <c r="J2073" s="76">
        <f t="shared" si="104"/>
        <v>634500</v>
      </c>
    </row>
    <row r="2074" spans="1:10">
      <c r="A2074" s="2">
        <v>44494</v>
      </c>
      <c r="B2074" s="3" t="s">
        <v>170</v>
      </c>
      <c r="C2074" s="4" t="s">
        <v>46</v>
      </c>
      <c r="D2074" s="3" t="s">
        <v>7</v>
      </c>
      <c r="E2074" s="3" t="s">
        <v>178</v>
      </c>
      <c r="F2074" s="3">
        <v>21</v>
      </c>
      <c r="G2074" s="3">
        <v>4000</v>
      </c>
      <c r="H2074" s="5">
        <f t="shared" si="102"/>
        <v>84000</v>
      </c>
      <c r="I2074" s="76">
        <f t="shared" si="103"/>
        <v>8400</v>
      </c>
      <c r="J2074" s="76">
        <f t="shared" si="104"/>
        <v>6700</v>
      </c>
    </row>
    <row r="2075" spans="1:10">
      <c r="A2075" s="2">
        <v>44494</v>
      </c>
      <c r="B2075" s="3" t="s">
        <v>13</v>
      </c>
      <c r="C2075" s="4" t="s">
        <v>93</v>
      </c>
      <c r="D2075" s="3" t="s">
        <v>21</v>
      </c>
      <c r="E2075" s="3" t="s">
        <v>174</v>
      </c>
      <c r="F2075" s="3">
        <v>20</v>
      </c>
      <c r="G2075" s="3">
        <v>18000</v>
      </c>
      <c r="H2075" s="5">
        <f t="shared" si="102"/>
        <v>360000</v>
      </c>
      <c r="I2075" s="76">
        <f t="shared" si="103"/>
        <v>72000</v>
      </c>
      <c r="J2075" s="76">
        <f t="shared" si="104"/>
        <v>72000</v>
      </c>
    </row>
    <row r="2076" spans="1:10">
      <c r="A2076" s="2">
        <v>44495</v>
      </c>
      <c r="B2076" s="3" t="s">
        <v>13</v>
      </c>
      <c r="C2076" s="4" t="s">
        <v>65</v>
      </c>
      <c r="D2076" s="3" t="s">
        <v>7</v>
      </c>
      <c r="E2076" s="3" t="s">
        <v>174</v>
      </c>
      <c r="F2076" s="3">
        <v>15</v>
      </c>
      <c r="G2076" s="3">
        <v>18000</v>
      </c>
      <c r="H2076" s="5">
        <f t="shared" si="102"/>
        <v>270000</v>
      </c>
      <c r="I2076" s="76">
        <f t="shared" si="103"/>
        <v>54000</v>
      </c>
      <c r="J2076" s="76">
        <f t="shared" si="104"/>
        <v>54000</v>
      </c>
    </row>
    <row r="2077" spans="1:10">
      <c r="A2077" s="2">
        <v>44495</v>
      </c>
      <c r="B2077" s="3" t="s">
        <v>172</v>
      </c>
      <c r="C2077" s="4" t="s">
        <v>52</v>
      </c>
      <c r="D2077" s="3" t="s">
        <v>23</v>
      </c>
      <c r="E2077" s="3" t="s">
        <v>176</v>
      </c>
      <c r="F2077" s="3">
        <v>7</v>
      </c>
      <c r="G2077" s="3">
        <v>9000</v>
      </c>
      <c r="H2077" s="5">
        <f t="shared" si="102"/>
        <v>63000</v>
      </c>
      <c r="I2077" s="76">
        <f t="shared" si="103"/>
        <v>6300</v>
      </c>
      <c r="J2077" s="76">
        <f t="shared" si="104"/>
        <v>5000</v>
      </c>
    </row>
    <row r="2078" spans="1:10">
      <c r="A2078" s="2">
        <v>44495</v>
      </c>
      <c r="B2078" s="3" t="s">
        <v>170</v>
      </c>
      <c r="C2078" s="4" t="s">
        <v>64</v>
      </c>
      <c r="D2078" s="3" t="s">
        <v>7</v>
      </c>
      <c r="E2078" s="3" t="s">
        <v>176</v>
      </c>
      <c r="F2078" s="3">
        <v>69</v>
      </c>
      <c r="G2078" s="3">
        <v>9000</v>
      </c>
      <c r="H2078" s="5">
        <f t="shared" si="102"/>
        <v>621000</v>
      </c>
      <c r="I2078" s="76">
        <f t="shared" si="103"/>
        <v>62100</v>
      </c>
      <c r="J2078" s="76">
        <f t="shared" si="104"/>
        <v>49600</v>
      </c>
    </row>
    <row r="2079" spans="1:10">
      <c r="A2079" s="2">
        <v>44496</v>
      </c>
      <c r="B2079" s="3" t="s">
        <v>173</v>
      </c>
      <c r="C2079" s="4" t="s">
        <v>12</v>
      </c>
      <c r="D2079" s="3" t="s">
        <v>10</v>
      </c>
      <c r="E2079" s="3" t="s">
        <v>177</v>
      </c>
      <c r="F2079" s="3">
        <v>28</v>
      </c>
      <c r="G2079" s="3">
        <v>5000</v>
      </c>
      <c r="H2079" s="5">
        <f t="shared" si="102"/>
        <v>140000</v>
      </c>
      <c r="I2079" s="76">
        <f t="shared" si="103"/>
        <v>14000</v>
      </c>
      <c r="J2079" s="76">
        <f t="shared" si="104"/>
        <v>11200</v>
      </c>
    </row>
    <row r="2080" spans="1:10">
      <c r="A2080" s="2">
        <v>44496</v>
      </c>
      <c r="B2080" s="3" t="s">
        <v>169</v>
      </c>
      <c r="C2080" s="4" t="s">
        <v>163</v>
      </c>
      <c r="D2080" s="3" t="s">
        <v>7</v>
      </c>
      <c r="E2080" s="3" t="s">
        <v>174</v>
      </c>
      <c r="F2080" s="3">
        <v>34</v>
      </c>
      <c r="G2080" s="3">
        <v>18000</v>
      </c>
      <c r="H2080" s="5">
        <f t="shared" si="102"/>
        <v>612000</v>
      </c>
      <c r="I2080" s="76">
        <f t="shared" si="103"/>
        <v>122400</v>
      </c>
      <c r="J2080" s="76">
        <f t="shared" si="104"/>
        <v>122400</v>
      </c>
    </row>
    <row r="2081" spans="1:10">
      <c r="A2081" s="2">
        <v>44496</v>
      </c>
      <c r="B2081" s="3" t="s">
        <v>171</v>
      </c>
      <c r="C2081" s="4" t="s">
        <v>148</v>
      </c>
      <c r="D2081" s="3" t="s">
        <v>118</v>
      </c>
      <c r="E2081" s="3" t="s">
        <v>176</v>
      </c>
      <c r="F2081" s="3">
        <v>99</v>
      </c>
      <c r="G2081" s="3">
        <v>9000</v>
      </c>
      <c r="H2081" s="5">
        <f t="shared" si="102"/>
        <v>891000</v>
      </c>
      <c r="I2081" s="76">
        <f t="shared" si="103"/>
        <v>89100</v>
      </c>
      <c r="J2081" s="76">
        <f t="shared" si="104"/>
        <v>80100</v>
      </c>
    </row>
    <row r="2082" spans="1:10">
      <c r="A2082" s="2">
        <v>44496</v>
      </c>
      <c r="B2082" s="3" t="s">
        <v>173</v>
      </c>
      <c r="C2082" s="4" t="s">
        <v>59</v>
      </c>
      <c r="D2082" s="3" t="s">
        <v>7</v>
      </c>
      <c r="E2082" s="3" t="s">
        <v>175</v>
      </c>
      <c r="F2082" s="3">
        <v>51</v>
      </c>
      <c r="G2082" s="3">
        <v>23500</v>
      </c>
      <c r="H2082" s="5">
        <f t="shared" si="102"/>
        <v>1198500</v>
      </c>
      <c r="I2082" s="76">
        <f t="shared" si="103"/>
        <v>599250</v>
      </c>
      <c r="J2082" s="76">
        <f t="shared" si="104"/>
        <v>599200</v>
      </c>
    </row>
    <row r="2083" spans="1:10">
      <c r="A2083" s="2">
        <v>44496</v>
      </c>
      <c r="B2083" s="3" t="s">
        <v>169</v>
      </c>
      <c r="C2083" s="4" t="s">
        <v>160</v>
      </c>
      <c r="D2083" s="3" t="s">
        <v>10</v>
      </c>
      <c r="E2083" s="3" t="s">
        <v>175</v>
      </c>
      <c r="F2083" s="3">
        <v>68</v>
      </c>
      <c r="G2083" s="3">
        <v>23500</v>
      </c>
      <c r="H2083" s="5">
        <f t="shared" si="102"/>
        <v>1598000</v>
      </c>
      <c r="I2083" s="76">
        <f t="shared" si="103"/>
        <v>799000</v>
      </c>
      <c r="J2083" s="76">
        <f t="shared" si="104"/>
        <v>799000</v>
      </c>
    </row>
    <row r="2084" spans="1:10">
      <c r="A2084" s="2">
        <v>44496</v>
      </c>
      <c r="B2084" s="3" t="s">
        <v>172</v>
      </c>
      <c r="C2084" s="4" t="s">
        <v>6</v>
      </c>
      <c r="D2084" s="3" t="s">
        <v>7</v>
      </c>
      <c r="E2084" s="3" t="s">
        <v>175</v>
      </c>
      <c r="F2084" s="3">
        <v>63</v>
      </c>
      <c r="G2084" s="3">
        <v>23500</v>
      </c>
      <c r="H2084" s="5">
        <f t="shared" si="102"/>
        <v>1480500</v>
      </c>
      <c r="I2084" s="76">
        <f t="shared" si="103"/>
        <v>740250</v>
      </c>
      <c r="J2084" s="76">
        <f t="shared" si="104"/>
        <v>740200</v>
      </c>
    </row>
    <row r="2085" spans="1:10">
      <c r="A2085" s="2">
        <v>44497</v>
      </c>
      <c r="B2085" s="3" t="s">
        <v>169</v>
      </c>
      <c r="C2085" s="4" t="s">
        <v>132</v>
      </c>
      <c r="D2085" s="3" t="s">
        <v>23</v>
      </c>
      <c r="E2085" s="3" t="s">
        <v>175</v>
      </c>
      <c r="F2085" s="3">
        <v>34</v>
      </c>
      <c r="G2085" s="3">
        <v>23500</v>
      </c>
      <c r="H2085" s="5">
        <f t="shared" si="102"/>
        <v>799000</v>
      </c>
      <c r="I2085" s="76">
        <f t="shared" si="103"/>
        <v>399500</v>
      </c>
      <c r="J2085" s="76">
        <f t="shared" si="104"/>
        <v>399500</v>
      </c>
    </row>
    <row r="2086" spans="1:10">
      <c r="A2086" s="2">
        <v>44497</v>
      </c>
      <c r="B2086" s="3" t="s">
        <v>172</v>
      </c>
      <c r="C2086" s="4" t="s">
        <v>6</v>
      </c>
      <c r="D2086" s="3" t="s">
        <v>7</v>
      </c>
      <c r="E2086" s="3" t="s">
        <v>175</v>
      </c>
      <c r="F2086" s="3">
        <v>89</v>
      </c>
      <c r="G2086" s="3">
        <v>23500</v>
      </c>
      <c r="H2086" s="5">
        <f t="shared" si="102"/>
        <v>2091500</v>
      </c>
      <c r="I2086" s="76">
        <f t="shared" si="103"/>
        <v>1045750</v>
      </c>
      <c r="J2086" s="76">
        <f t="shared" si="104"/>
        <v>1045700</v>
      </c>
    </row>
    <row r="2087" spans="1:10">
      <c r="A2087" s="2">
        <v>44497</v>
      </c>
      <c r="B2087" s="3" t="s">
        <v>169</v>
      </c>
      <c r="C2087" s="4" t="s">
        <v>123</v>
      </c>
      <c r="D2087" s="3" t="s">
        <v>18</v>
      </c>
      <c r="E2087" s="3" t="s">
        <v>176</v>
      </c>
      <c r="F2087" s="3">
        <v>51</v>
      </c>
      <c r="G2087" s="3">
        <v>9000</v>
      </c>
      <c r="H2087" s="5">
        <f t="shared" si="102"/>
        <v>459000</v>
      </c>
      <c r="I2087" s="76">
        <f t="shared" si="103"/>
        <v>45900</v>
      </c>
      <c r="J2087" s="76">
        <f t="shared" si="104"/>
        <v>36700</v>
      </c>
    </row>
    <row r="2088" spans="1:10">
      <c r="A2088" s="2">
        <v>44498</v>
      </c>
      <c r="B2088" s="3" t="s">
        <v>173</v>
      </c>
      <c r="C2088" s="4" t="s">
        <v>69</v>
      </c>
      <c r="D2088" s="3" t="s">
        <v>7</v>
      </c>
      <c r="E2088" s="3" t="s">
        <v>174</v>
      </c>
      <c r="F2088" s="3">
        <v>12</v>
      </c>
      <c r="G2088" s="3">
        <v>18000</v>
      </c>
      <c r="H2088" s="5">
        <f t="shared" si="102"/>
        <v>216000</v>
      </c>
      <c r="I2088" s="76">
        <f t="shared" si="103"/>
        <v>43200</v>
      </c>
      <c r="J2088" s="76">
        <f t="shared" si="104"/>
        <v>43200</v>
      </c>
    </row>
    <row r="2089" spans="1:10">
      <c r="A2089" s="2">
        <v>44498</v>
      </c>
      <c r="B2089" s="3" t="s">
        <v>172</v>
      </c>
      <c r="C2089" s="4" t="s">
        <v>71</v>
      </c>
      <c r="D2089" s="3" t="s">
        <v>7</v>
      </c>
      <c r="E2089" s="3" t="s">
        <v>175</v>
      </c>
      <c r="F2089" s="3">
        <v>14</v>
      </c>
      <c r="G2089" s="3">
        <v>23500</v>
      </c>
      <c r="H2089" s="5">
        <f t="shared" si="102"/>
        <v>329000</v>
      </c>
      <c r="I2089" s="76">
        <f t="shared" si="103"/>
        <v>164500</v>
      </c>
      <c r="J2089" s="76">
        <f t="shared" si="104"/>
        <v>164500</v>
      </c>
    </row>
    <row r="2090" spans="1:10">
      <c r="A2090" s="2">
        <v>44498</v>
      </c>
      <c r="B2090" s="3" t="s">
        <v>170</v>
      </c>
      <c r="C2090" s="4" t="s">
        <v>24</v>
      </c>
      <c r="D2090" s="3" t="s">
        <v>21</v>
      </c>
      <c r="E2090" s="3" t="s">
        <v>174</v>
      </c>
      <c r="F2090" s="3">
        <v>44</v>
      </c>
      <c r="G2090" s="3">
        <v>18000</v>
      </c>
      <c r="H2090" s="5">
        <f t="shared" si="102"/>
        <v>792000</v>
      </c>
      <c r="I2090" s="76">
        <f t="shared" si="103"/>
        <v>158400</v>
      </c>
      <c r="J2090" s="76">
        <f t="shared" si="104"/>
        <v>158400</v>
      </c>
    </row>
    <row r="2091" spans="1:10">
      <c r="A2091" s="2">
        <v>44499</v>
      </c>
      <c r="B2091" s="3" t="s">
        <v>171</v>
      </c>
      <c r="C2091" s="4" t="s">
        <v>9</v>
      </c>
      <c r="D2091" s="3" t="s">
        <v>10</v>
      </c>
      <c r="E2091" s="3" t="s">
        <v>176</v>
      </c>
      <c r="F2091" s="3">
        <v>4</v>
      </c>
      <c r="G2091" s="3">
        <v>9000</v>
      </c>
      <c r="H2091" s="5">
        <f t="shared" si="102"/>
        <v>36000</v>
      </c>
      <c r="I2091" s="76">
        <f t="shared" si="103"/>
        <v>3600</v>
      </c>
      <c r="J2091" s="76">
        <f t="shared" si="104"/>
        <v>2800</v>
      </c>
    </row>
    <row r="2092" spans="1:10">
      <c r="A2092" s="2">
        <v>44499</v>
      </c>
      <c r="B2092" s="3" t="s">
        <v>172</v>
      </c>
      <c r="C2092" s="4" t="s">
        <v>71</v>
      </c>
      <c r="D2092" s="3" t="s">
        <v>7</v>
      </c>
      <c r="E2092" s="3" t="s">
        <v>175</v>
      </c>
      <c r="F2092" s="3">
        <v>90</v>
      </c>
      <c r="G2092" s="3">
        <v>23500</v>
      </c>
      <c r="H2092" s="5">
        <f t="shared" si="102"/>
        <v>2115000</v>
      </c>
      <c r="I2092" s="76">
        <f t="shared" si="103"/>
        <v>1057500</v>
      </c>
      <c r="J2092" s="76">
        <f t="shared" si="104"/>
        <v>1057500</v>
      </c>
    </row>
    <row r="2093" spans="1:10">
      <c r="A2093" s="2">
        <v>44499</v>
      </c>
      <c r="B2093" s="3" t="s">
        <v>170</v>
      </c>
      <c r="C2093" s="4" t="s">
        <v>67</v>
      </c>
      <c r="D2093" s="3" t="s">
        <v>7</v>
      </c>
      <c r="E2093" s="3" t="s">
        <v>175</v>
      </c>
      <c r="F2093" s="3">
        <v>90</v>
      </c>
      <c r="G2093" s="3">
        <v>23500</v>
      </c>
      <c r="H2093" s="5">
        <f t="shared" si="102"/>
        <v>2115000</v>
      </c>
      <c r="I2093" s="76">
        <f t="shared" si="103"/>
        <v>1057500</v>
      </c>
      <c r="J2093" s="76">
        <f t="shared" si="104"/>
        <v>1057500</v>
      </c>
    </row>
    <row r="2094" spans="1:10">
      <c r="A2094" s="2">
        <v>44499</v>
      </c>
      <c r="B2094" s="3" t="s">
        <v>173</v>
      </c>
      <c r="C2094" s="4" t="s">
        <v>29</v>
      </c>
      <c r="D2094" s="3" t="s">
        <v>10</v>
      </c>
      <c r="E2094" s="3" t="s">
        <v>174</v>
      </c>
      <c r="F2094" s="3">
        <v>96</v>
      </c>
      <c r="G2094" s="3">
        <v>18000</v>
      </c>
      <c r="H2094" s="5">
        <f t="shared" si="102"/>
        <v>1728000</v>
      </c>
      <c r="I2094" s="76">
        <f t="shared" si="103"/>
        <v>345600</v>
      </c>
      <c r="J2094" s="76">
        <f t="shared" si="104"/>
        <v>362800</v>
      </c>
    </row>
    <row r="2095" spans="1:10">
      <c r="A2095" s="2">
        <v>44499</v>
      </c>
      <c r="B2095" s="3" t="s">
        <v>169</v>
      </c>
      <c r="C2095" s="4" t="s">
        <v>105</v>
      </c>
      <c r="D2095" s="3" t="s">
        <v>18</v>
      </c>
      <c r="E2095" s="3" t="s">
        <v>174</v>
      </c>
      <c r="F2095" s="3">
        <v>8</v>
      </c>
      <c r="G2095" s="3">
        <v>18000</v>
      </c>
      <c r="H2095" s="5">
        <f t="shared" si="102"/>
        <v>144000</v>
      </c>
      <c r="I2095" s="76">
        <f t="shared" si="103"/>
        <v>28800</v>
      </c>
      <c r="J2095" s="76">
        <f t="shared" si="104"/>
        <v>28800</v>
      </c>
    </row>
    <row r="2096" spans="1:10">
      <c r="A2096" s="2">
        <v>44500</v>
      </c>
      <c r="B2096" s="3" t="s">
        <v>172</v>
      </c>
      <c r="C2096" s="4" t="s">
        <v>109</v>
      </c>
      <c r="D2096" s="3" t="s">
        <v>18</v>
      </c>
      <c r="E2096" s="3" t="s">
        <v>176</v>
      </c>
      <c r="F2096" s="3">
        <v>54</v>
      </c>
      <c r="G2096" s="3">
        <v>9000</v>
      </c>
      <c r="H2096" s="5">
        <f t="shared" si="102"/>
        <v>486000</v>
      </c>
      <c r="I2096" s="76">
        <f t="shared" si="103"/>
        <v>48600</v>
      </c>
      <c r="J2096" s="76">
        <f t="shared" si="104"/>
        <v>38800</v>
      </c>
    </row>
    <row r="2097" spans="1:10">
      <c r="A2097" s="2">
        <v>44500</v>
      </c>
      <c r="B2097" s="3" t="s">
        <v>171</v>
      </c>
      <c r="C2097" s="4" t="s">
        <v>54</v>
      </c>
      <c r="D2097" s="3" t="s">
        <v>7</v>
      </c>
      <c r="E2097" s="3" t="s">
        <v>177</v>
      </c>
      <c r="F2097" s="3">
        <v>56</v>
      </c>
      <c r="G2097" s="3">
        <v>5000</v>
      </c>
      <c r="H2097" s="5">
        <f t="shared" si="102"/>
        <v>280000</v>
      </c>
      <c r="I2097" s="76">
        <f t="shared" si="103"/>
        <v>28000</v>
      </c>
      <c r="J2097" s="76">
        <f t="shared" si="104"/>
        <v>22400</v>
      </c>
    </row>
    <row r="2098" spans="1:10">
      <c r="A2098" s="2">
        <v>44500</v>
      </c>
      <c r="B2098" s="3" t="s">
        <v>169</v>
      </c>
      <c r="C2098" s="4" t="s">
        <v>84</v>
      </c>
      <c r="D2098" s="3" t="s">
        <v>18</v>
      </c>
      <c r="E2098" s="3" t="s">
        <v>176</v>
      </c>
      <c r="F2098" s="3">
        <v>76</v>
      </c>
      <c r="G2098" s="3">
        <v>9000</v>
      </c>
      <c r="H2098" s="5">
        <f t="shared" si="102"/>
        <v>684000</v>
      </c>
      <c r="I2098" s="76">
        <f t="shared" si="103"/>
        <v>68400</v>
      </c>
      <c r="J2098" s="76">
        <f t="shared" si="104"/>
        <v>54700</v>
      </c>
    </row>
    <row r="2099" spans="1:10">
      <c r="A2099" s="2">
        <v>44500</v>
      </c>
      <c r="B2099" s="3" t="s">
        <v>13</v>
      </c>
      <c r="C2099" s="4" t="s">
        <v>147</v>
      </c>
      <c r="D2099" s="3" t="s">
        <v>7</v>
      </c>
      <c r="E2099" s="3" t="s">
        <v>176</v>
      </c>
      <c r="F2099" s="3">
        <v>18</v>
      </c>
      <c r="G2099" s="3">
        <v>9000</v>
      </c>
      <c r="H2099" s="5">
        <f t="shared" si="102"/>
        <v>162000</v>
      </c>
      <c r="I2099" s="76">
        <f t="shared" si="103"/>
        <v>16200</v>
      </c>
      <c r="J2099" s="76">
        <f t="shared" si="104"/>
        <v>12900</v>
      </c>
    </row>
    <row r="2100" spans="1:10">
      <c r="A2100" s="2">
        <v>44500</v>
      </c>
      <c r="B2100" s="3" t="s">
        <v>171</v>
      </c>
      <c r="C2100" s="4" t="s">
        <v>75</v>
      </c>
      <c r="D2100" s="3" t="s">
        <v>7</v>
      </c>
      <c r="E2100" s="3" t="s">
        <v>175</v>
      </c>
      <c r="F2100" s="3">
        <v>30</v>
      </c>
      <c r="G2100" s="3">
        <v>23500</v>
      </c>
      <c r="H2100" s="5">
        <f t="shared" si="102"/>
        <v>705000</v>
      </c>
      <c r="I2100" s="76">
        <f t="shared" si="103"/>
        <v>352500</v>
      </c>
      <c r="J2100" s="76">
        <f t="shared" si="104"/>
        <v>352500</v>
      </c>
    </row>
    <row r="2101" spans="1:10">
      <c r="A2101" s="2">
        <v>44500</v>
      </c>
      <c r="B2101" s="3" t="s">
        <v>173</v>
      </c>
      <c r="C2101" s="4" t="s">
        <v>56</v>
      </c>
      <c r="D2101" s="3" t="s">
        <v>23</v>
      </c>
      <c r="E2101" s="3" t="s">
        <v>176</v>
      </c>
      <c r="F2101" s="3">
        <v>26</v>
      </c>
      <c r="G2101" s="3">
        <v>9000</v>
      </c>
      <c r="H2101" s="5">
        <f t="shared" si="102"/>
        <v>234000</v>
      </c>
      <c r="I2101" s="76">
        <f t="shared" si="103"/>
        <v>23400</v>
      </c>
      <c r="J2101" s="76">
        <f t="shared" si="104"/>
        <v>18700</v>
      </c>
    </row>
    <row r="2102" spans="1:10">
      <c r="A2102" s="2">
        <v>44500</v>
      </c>
      <c r="B2102" s="3" t="s">
        <v>172</v>
      </c>
      <c r="C2102" s="4" t="s">
        <v>141</v>
      </c>
      <c r="D2102" s="3" t="s">
        <v>118</v>
      </c>
      <c r="E2102" s="3" t="s">
        <v>176</v>
      </c>
      <c r="F2102" s="3">
        <v>84</v>
      </c>
      <c r="G2102" s="3">
        <v>9000</v>
      </c>
      <c r="H2102" s="5">
        <f t="shared" si="102"/>
        <v>756000</v>
      </c>
      <c r="I2102" s="76">
        <f t="shared" si="103"/>
        <v>75600</v>
      </c>
      <c r="J2102" s="76">
        <f t="shared" si="104"/>
        <v>60400</v>
      </c>
    </row>
    <row r="2103" spans="1:10">
      <c r="A2103" s="2">
        <v>44500</v>
      </c>
      <c r="B2103" s="3" t="s">
        <v>169</v>
      </c>
      <c r="C2103" s="4" t="s">
        <v>9</v>
      </c>
      <c r="D2103" s="3" t="s">
        <v>18</v>
      </c>
      <c r="E2103" s="3" t="s">
        <v>175</v>
      </c>
      <c r="F2103" s="3">
        <v>58</v>
      </c>
      <c r="G2103" s="3">
        <v>23500</v>
      </c>
      <c r="H2103" s="5">
        <f t="shared" si="102"/>
        <v>1363000</v>
      </c>
      <c r="I2103" s="76">
        <f t="shared" si="103"/>
        <v>681500</v>
      </c>
      <c r="J2103" s="76">
        <f t="shared" si="104"/>
        <v>681500</v>
      </c>
    </row>
    <row r="2104" spans="1:10">
      <c r="A2104" s="2">
        <v>44501</v>
      </c>
      <c r="B2104" s="3" t="s">
        <v>173</v>
      </c>
      <c r="C2104" s="4" t="s">
        <v>159</v>
      </c>
      <c r="D2104" s="3" t="s">
        <v>21</v>
      </c>
      <c r="E2104" s="3" t="s">
        <v>176</v>
      </c>
      <c r="F2104" s="3">
        <v>42</v>
      </c>
      <c r="G2104" s="3">
        <v>9000</v>
      </c>
      <c r="H2104" s="5">
        <f t="shared" si="102"/>
        <v>378000</v>
      </c>
      <c r="I2104" s="76">
        <f t="shared" si="103"/>
        <v>37800</v>
      </c>
      <c r="J2104" s="76">
        <f t="shared" si="104"/>
        <v>30200</v>
      </c>
    </row>
    <row r="2105" spans="1:10">
      <c r="A2105" s="2">
        <v>44501</v>
      </c>
      <c r="B2105" s="3" t="s">
        <v>172</v>
      </c>
      <c r="C2105" s="4" t="s">
        <v>12</v>
      </c>
      <c r="D2105" s="3" t="s">
        <v>23</v>
      </c>
      <c r="E2105" s="3" t="s">
        <v>174</v>
      </c>
      <c r="F2105" s="3">
        <v>53</v>
      </c>
      <c r="G2105" s="3">
        <v>18000</v>
      </c>
      <c r="H2105" s="5">
        <f t="shared" si="102"/>
        <v>954000</v>
      </c>
      <c r="I2105" s="76">
        <f t="shared" si="103"/>
        <v>190800</v>
      </c>
      <c r="J2105" s="76">
        <f t="shared" si="104"/>
        <v>190800</v>
      </c>
    </row>
    <row r="2106" spans="1:10">
      <c r="A2106" s="2">
        <v>44501</v>
      </c>
      <c r="B2106" s="3" t="s">
        <v>171</v>
      </c>
      <c r="C2106" s="4" t="s">
        <v>46</v>
      </c>
      <c r="D2106" s="3" t="s">
        <v>10</v>
      </c>
      <c r="E2106" s="3" t="s">
        <v>175</v>
      </c>
      <c r="F2106" s="3">
        <v>52</v>
      </c>
      <c r="G2106" s="3">
        <v>23500</v>
      </c>
      <c r="H2106" s="5">
        <f t="shared" si="102"/>
        <v>1222000</v>
      </c>
      <c r="I2106" s="76">
        <f t="shared" si="103"/>
        <v>611000</v>
      </c>
      <c r="J2106" s="76">
        <f t="shared" si="104"/>
        <v>611000</v>
      </c>
    </row>
    <row r="2107" spans="1:10">
      <c r="A2107" s="2">
        <v>44501</v>
      </c>
      <c r="B2107" s="3" t="s">
        <v>173</v>
      </c>
      <c r="C2107" s="4" t="s">
        <v>137</v>
      </c>
      <c r="D2107" s="3" t="s">
        <v>21</v>
      </c>
      <c r="E2107" s="3" t="s">
        <v>174</v>
      </c>
      <c r="F2107" s="3">
        <v>16</v>
      </c>
      <c r="G2107" s="3">
        <v>18000</v>
      </c>
      <c r="H2107" s="5">
        <f t="shared" si="102"/>
        <v>288000</v>
      </c>
      <c r="I2107" s="76">
        <f t="shared" si="103"/>
        <v>57600</v>
      </c>
      <c r="J2107" s="76">
        <f t="shared" si="104"/>
        <v>57600</v>
      </c>
    </row>
    <row r="2108" spans="1:10">
      <c r="A2108" s="2">
        <v>44501</v>
      </c>
      <c r="B2108" s="3" t="s">
        <v>170</v>
      </c>
      <c r="C2108" s="4" t="s">
        <v>87</v>
      </c>
      <c r="D2108" s="3" t="s">
        <v>10</v>
      </c>
      <c r="E2108" s="3" t="s">
        <v>176</v>
      </c>
      <c r="F2108" s="3">
        <v>39</v>
      </c>
      <c r="G2108" s="3">
        <v>9000</v>
      </c>
      <c r="H2108" s="5">
        <f t="shared" si="102"/>
        <v>351000</v>
      </c>
      <c r="I2108" s="76">
        <f t="shared" si="103"/>
        <v>35100</v>
      </c>
      <c r="J2108" s="76">
        <f t="shared" si="104"/>
        <v>28000</v>
      </c>
    </row>
    <row r="2109" spans="1:10">
      <c r="A2109" s="2">
        <v>44501</v>
      </c>
      <c r="B2109" s="3" t="s">
        <v>173</v>
      </c>
      <c r="C2109" s="4" t="s">
        <v>27</v>
      </c>
      <c r="D2109" s="3" t="s">
        <v>21</v>
      </c>
      <c r="E2109" s="3" t="s">
        <v>176</v>
      </c>
      <c r="F2109" s="3">
        <v>70</v>
      </c>
      <c r="G2109" s="3">
        <v>9000</v>
      </c>
      <c r="H2109" s="5">
        <f t="shared" si="102"/>
        <v>630000</v>
      </c>
      <c r="I2109" s="76">
        <f t="shared" si="103"/>
        <v>63000</v>
      </c>
      <c r="J2109" s="76">
        <f t="shared" si="104"/>
        <v>50400</v>
      </c>
    </row>
    <row r="2110" spans="1:10">
      <c r="A2110" s="2">
        <v>44501</v>
      </c>
      <c r="B2110" s="3" t="s">
        <v>169</v>
      </c>
      <c r="C2110" s="4" t="s">
        <v>53</v>
      </c>
      <c r="D2110" s="3" t="s">
        <v>23</v>
      </c>
      <c r="E2110" s="3" t="s">
        <v>174</v>
      </c>
      <c r="F2110" s="3">
        <v>74</v>
      </c>
      <c r="G2110" s="3">
        <v>18000</v>
      </c>
      <c r="H2110" s="5">
        <f t="shared" si="102"/>
        <v>1332000</v>
      </c>
      <c r="I2110" s="76">
        <f t="shared" si="103"/>
        <v>266400</v>
      </c>
      <c r="J2110" s="76">
        <f t="shared" si="104"/>
        <v>266400</v>
      </c>
    </row>
    <row r="2111" spans="1:10">
      <c r="A2111" s="2">
        <v>44501</v>
      </c>
      <c r="B2111" s="3" t="s">
        <v>172</v>
      </c>
      <c r="C2111" s="4" t="s">
        <v>101</v>
      </c>
      <c r="D2111" s="3" t="s">
        <v>10</v>
      </c>
      <c r="E2111" s="3" t="s">
        <v>175</v>
      </c>
      <c r="F2111" s="3">
        <v>74</v>
      </c>
      <c r="G2111" s="3">
        <v>23500</v>
      </c>
      <c r="H2111" s="5">
        <f t="shared" si="102"/>
        <v>1739000</v>
      </c>
      <c r="I2111" s="76">
        <f t="shared" si="103"/>
        <v>869500</v>
      </c>
      <c r="J2111" s="76">
        <f t="shared" si="104"/>
        <v>869500</v>
      </c>
    </row>
    <row r="2112" spans="1:10">
      <c r="A2112" s="2">
        <v>44501</v>
      </c>
      <c r="B2112" s="3" t="s">
        <v>169</v>
      </c>
      <c r="C2112" s="4" t="s">
        <v>49</v>
      </c>
      <c r="D2112" s="3" t="s">
        <v>10</v>
      </c>
      <c r="E2112" s="3" t="s">
        <v>177</v>
      </c>
      <c r="F2112" s="3">
        <v>24</v>
      </c>
      <c r="G2112" s="3">
        <v>5000</v>
      </c>
      <c r="H2112" s="5">
        <f t="shared" si="102"/>
        <v>120000</v>
      </c>
      <c r="I2112" s="76">
        <f t="shared" si="103"/>
        <v>12000</v>
      </c>
      <c r="J2112" s="76">
        <f t="shared" si="104"/>
        <v>9600</v>
      </c>
    </row>
    <row r="2113" spans="1:10">
      <c r="A2113" s="2">
        <v>44502</v>
      </c>
      <c r="B2113" s="3" t="s">
        <v>172</v>
      </c>
      <c r="C2113" s="4" t="s">
        <v>101</v>
      </c>
      <c r="D2113" s="3" t="s">
        <v>10</v>
      </c>
      <c r="E2113" s="3" t="s">
        <v>175</v>
      </c>
      <c r="F2113" s="3">
        <v>12</v>
      </c>
      <c r="G2113" s="3">
        <v>23500</v>
      </c>
      <c r="H2113" s="5">
        <f t="shared" si="102"/>
        <v>282000</v>
      </c>
      <c r="I2113" s="76">
        <f t="shared" si="103"/>
        <v>141000</v>
      </c>
      <c r="J2113" s="76">
        <f t="shared" si="104"/>
        <v>141000</v>
      </c>
    </row>
    <row r="2114" spans="1:10">
      <c r="A2114" s="2">
        <v>44502</v>
      </c>
      <c r="B2114" s="3" t="s">
        <v>13</v>
      </c>
      <c r="C2114" s="4" t="s">
        <v>44</v>
      </c>
      <c r="D2114" s="3" t="s">
        <v>23</v>
      </c>
      <c r="E2114" s="3" t="s">
        <v>176</v>
      </c>
      <c r="F2114" s="3">
        <v>57</v>
      </c>
      <c r="G2114" s="3">
        <v>9000</v>
      </c>
      <c r="H2114" s="5">
        <f t="shared" ref="H2114:H2177" si="105">G2114*F2114</f>
        <v>513000</v>
      </c>
      <c r="I2114" s="76">
        <f t="shared" si="103"/>
        <v>51300</v>
      </c>
      <c r="J2114" s="76">
        <f t="shared" si="104"/>
        <v>41000</v>
      </c>
    </row>
    <row r="2115" spans="1:10">
      <c r="A2115" s="2">
        <v>44502</v>
      </c>
      <c r="B2115" s="3" t="s">
        <v>173</v>
      </c>
      <c r="C2115" s="4" t="s">
        <v>42</v>
      </c>
      <c r="D2115" s="3" t="s">
        <v>23</v>
      </c>
      <c r="E2115" s="3" t="s">
        <v>178</v>
      </c>
      <c r="F2115" s="3">
        <v>22</v>
      </c>
      <c r="G2115" s="3">
        <v>4000</v>
      </c>
      <c r="H2115" s="5">
        <f t="shared" si="105"/>
        <v>88000</v>
      </c>
      <c r="I2115" s="76">
        <f t="shared" ref="I2115:I2178" si="106">IF($G2115&gt;20000, ROUNDDOWN($H2115*0.5, -1), IF($G2115&gt;10000, ROUNDDOWN($H2115*0.2, -1), ROUNDDOWN($H2115*0.1, -1)))</f>
        <v>8800</v>
      </c>
      <c r="J2115" s="76">
        <f t="shared" ref="J2115:J2178" si="107">IF($F2115&gt;90, ROUNDDOWN($H2115*0.01, -2), 0) + IF($G2115&gt;20000, ROUNDDOWN($H2115*0.5, -2), IF($G2115&gt;10000, ROUNDDOWN($H2115*0.2, -2), ROUNDDOWN($H2115*0.08, -2)))</f>
        <v>7000</v>
      </c>
    </row>
    <row r="2116" spans="1:10">
      <c r="A2116" s="2">
        <v>44502</v>
      </c>
      <c r="B2116" s="3" t="s">
        <v>172</v>
      </c>
      <c r="C2116" s="4" t="s">
        <v>45</v>
      </c>
      <c r="D2116" s="3" t="s">
        <v>18</v>
      </c>
      <c r="E2116" s="3" t="s">
        <v>176</v>
      </c>
      <c r="F2116" s="3">
        <v>75</v>
      </c>
      <c r="G2116" s="3">
        <v>9000</v>
      </c>
      <c r="H2116" s="5">
        <f t="shared" si="105"/>
        <v>675000</v>
      </c>
      <c r="I2116" s="76">
        <f t="shared" si="106"/>
        <v>67500</v>
      </c>
      <c r="J2116" s="76">
        <f t="shared" si="107"/>
        <v>54000</v>
      </c>
    </row>
    <row r="2117" spans="1:10">
      <c r="A2117" s="2">
        <v>44502</v>
      </c>
      <c r="B2117" s="3" t="s">
        <v>173</v>
      </c>
      <c r="C2117" s="4" t="s">
        <v>100</v>
      </c>
      <c r="D2117" s="3" t="s">
        <v>18</v>
      </c>
      <c r="E2117" s="3" t="s">
        <v>176</v>
      </c>
      <c r="F2117" s="3">
        <v>8</v>
      </c>
      <c r="G2117" s="3">
        <v>9000</v>
      </c>
      <c r="H2117" s="5">
        <f t="shared" si="105"/>
        <v>72000</v>
      </c>
      <c r="I2117" s="76">
        <f t="shared" si="106"/>
        <v>7200</v>
      </c>
      <c r="J2117" s="76">
        <f t="shared" si="107"/>
        <v>5700</v>
      </c>
    </row>
    <row r="2118" spans="1:10">
      <c r="A2118" s="2">
        <v>44502</v>
      </c>
      <c r="B2118" s="3" t="s">
        <v>170</v>
      </c>
      <c r="C2118" s="4" t="s">
        <v>60</v>
      </c>
      <c r="D2118" s="3" t="s">
        <v>7</v>
      </c>
      <c r="E2118" s="3" t="s">
        <v>176</v>
      </c>
      <c r="F2118" s="3">
        <v>100</v>
      </c>
      <c r="G2118" s="3">
        <v>9000</v>
      </c>
      <c r="H2118" s="5">
        <f t="shared" si="105"/>
        <v>900000</v>
      </c>
      <c r="I2118" s="76">
        <f t="shared" si="106"/>
        <v>90000</v>
      </c>
      <c r="J2118" s="76">
        <f t="shared" si="107"/>
        <v>81000</v>
      </c>
    </row>
    <row r="2119" spans="1:10">
      <c r="A2119" s="2">
        <v>44503</v>
      </c>
      <c r="B2119" s="3" t="s">
        <v>13</v>
      </c>
      <c r="C2119" s="4" t="s">
        <v>103</v>
      </c>
      <c r="D2119" s="3" t="s">
        <v>23</v>
      </c>
      <c r="E2119" s="3" t="s">
        <v>174</v>
      </c>
      <c r="F2119" s="3">
        <v>48</v>
      </c>
      <c r="G2119" s="3">
        <v>18000</v>
      </c>
      <c r="H2119" s="5">
        <f t="shared" si="105"/>
        <v>864000</v>
      </c>
      <c r="I2119" s="76">
        <f t="shared" si="106"/>
        <v>172800</v>
      </c>
      <c r="J2119" s="76">
        <f t="shared" si="107"/>
        <v>172800</v>
      </c>
    </row>
    <row r="2120" spans="1:10">
      <c r="A2120" s="2">
        <v>44503</v>
      </c>
      <c r="B2120" s="3" t="s">
        <v>13</v>
      </c>
      <c r="C2120" s="4" t="s">
        <v>112</v>
      </c>
      <c r="D2120" s="3" t="s">
        <v>23</v>
      </c>
      <c r="E2120" s="3" t="s">
        <v>176</v>
      </c>
      <c r="F2120" s="3">
        <v>93</v>
      </c>
      <c r="G2120" s="3">
        <v>9000</v>
      </c>
      <c r="H2120" s="5">
        <f t="shared" si="105"/>
        <v>837000</v>
      </c>
      <c r="I2120" s="76">
        <f t="shared" si="106"/>
        <v>83700</v>
      </c>
      <c r="J2120" s="76">
        <f t="shared" si="107"/>
        <v>75200</v>
      </c>
    </row>
    <row r="2121" spans="1:10">
      <c r="A2121" s="2">
        <v>44503</v>
      </c>
      <c r="B2121" s="3" t="s">
        <v>173</v>
      </c>
      <c r="C2121" s="4" t="s">
        <v>83</v>
      </c>
      <c r="D2121" s="3" t="s">
        <v>7</v>
      </c>
      <c r="E2121" s="3" t="s">
        <v>175</v>
      </c>
      <c r="F2121" s="3">
        <v>52</v>
      </c>
      <c r="G2121" s="3">
        <v>23500</v>
      </c>
      <c r="H2121" s="5">
        <f t="shared" si="105"/>
        <v>1222000</v>
      </c>
      <c r="I2121" s="76">
        <f t="shared" si="106"/>
        <v>611000</v>
      </c>
      <c r="J2121" s="76">
        <f t="shared" si="107"/>
        <v>611000</v>
      </c>
    </row>
    <row r="2122" spans="1:10">
      <c r="A2122" s="2">
        <v>44503</v>
      </c>
      <c r="B2122" s="3" t="s">
        <v>13</v>
      </c>
      <c r="C2122" s="4" t="s">
        <v>167</v>
      </c>
      <c r="D2122" s="3" t="s">
        <v>18</v>
      </c>
      <c r="E2122" s="3" t="s">
        <v>176</v>
      </c>
      <c r="F2122" s="3">
        <v>86</v>
      </c>
      <c r="G2122" s="3">
        <v>9000</v>
      </c>
      <c r="H2122" s="5">
        <f t="shared" si="105"/>
        <v>774000</v>
      </c>
      <c r="I2122" s="76">
        <f t="shared" si="106"/>
        <v>77400</v>
      </c>
      <c r="J2122" s="76">
        <f t="shared" si="107"/>
        <v>61900</v>
      </c>
    </row>
    <row r="2123" spans="1:10">
      <c r="A2123" s="2">
        <v>44503</v>
      </c>
      <c r="B2123" s="3" t="s">
        <v>172</v>
      </c>
      <c r="C2123" s="4" t="s">
        <v>154</v>
      </c>
      <c r="D2123" s="3" t="s">
        <v>21</v>
      </c>
      <c r="E2123" s="3" t="s">
        <v>176</v>
      </c>
      <c r="F2123" s="3">
        <v>20</v>
      </c>
      <c r="G2123" s="3">
        <v>9000</v>
      </c>
      <c r="H2123" s="5">
        <f t="shared" si="105"/>
        <v>180000</v>
      </c>
      <c r="I2123" s="76">
        <f t="shared" si="106"/>
        <v>18000</v>
      </c>
      <c r="J2123" s="76">
        <f t="shared" si="107"/>
        <v>14400</v>
      </c>
    </row>
    <row r="2124" spans="1:10">
      <c r="A2124" s="2">
        <v>44503</v>
      </c>
      <c r="B2124" s="3" t="s">
        <v>171</v>
      </c>
      <c r="C2124" s="4" t="s">
        <v>62</v>
      </c>
      <c r="D2124" s="3" t="s">
        <v>7</v>
      </c>
      <c r="E2124" s="3" t="s">
        <v>175</v>
      </c>
      <c r="F2124" s="3">
        <v>99</v>
      </c>
      <c r="G2124" s="3">
        <v>23500</v>
      </c>
      <c r="H2124" s="5">
        <f t="shared" si="105"/>
        <v>2326500</v>
      </c>
      <c r="I2124" s="76">
        <f t="shared" si="106"/>
        <v>1163250</v>
      </c>
      <c r="J2124" s="76">
        <f t="shared" si="107"/>
        <v>1186400</v>
      </c>
    </row>
    <row r="2125" spans="1:10">
      <c r="A2125" s="2">
        <v>44503</v>
      </c>
      <c r="B2125" s="3" t="s">
        <v>173</v>
      </c>
      <c r="C2125" s="4" t="s">
        <v>46</v>
      </c>
      <c r="D2125" s="3" t="s">
        <v>7</v>
      </c>
      <c r="E2125" s="3" t="s">
        <v>175</v>
      </c>
      <c r="F2125" s="3">
        <v>78</v>
      </c>
      <c r="G2125" s="3">
        <v>23500</v>
      </c>
      <c r="H2125" s="5">
        <f t="shared" si="105"/>
        <v>1833000</v>
      </c>
      <c r="I2125" s="76">
        <f t="shared" si="106"/>
        <v>916500</v>
      </c>
      <c r="J2125" s="76">
        <f t="shared" si="107"/>
        <v>916500</v>
      </c>
    </row>
    <row r="2126" spans="1:10">
      <c r="A2126" s="2">
        <v>44503</v>
      </c>
      <c r="B2126" s="3" t="s">
        <v>171</v>
      </c>
      <c r="C2126" s="4" t="s">
        <v>75</v>
      </c>
      <c r="D2126" s="3" t="s">
        <v>7</v>
      </c>
      <c r="E2126" s="3" t="s">
        <v>175</v>
      </c>
      <c r="F2126" s="3">
        <v>82</v>
      </c>
      <c r="G2126" s="3">
        <v>23500</v>
      </c>
      <c r="H2126" s="5">
        <f t="shared" si="105"/>
        <v>1927000</v>
      </c>
      <c r="I2126" s="76">
        <f t="shared" si="106"/>
        <v>963500</v>
      </c>
      <c r="J2126" s="76">
        <f t="shared" si="107"/>
        <v>963500</v>
      </c>
    </row>
    <row r="2127" spans="1:10">
      <c r="A2127" s="2">
        <v>44504</v>
      </c>
      <c r="B2127" s="3" t="s">
        <v>171</v>
      </c>
      <c r="C2127" s="4" t="s">
        <v>40</v>
      </c>
      <c r="D2127" s="3" t="s">
        <v>23</v>
      </c>
      <c r="E2127" s="3" t="s">
        <v>174</v>
      </c>
      <c r="F2127" s="3">
        <v>56</v>
      </c>
      <c r="G2127" s="3">
        <v>18000</v>
      </c>
      <c r="H2127" s="5">
        <f t="shared" si="105"/>
        <v>1008000</v>
      </c>
      <c r="I2127" s="76">
        <f t="shared" si="106"/>
        <v>201600</v>
      </c>
      <c r="J2127" s="76">
        <f t="shared" si="107"/>
        <v>201600</v>
      </c>
    </row>
    <row r="2128" spans="1:10">
      <c r="A2128" s="2">
        <v>44504</v>
      </c>
      <c r="B2128" s="3" t="s">
        <v>169</v>
      </c>
      <c r="C2128" s="4" t="s">
        <v>84</v>
      </c>
      <c r="D2128" s="3" t="s">
        <v>18</v>
      </c>
      <c r="E2128" s="3" t="s">
        <v>175</v>
      </c>
      <c r="F2128" s="3">
        <v>83</v>
      </c>
      <c r="G2128" s="3">
        <v>23500</v>
      </c>
      <c r="H2128" s="5">
        <f t="shared" si="105"/>
        <v>1950500</v>
      </c>
      <c r="I2128" s="76">
        <f t="shared" si="106"/>
        <v>975250</v>
      </c>
      <c r="J2128" s="76">
        <f t="shared" si="107"/>
        <v>975200</v>
      </c>
    </row>
    <row r="2129" spans="1:10">
      <c r="A2129" s="2">
        <v>44504</v>
      </c>
      <c r="B2129" s="3" t="s">
        <v>173</v>
      </c>
      <c r="C2129" s="4" t="s">
        <v>100</v>
      </c>
      <c r="D2129" s="3" t="s">
        <v>18</v>
      </c>
      <c r="E2129" s="3" t="s">
        <v>176</v>
      </c>
      <c r="F2129" s="3">
        <v>100</v>
      </c>
      <c r="G2129" s="3">
        <v>9000</v>
      </c>
      <c r="H2129" s="5">
        <f t="shared" si="105"/>
        <v>900000</v>
      </c>
      <c r="I2129" s="76">
        <f t="shared" si="106"/>
        <v>90000</v>
      </c>
      <c r="J2129" s="76">
        <f t="shared" si="107"/>
        <v>81000</v>
      </c>
    </row>
    <row r="2130" spans="1:10">
      <c r="A2130" s="2">
        <v>44504</v>
      </c>
      <c r="B2130" s="3" t="s">
        <v>170</v>
      </c>
      <c r="C2130" s="4" t="s">
        <v>6</v>
      </c>
      <c r="D2130" s="3" t="s">
        <v>7</v>
      </c>
      <c r="E2130" s="3" t="s">
        <v>176</v>
      </c>
      <c r="F2130" s="3">
        <v>55</v>
      </c>
      <c r="G2130" s="3">
        <v>9000</v>
      </c>
      <c r="H2130" s="5">
        <f t="shared" si="105"/>
        <v>495000</v>
      </c>
      <c r="I2130" s="76">
        <f t="shared" si="106"/>
        <v>49500</v>
      </c>
      <c r="J2130" s="76">
        <f t="shared" si="107"/>
        <v>39600</v>
      </c>
    </row>
    <row r="2131" spans="1:10">
      <c r="A2131" s="2">
        <v>44504</v>
      </c>
      <c r="B2131" s="3" t="s">
        <v>169</v>
      </c>
      <c r="C2131" s="4" t="s">
        <v>60</v>
      </c>
      <c r="D2131" s="3" t="s">
        <v>7</v>
      </c>
      <c r="E2131" s="3" t="s">
        <v>174</v>
      </c>
      <c r="F2131" s="3">
        <v>89</v>
      </c>
      <c r="G2131" s="3">
        <v>18000</v>
      </c>
      <c r="H2131" s="5">
        <f t="shared" si="105"/>
        <v>1602000</v>
      </c>
      <c r="I2131" s="76">
        <f t="shared" si="106"/>
        <v>320400</v>
      </c>
      <c r="J2131" s="76">
        <f t="shared" si="107"/>
        <v>320400</v>
      </c>
    </row>
    <row r="2132" spans="1:10">
      <c r="A2132" s="2">
        <v>44504</v>
      </c>
      <c r="B2132" s="3" t="s">
        <v>172</v>
      </c>
      <c r="C2132" s="4" t="s">
        <v>6</v>
      </c>
      <c r="D2132" s="3" t="s">
        <v>7</v>
      </c>
      <c r="E2132" s="3" t="s">
        <v>175</v>
      </c>
      <c r="F2132" s="3">
        <v>77</v>
      </c>
      <c r="G2132" s="3">
        <v>23500</v>
      </c>
      <c r="H2132" s="5">
        <f t="shared" si="105"/>
        <v>1809500</v>
      </c>
      <c r="I2132" s="76">
        <f t="shared" si="106"/>
        <v>904750</v>
      </c>
      <c r="J2132" s="76">
        <f t="shared" si="107"/>
        <v>904700</v>
      </c>
    </row>
    <row r="2133" spans="1:10">
      <c r="A2133" s="2">
        <v>44504</v>
      </c>
      <c r="B2133" s="3" t="s">
        <v>171</v>
      </c>
      <c r="C2133" s="4" t="s">
        <v>63</v>
      </c>
      <c r="D2133" s="3" t="s">
        <v>7</v>
      </c>
      <c r="E2133" s="3" t="s">
        <v>176</v>
      </c>
      <c r="F2133" s="3">
        <v>39</v>
      </c>
      <c r="G2133" s="3">
        <v>9000</v>
      </c>
      <c r="H2133" s="5">
        <f t="shared" si="105"/>
        <v>351000</v>
      </c>
      <c r="I2133" s="76">
        <f t="shared" si="106"/>
        <v>35100</v>
      </c>
      <c r="J2133" s="76">
        <f t="shared" si="107"/>
        <v>28000</v>
      </c>
    </row>
    <row r="2134" spans="1:10">
      <c r="A2134" s="2">
        <v>44504</v>
      </c>
      <c r="B2134" s="3" t="s">
        <v>171</v>
      </c>
      <c r="C2134" s="4" t="s">
        <v>46</v>
      </c>
      <c r="D2134" s="3" t="s">
        <v>10</v>
      </c>
      <c r="E2134" s="3" t="s">
        <v>175</v>
      </c>
      <c r="F2134" s="3">
        <v>2</v>
      </c>
      <c r="G2134" s="3">
        <v>23500</v>
      </c>
      <c r="H2134" s="5">
        <f t="shared" si="105"/>
        <v>47000</v>
      </c>
      <c r="I2134" s="76">
        <f t="shared" si="106"/>
        <v>23500</v>
      </c>
      <c r="J2134" s="76">
        <f t="shared" si="107"/>
        <v>23500</v>
      </c>
    </row>
    <row r="2135" spans="1:10">
      <c r="A2135" s="2">
        <v>44504</v>
      </c>
      <c r="B2135" s="3" t="s">
        <v>171</v>
      </c>
      <c r="C2135" s="4" t="s">
        <v>114</v>
      </c>
      <c r="D2135" s="3" t="s">
        <v>10</v>
      </c>
      <c r="E2135" s="3" t="s">
        <v>176</v>
      </c>
      <c r="F2135" s="3">
        <v>66</v>
      </c>
      <c r="G2135" s="3">
        <v>9000</v>
      </c>
      <c r="H2135" s="5">
        <f t="shared" si="105"/>
        <v>594000</v>
      </c>
      <c r="I2135" s="76">
        <f t="shared" si="106"/>
        <v>59400</v>
      </c>
      <c r="J2135" s="76">
        <f t="shared" si="107"/>
        <v>47500</v>
      </c>
    </row>
    <row r="2136" spans="1:10">
      <c r="A2136" s="2">
        <v>44504</v>
      </c>
      <c r="B2136" s="3" t="s">
        <v>169</v>
      </c>
      <c r="C2136" s="4" t="s">
        <v>8</v>
      </c>
      <c r="D2136" s="3" t="s">
        <v>7</v>
      </c>
      <c r="E2136" s="3" t="s">
        <v>175</v>
      </c>
      <c r="F2136" s="3">
        <v>38</v>
      </c>
      <c r="G2136" s="3">
        <v>23500</v>
      </c>
      <c r="H2136" s="5">
        <f t="shared" si="105"/>
        <v>893000</v>
      </c>
      <c r="I2136" s="76">
        <f t="shared" si="106"/>
        <v>446500</v>
      </c>
      <c r="J2136" s="76">
        <f t="shared" si="107"/>
        <v>446500</v>
      </c>
    </row>
    <row r="2137" spans="1:10">
      <c r="A2137" s="2">
        <v>44504</v>
      </c>
      <c r="B2137" s="3" t="s">
        <v>13</v>
      </c>
      <c r="C2137" s="4" t="s">
        <v>130</v>
      </c>
      <c r="D2137" s="3" t="s">
        <v>18</v>
      </c>
      <c r="E2137" s="3" t="s">
        <v>176</v>
      </c>
      <c r="F2137" s="3">
        <v>38</v>
      </c>
      <c r="G2137" s="3">
        <v>9000</v>
      </c>
      <c r="H2137" s="5">
        <f t="shared" si="105"/>
        <v>342000</v>
      </c>
      <c r="I2137" s="76">
        <f t="shared" si="106"/>
        <v>34200</v>
      </c>
      <c r="J2137" s="76">
        <f t="shared" si="107"/>
        <v>27300</v>
      </c>
    </row>
    <row r="2138" spans="1:10">
      <c r="A2138" s="2">
        <v>44505</v>
      </c>
      <c r="B2138" s="3" t="s">
        <v>171</v>
      </c>
      <c r="C2138" s="4" t="s">
        <v>96</v>
      </c>
      <c r="D2138" s="3" t="s">
        <v>18</v>
      </c>
      <c r="E2138" s="3" t="s">
        <v>179</v>
      </c>
      <c r="F2138" s="3">
        <v>5</v>
      </c>
      <c r="G2138" s="3">
        <v>6000</v>
      </c>
      <c r="H2138" s="5">
        <f t="shared" si="105"/>
        <v>30000</v>
      </c>
      <c r="I2138" s="76">
        <f t="shared" si="106"/>
        <v>3000</v>
      </c>
      <c r="J2138" s="76">
        <f t="shared" si="107"/>
        <v>2400</v>
      </c>
    </row>
    <row r="2139" spans="1:10">
      <c r="A2139" s="2">
        <v>44505</v>
      </c>
      <c r="B2139" s="3" t="s">
        <v>13</v>
      </c>
      <c r="C2139" s="4" t="s">
        <v>122</v>
      </c>
      <c r="D2139" s="3" t="s">
        <v>18</v>
      </c>
      <c r="E2139" s="3" t="s">
        <v>175</v>
      </c>
      <c r="F2139" s="3">
        <v>30</v>
      </c>
      <c r="G2139" s="3">
        <v>23500</v>
      </c>
      <c r="H2139" s="5">
        <f t="shared" si="105"/>
        <v>705000</v>
      </c>
      <c r="I2139" s="76">
        <f t="shared" si="106"/>
        <v>352500</v>
      </c>
      <c r="J2139" s="76">
        <f t="shared" si="107"/>
        <v>352500</v>
      </c>
    </row>
    <row r="2140" spans="1:10">
      <c r="A2140" s="2">
        <v>44505</v>
      </c>
      <c r="B2140" s="3" t="s">
        <v>171</v>
      </c>
      <c r="C2140" s="4" t="s">
        <v>84</v>
      </c>
      <c r="D2140" s="3" t="s">
        <v>18</v>
      </c>
      <c r="E2140" s="3" t="s">
        <v>176</v>
      </c>
      <c r="F2140" s="3">
        <v>41</v>
      </c>
      <c r="G2140" s="3">
        <v>9000</v>
      </c>
      <c r="H2140" s="5">
        <f t="shared" si="105"/>
        <v>369000</v>
      </c>
      <c r="I2140" s="76">
        <f t="shared" si="106"/>
        <v>36900</v>
      </c>
      <c r="J2140" s="76">
        <f t="shared" si="107"/>
        <v>29500</v>
      </c>
    </row>
    <row r="2141" spans="1:10">
      <c r="A2141" s="2">
        <v>44505</v>
      </c>
      <c r="B2141" s="3" t="s">
        <v>169</v>
      </c>
      <c r="C2141" s="4" t="s">
        <v>106</v>
      </c>
      <c r="D2141" s="3" t="s">
        <v>18</v>
      </c>
      <c r="E2141" s="3" t="s">
        <v>175</v>
      </c>
      <c r="F2141" s="3">
        <v>86</v>
      </c>
      <c r="G2141" s="3">
        <v>23500</v>
      </c>
      <c r="H2141" s="5">
        <f t="shared" si="105"/>
        <v>2021000</v>
      </c>
      <c r="I2141" s="76">
        <f t="shared" si="106"/>
        <v>1010500</v>
      </c>
      <c r="J2141" s="76">
        <f t="shared" si="107"/>
        <v>1010500</v>
      </c>
    </row>
    <row r="2142" spans="1:10">
      <c r="A2142" s="2">
        <v>44505</v>
      </c>
      <c r="B2142" s="3" t="s">
        <v>13</v>
      </c>
      <c r="C2142" s="4" t="s">
        <v>34</v>
      </c>
      <c r="D2142" s="3" t="s">
        <v>23</v>
      </c>
      <c r="E2142" s="3" t="s">
        <v>176</v>
      </c>
      <c r="F2142" s="3">
        <v>54</v>
      </c>
      <c r="G2142" s="3">
        <v>9000</v>
      </c>
      <c r="H2142" s="5">
        <f t="shared" si="105"/>
        <v>486000</v>
      </c>
      <c r="I2142" s="76">
        <f t="shared" si="106"/>
        <v>48600</v>
      </c>
      <c r="J2142" s="76">
        <f t="shared" si="107"/>
        <v>38800</v>
      </c>
    </row>
    <row r="2143" spans="1:10">
      <c r="A2143" s="2">
        <v>44505</v>
      </c>
      <c r="B2143" s="3" t="s">
        <v>13</v>
      </c>
      <c r="C2143" s="4" t="s">
        <v>32</v>
      </c>
      <c r="D2143" s="3" t="s">
        <v>23</v>
      </c>
      <c r="E2143" s="3" t="s">
        <v>176</v>
      </c>
      <c r="F2143" s="3">
        <v>79</v>
      </c>
      <c r="G2143" s="3">
        <v>9000</v>
      </c>
      <c r="H2143" s="5">
        <f t="shared" si="105"/>
        <v>711000</v>
      </c>
      <c r="I2143" s="76">
        <f t="shared" si="106"/>
        <v>71100</v>
      </c>
      <c r="J2143" s="76">
        <f t="shared" si="107"/>
        <v>56800</v>
      </c>
    </row>
    <row r="2144" spans="1:10">
      <c r="A2144" s="2">
        <v>44506</v>
      </c>
      <c r="B2144" s="3" t="s">
        <v>170</v>
      </c>
      <c r="C2144" s="4" t="s">
        <v>86</v>
      </c>
      <c r="D2144" s="3" t="s">
        <v>10</v>
      </c>
      <c r="E2144" s="3" t="s">
        <v>175</v>
      </c>
      <c r="F2144" s="3">
        <v>65</v>
      </c>
      <c r="G2144" s="3">
        <v>23500</v>
      </c>
      <c r="H2144" s="5">
        <f t="shared" si="105"/>
        <v>1527500</v>
      </c>
      <c r="I2144" s="76">
        <f t="shared" si="106"/>
        <v>763750</v>
      </c>
      <c r="J2144" s="76">
        <f t="shared" si="107"/>
        <v>763700</v>
      </c>
    </row>
    <row r="2145" spans="1:10">
      <c r="A2145" s="2">
        <v>44506</v>
      </c>
      <c r="B2145" s="3" t="s">
        <v>171</v>
      </c>
      <c r="C2145" s="4" t="s">
        <v>127</v>
      </c>
      <c r="D2145" s="3" t="s">
        <v>23</v>
      </c>
      <c r="E2145" s="3" t="s">
        <v>176</v>
      </c>
      <c r="F2145" s="3">
        <v>57</v>
      </c>
      <c r="G2145" s="3">
        <v>9000</v>
      </c>
      <c r="H2145" s="5">
        <f t="shared" si="105"/>
        <v>513000</v>
      </c>
      <c r="I2145" s="76">
        <f t="shared" si="106"/>
        <v>51300</v>
      </c>
      <c r="J2145" s="76">
        <f t="shared" si="107"/>
        <v>41000</v>
      </c>
    </row>
    <row r="2146" spans="1:10">
      <c r="A2146" s="2">
        <v>44506</v>
      </c>
      <c r="B2146" s="3" t="s">
        <v>170</v>
      </c>
      <c r="C2146" s="4" t="s">
        <v>128</v>
      </c>
      <c r="D2146" s="3" t="s">
        <v>118</v>
      </c>
      <c r="E2146" s="3" t="s">
        <v>175</v>
      </c>
      <c r="F2146" s="3">
        <v>82</v>
      </c>
      <c r="G2146" s="3">
        <v>23500</v>
      </c>
      <c r="H2146" s="5">
        <f t="shared" si="105"/>
        <v>1927000</v>
      </c>
      <c r="I2146" s="76">
        <f t="shared" si="106"/>
        <v>963500</v>
      </c>
      <c r="J2146" s="76">
        <f t="shared" si="107"/>
        <v>963500</v>
      </c>
    </row>
    <row r="2147" spans="1:10">
      <c r="A2147" s="2">
        <v>44506</v>
      </c>
      <c r="B2147" s="3" t="s">
        <v>13</v>
      </c>
      <c r="C2147" s="4" t="s">
        <v>14</v>
      </c>
      <c r="D2147" s="3" t="s">
        <v>10</v>
      </c>
      <c r="E2147" s="3" t="s">
        <v>178</v>
      </c>
      <c r="F2147" s="3">
        <v>24</v>
      </c>
      <c r="G2147" s="3">
        <v>4000</v>
      </c>
      <c r="H2147" s="5">
        <f t="shared" si="105"/>
        <v>96000</v>
      </c>
      <c r="I2147" s="76">
        <f t="shared" si="106"/>
        <v>9600</v>
      </c>
      <c r="J2147" s="76">
        <f t="shared" si="107"/>
        <v>7600</v>
      </c>
    </row>
    <row r="2148" spans="1:10">
      <c r="A2148" s="2">
        <v>44506</v>
      </c>
      <c r="B2148" s="3" t="s">
        <v>171</v>
      </c>
      <c r="C2148" s="4" t="s">
        <v>119</v>
      </c>
      <c r="D2148" s="3" t="s">
        <v>23</v>
      </c>
      <c r="E2148" s="3" t="s">
        <v>176</v>
      </c>
      <c r="F2148" s="3">
        <v>21</v>
      </c>
      <c r="G2148" s="3">
        <v>9000</v>
      </c>
      <c r="H2148" s="5">
        <f t="shared" si="105"/>
        <v>189000</v>
      </c>
      <c r="I2148" s="76">
        <f t="shared" si="106"/>
        <v>18900</v>
      </c>
      <c r="J2148" s="76">
        <f t="shared" si="107"/>
        <v>15100</v>
      </c>
    </row>
    <row r="2149" spans="1:10">
      <c r="A2149" s="2">
        <v>44506</v>
      </c>
      <c r="B2149" s="3" t="s">
        <v>13</v>
      </c>
      <c r="C2149" s="4" t="s">
        <v>122</v>
      </c>
      <c r="D2149" s="3" t="s">
        <v>18</v>
      </c>
      <c r="E2149" s="3" t="s">
        <v>175</v>
      </c>
      <c r="F2149" s="3">
        <v>74</v>
      </c>
      <c r="G2149" s="3">
        <v>23500</v>
      </c>
      <c r="H2149" s="5">
        <f t="shared" si="105"/>
        <v>1739000</v>
      </c>
      <c r="I2149" s="76">
        <f t="shared" si="106"/>
        <v>869500</v>
      </c>
      <c r="J2149" s="76">
        <f t="shared" si="107"/>
        <v>869500</v>
      </c>
    </row>
    <row r="2150" spans="1:10">
      <c r="A2150" s="2">
        <v>44506</v>
      </c>
      <c r="B2150" s="3" t="s">
        <v>173</v>
      </c>
      <c r="C2150" s="4" t="s">
        <v>102</v>
      </c>
      <c r="D2150" s="3" t="s">
        <v>23</v>
      </c>
      <c r="E2150" s="3" t="s">
        <v>176</v>
      </c>
      <c r="F2150" s="3">
        <v>7</v>
      </c>
      <c r="G2150" s="3">
        <v>9000</v>
      </c>
      <c r="H2150" s="5">
        <f t="shared" si="105"/>
        <v>63000</v>
      </c>
      <c r="I2150" s="76">
        <f t="shared" si="106"/>
        <v>6300</v>
      </c>
      <c r="J2150" s="76">
        <f t="shared" si="107"/>
        <v>5000</v>
      </c>
    </row>
    <row r="2151" spans="1:10">
      <c r="A2151" s="2">
        <v>44506</v>
      </c>
      <c r="B2151" s="3" t="s">
        <v>170</v>
      </c>
      <c r="C2151" s="4" t="s">
        <v>43</v>
      </c>
      <c r="D2151" s="3" t="s">
        <v>21</v>
      </c>
      <c r="E2151" s="3" t="s">
        <v>178</v>
      </c>
      <c r="F2151" s="3">
        <v>34</v>
      </c>
      <c r="G2151" s="3">
        <v>4000</v>
      </c>
      <c r="H2151" s="5">
        <f t="shared" si="105"/>
        <v>136000</v>
      </c>
      <c r="I2151" s="76">
        <f t="shared" si="106"/>
        <v>13600</v>
      </c>
      <c r="J2151" s="76">
        <f t="shared" si="107"/>
        <v>10800</v>
      </c>
    </row>
    <row r="2152" spans="1:10">
      <c r="A2152" s="2">
        <v>44506</v>
      </c>
      <c r="B2152" s="3" t="s">
        <v>170</v>
      </c>
      <c r="C2152" s="4" t="s">
        <v>133</v>
      </c>
      <c r="D2152" s="3" t="s">
        <v>23</v>
      </c>
      <c r="E2152" s="3" t="s">
        <v>175</v>
      </c>
      <c r="F2152" s="3">
        <v>39</v>
      </c>
      <c r="G2152" s="3">
        <v>23500</v>
      </c>
      <c r="H2152" s="5">
        <f t="shared" si="105"/>
        <v>916500</v>
      </c>
      <c r="I2152" s="76">
        <f t="shared" si="106"/>
        <v>458250</v>
      </c>
      <c r="J2152" s="76">
        <f t="shared" si="107"/>
        <v>458200</v>
      </c>
    </row>
    <row r="2153" spans="1:10">
      <c r="A2153" s="2">
        <v>44507</v>
      </c>
      <c r="B2153" s="3" t="s">
        <v>13</v>
      </c>
      <c r="C2153" s="4" t="s">
        <v>46</v>
      </c>
      <c r="D2153" s="3" t="s">
        <v>7</v>
      </c>
      <c r="E2153" s="3" t="s">
        <v>174</v>
      </c>
      <c r="F2153" s="3">
        <v>14</v>
      </c>
      <c r="G2153" s="3">
        <v>18000</v>
      </c>
      <c r="H2153" s="5">
        <f t="shared" si="105"/>
        <v>252000</v>
      </c>
      <c r="I2153" s="76">
        <f t="shared" si="106"/>
        <v>50400</v>
      </c>
      <c r="J2153" s="76">
        <f t="shared" si="107"/>
        <v>50400</v>
      </c>
    </row>
    <row r="2154" spans="1:10">
      <c r="A2154" s="2">
        <v>44507</v>
      </c>
      <c r="B2154" s="3" t="s">
        <v>173</v>
      </c>
      <c r="C2154" s="4" t="s">
        <v>17</v>
      </c>
      <c r="D2154" s="3" t="s">
        <v>18</v>
      </c>
      <c r="E2154" s="3" t="s">
        <v>174</v>
      </c>
      <c r="F2154" s="3">
        <v>95</v>
      </c>
      <c r="G2154" s="3">
        <v>18000</v>
      </c>
      <c r="H2154" s="5">
        <f t="shared" si="105"/>
        <v>1710000</v>
      </c>
      <c r="I2154" s="76">
        <f t="shared" si="106"/>
        <v>342000</v>
      </c>
      <c r="J2154" s="76">
        <f t="shared" si="107"/>
        <v>359100</v>
      </c>
    </row>
    <row r="2155" spans="1:10">
      <c r="A2155" s="2">
        <v>44507</v>
      </c>
      <c r="B2155" s="3" t="s">
        <v>173</v>
      </c>
      <c r="C2155" s="4" t="s">
        <v>46</v>
      </c>
      <c r="D2155" s="3" t="s">
        <v>7</v>
      </c>
      <c r="E2155" s="3" t="s">
        <v>175</v>
      </c>
      <c r="F2155" s="3">
        <v>37</v>
      </c>
      <c r="G2155" s="3">
        <v>23500</v>
      </c>
      <c r="H2155" s="5">
        <f t="shared" si="105"/>
        <v>869500</v>
      </c>
      <c r="I2155" s="76">
        <f t="shared" si="106"/>
        <v>434750</v>
      </c>
      <c r="J2155" s="76">
        <f t="shared" si="107"/>
        <v>434700</v>
      </c>
    </row>
    <row r="2156" spans="1:10">
      <c r="A2156" s="2">
        <v>44507</v>
      </c>
      <c r="B2156" s="3" t="s">
        <v>13</v>
      </c>
      <c r="C2156" s="4" t="s">
        <v>164</v>
      </c>
      <c r="D2156" s="3" t="s">
        <v>18</v>
      </c>
      <c r="E2156" s="3" t="s">
        <v>176</v>
      </c>
      <c r="F2156" s="3">
        <v>78</v>
      </c>
      <c r="G2156" s="3">
        <v>9000</v>
      </c>
      <c r="H2156" s="5">
        <f t="shared" si="105"/>
        <v>702000</v>
      </c>
      <c r="I2156" s="76">
        <f t="shared" si="106"/>
        <v>70200</v>
      </c>
      <c r="J2156" s="76">
        <f t="shared" si="107"/>
        <v>56100</v>
      </c>
    </row>
    <row r="2157" spans="1:10">
      <c r="A2157" s="2">
        <v>44507</v>
      </c>
      <c r="B2157" s="3" t="s">
        <v>13</v>
      </c>
      <c r="C2157" s="4" t="s">
        <v>35</v>
      </c>
      <c r="D2157" s="3" t="s">
        <v>18</v>
      </c>
      <c r="E2157" s="3" t="s">
        <v>175</v>
      </c>
      <c r="F2157" s="3">
        <v>5</v>
      </c>
      <c r="G2157" s="3">
        <v>23500</v>
      </c>
      <c r="H2157" s="5">
        <f t="shared" si="105"/>
        <v>117500</v>
      </c>
      <c r="I2157" s="76">
        <f t="shared" si="106"/>
        <v>58750</v>
      </c>
      <c r="J2157" s="76">
        <f t="shared" si="107"/>
        <v>58700</v>
      </c>
    </row>
    <row r="2158" spans="1:10">
      <c r="A2158" s="2">
        <v>44507</v>
      </c>
      <c r="B2158" s="3" t="s">
        <v>172</v>
      </c>
      <c r="C2158" s="4" t="s">
        <v>157</v>
      </c>
      <c r="D2158" s="3" t="s">
        <v>21</v>
      </c>
      <c r="E2158" s="3" t="s">
        <v>175</v>
      </c>
      <c r="F2158" s="3">
        <v>85</v>
      </c>
      <c r="G2158" s="3">
        <v>23500</v>
      </c>
      <c r="H2158" s="5">
        <f t="shared" si="105"/>
        <v>1997500</v>
      </c>
      <c r="I2158" s="76">
        <f t="shared" si="106"/>
        <v>998750</v>
      </c>
      <c r="J2158" s="76">
        <f t="shared" si="107"/>
        <v>998700</v>
      </c>
    </row>
    <row r="2159" spans="1:10">
      <c r="A2159" s="2">
        <v>44507</v>
      </c>
      <c r="B2159" s="3" t="s">
        <v>173</v>
      </c>
      <c r="C2159" s="4" t="s">
        <v>83</v>
      </c>
      <c r="D2159" s="3" t="s">
        <v>7</v>
      </c>
      <c r="E2159" s="3" t="s">
        <v>175</v>
      </c>
      <c r="F2159" s="3">
        <v>56</v>
      </c>
      <c r="G2159" s="3">
        <v>23500</v>
      </c>
      <c r="H2159" s="5">
        <f t="shared" si="105"/>
        <v>1316000</v>
      </c>
      <c r="I2159" s="76">
        <f t="shared" si="106"/>
        <v>658000</v>
      </c>
      <c r="J2159" s="76">
        <f t="shared" si="107"/>
        <v>658000</v>
      </c>
    </row>
    <row r="2160" spans="1:10">
      <c r="A2160" s="2">
        <v>44507</v>
      </c>
      <c r="B2160" s="3" t="s">
        <v>172</v>
      </c>
      <c r="C2160" s="4" t="s">
        <v>47</v>
      </c>
      <c r="D2160" s="3" t="s">
        <v>7</v>
      </c>
      <c r="E2160" s="3" t="s">
        <v>176</v>
      </c>
      <c r="F2160" s="3">
        <v>52</v>
      </c>
      <c r="G2160" s="3">
        <v>9000</v>
      </c>
      <c r="H2160" s="5">
        <f t="shared" si="105"/>
        <v>468000</v>
      </c>
      <c r="I2160" s="76">
        <f t="shared" si="106"/>
        <v>46800</v>
      </c>
      <c r="J2160" s="76">
        <f t="shared" si="107"/>
        <v>37400</v>
      </c>
    </row>
    <row r="2161" spans="1:10">
      <c r="A2161" s="2">
        <v>44508</v>
      </c>
      <c r="B2161" s="3" t="s">
        <v>170</v>
      </c>
      <c r="C2161" s="4" t="s">
        <v>30</v>
      </c>
      <c r="D2161" s="3" t="s">
        <v>21</v>
      </c>
      <c r="E2161" s="3" t="s">
        <v>178</v>
      </c>
      <c r="F2161" s="3">
        <v>19</v>
      </c>
      <c r="G2161" s="3">
        <v>4000</v>
      </c>
      <c r="H2161" s="5">
        <f t="shared" si="105"/>
        <v>76000</v>
      </c>
      <c r="I2161" s="76">
        <f t="shared" si="106"/>
        <v>7600</v>
      </c>
      <c r="J2161" s="76">
        <f t="shared" si="107"/>
        <v>6000</v>
      </c>
    </row>
    <row r="2162" spans="1:10">
      <c r="A2162" s="2">
        <v>44508</v>
      </c>
      <c r="B2162" s="3" t="s">
        <v>173</v>
      </c>
      <c r="C2162" s="4" t="s">
        <v>159</v>
      </c>
      <c r="D2162" s="3" t="s">
        <v>21</v>
      </c>
      <c r="E2162" s="3" t="s">
        <v>176</v>
      </c>
      <c r="F2162" s="3">
        <v>36</v>
      </c>
      <c r="G2162" s="3">
        <v>9000</v>
      </c>
      <c r="H2162" s="5">
        <f t="shared" si="105"/>
        <v>324000</v>
      </c>
      <c r="I2162" s="76">
        <f t="shared" si="106"/>
        <v>32400</v>
      </c>
      <c r="J2162" s="76">
        <f t="shared" si="107"/>
        <v>25900</v>
      </c>
    </row>
    <row r="2163" spans="1:10">
      <c r="A2163" s="2">
        <v>44508</v>
      </c>
      <c r="B2163" s="3" t="s">
        <v>171</v>
      </c>
      <c r="C2163" s="4" t="s">
        <v>40</v>
      </c>
      <c r="D2163" s="3" t="s">
        <v>23</v>
      </c>
      <c r="E2163" s="3" t="s">
        <v>174</v>
      </c>
      <c r="F2163" s="3">
        <v>24</v>
      </c>
      <c r="G2163" s="3">
        <v>18000</v>
      </c>
      <c r="H2163" s="5">
        <f t="shared" si="105"/>
        <v>432000</v>
      </c>
      <c r="I2163" s="76">
        <f t="shared" si="106"/>
        <v>86400</v>
      </c>
      <c r="J2163" s="76">
        <f t="shared" si="107"/>
        <v>86400</v>
      </c>
    </row>
    <row r="2164" spans="1:10">
      <c r="A2164" s="2">
        <v>44508</v>
      </c>
      <c r="B2164" s="3" t="s">
        <v>172</v>
      </c>
      <c r="C2164" s="4" t="s">
        <v>120</v>
      </c>
      <c r="D2164" s="3" t="s">
        <v>118</v>
      </c>
      <c r="E2164" s="3" t="s">
        <v>174</v>
      </c>
      <c r="F2164" s="3">
        <v>5</v>
      </c>
      <c r="G2164" s="3">
        <v>18000</v>
      </c>
      <c r="H2164" s="5">
        <f t="shared" si="105"/>
        <v>90000</v>
      </c>
      <c r="I2164" s="76">
        <f t="shared" si="106"/>
        <v>18000</v>
      </c>
      <c r="J2164" s="76">
        <f t="shared" si="107"/>
        <v>18000</v>
      </c>
    </row>
    <row r="2165" spans="1:10">
      <c r="A2165" s="2">
        <v>44508</v>
      </c>
      <c r="B2165" s="3" t="s">
        <v>173</v>
      </c>
      <c r="C2165" s="4" t="s">
        <v>42</v>
      </c>
      <c r="D2165" s="3" t="s">
        <v>23</v>
      </c>
      <c r="E2165" s="3" t="s">
        <v>178</v>
      </c>
      <c r="F2165" s="3">
        <v>14</v>
      </c>
      <c r="G2165" s="3">
        <v>4000</v>
      </c>
      <c r="H2165" s="5">
        <f t="shared" si="105"/>
        <v>56000</v>
      </c>
      <c r="I2165" s="76">
        <f t="shared" si="106"/>
        <v>5600</v>
      </c>
      <c r="J2165" s="76">
        <f t="shared" si="107"/>
        <v>4400</v>
      </c>
    </row>
    <row r="2166" spans="1:10">
      <c r="A2166" s="2">
        <v>44509</v>
      </c>
      <c r="B2166" s="3" t="s">
        <v>13</v>
      </c>
      <c r="C2166" s="4" t="s">
        <v>105</v>
      </c>
      <c r="D2166" s="3" t="s">
        <v>18</v>
      </c>
      <c r="E2166" s="3" t="s">
        <v>176</v>
      </c>
      <c r="F2166" s="3">
        <v>44</v>
      </c>
      <c r="G2166" s="3">
        <v>9000</v>
      </c>
      <c r="H2166" s="5">
        <f t="shared" si="105"/>
        <v>396000</v>
      </c>
      <c r="I2166" s="76">
        <f t="shared" si="106"/>
        <v>39600</v>
      </c>
      <c r="J2166" s="76">
        <f t="shared" si="107"/>
        <v>31600</v>
      </c>
    </row>
    <row r="2167" spans="1:10">
      <c r="A2167" s="2">
        <v>44509</v>
      </c>
      <c r="B2167" s="3" t="s">
        <v>169</v>
      </c>
      <c r="C2167" s="4" t="s">
        <v>16</v>
      </c>
      <c r="D2167" s="3" t="s">
        <v>10</v>
      </c>
      <c r="E2167" s="3" t="s">
        <v>176</v>
      </c>
      <c r="F2167" s="3">
        <v>78</v>
      </c>
      <c r="G2167" s="3">
        <v>9000</v>
      </c>
      <c r="H2167" s="5">
        <f t="shared" si="105"/>
        <v>702000</v>
      </c>
      <c r="I2167" s="76">
        <f t="shared" si="106"/>
        <v>70200</v>
      </c>
      <c r="J2167" s="76">
        <f t="shared" si="107"/>
        <v>56100</v>
      </c>
    </row>
    <row r="2168" spans="1:10">
      <c r="A2168" s="2">
        <v>44509</v>
      </c>
      <c r="B2168" s="3" t="s">
        <v>171</v>
      </c>
      <c r="C2168" s="4" t="s">
        <v>55</v>
      </c>
      <c r="D2168" s="3" t="s">
        <v>10</v>
      </c>
      <c r="E2168" s="3" t="s">
        <v>176</v>
      </c>
      <c r="F2168" s="3">
        <v>37</v>
      </c>
      <c r="G2168" s="3">
        <v>9000</v>
      </c>
      <c r="H2168" s="5">
        <f t="shared" si="105"/>
        <v>333000</v>
      </c>
      <c r="I2168" s="76">
        <f t="shared" si="106"/>
        <v>33300</v>
      </c>
      <c r="J2168" s="76">
        <f t="shared" si="107"/>
        <v>26600</v>
      </c>
    </row>
    <row r="2169" spans="1:10">
      <c r="A2169" s="2">
        <v>44510</v>
      </c>
      <c r="B2169" s="3" t="s">
        <v>169</v>
      </c>
      <c r="C2169" s="4" t="s">
        <v>16</v>
      </c>
      <c r="D2169" s="3" t="s">
        <v>10</v>
      </c>
      <c r="E2169" s="3" t="s">
        <v>176</v>
      </c>
      <c r="F2169" s="3">
        <v>56</v>
      </c>
      <c r="G2169" s="3">
        <v>9000</v>
      </c>
      <c r="H2169" s="5">
        <f t="shared" si="105"/>
        <v>504000</v>
      </c>
      <c r="I2169" s="76">
        <f t="shared" si="106"/>
        <v>50400</v>
      </c>
      <c r="J2169" s="76">
        <f t="shared" si="107"/>
        <v>40300</v>
      </c>
    </row>
    <row r="2170" spans="1:10">
      <c r="A2170" s="2">
        <v>44510</v>
      </c>
      <c r="B2170" s="3" t="s">
        <v>169</v>
      </c>
      <c r="C2170" s="4" t="s">
        <v>138</v>
      </c>
      <c r="D2170" s="3" t="s">
        <v>7</v>
      </c>
      <c r="E2170" s="3" t="s">
        <v>176</v>
      </c>
      <c r="F2170" s="3">
        <v>66</v>
      </c>
      <c r="G2170" s="3">
        <v>9000</v>
      </c>
      <c r="H2170" s="5">
        <f t="shared" si="105"/>
        <v>594000</v>
      </c>
      <c r="I2170" s="76">
        <f t="shared" si="106"/>
        <v>59400</v>
      </c>
      <c r="J2170" s="76">
        <f t="shared" si="107"/>
        <v>47500</v>
      </c>
    </row>
    <row r="2171" spans="1:10">
      <c r="A2171" s="2">
        <v>44510</v>
      </c>
      <c r="B2171" s="3" t="s">
        <v>169</v>
      </c>
      <c r="C2171" s="4" t="s">
        <v>160</v>
      </c>
      <c r="D2171" s="3" t="s">
        <v>10</v>
      </c>
      <c r="E2171" s="3" t="s">
        <v>175</v>
      </c>
      <c r="F2171" s="3">
        <v>19</v>
      </c>
      <c r="G2171" s="3">
        <v>23500</v>
      </c>
      <c r="H2171" s="5">
        <f t="shared" si="105"/>
        <v>446500</v>
      </c>
      <c r="I2171" s="76">
        <f t="shared" si="106"/>
        <v>223250</v>
      </c>
      <c r="J2171" s="76">
        <f t="shared" si="107"/>
        <v>223200</v>
      </c>
    </row>
    <row r="2172" spans="1:10">
      <c r="A2172" s="2">
        <v>44510</v>
      </c>
      <c r="B2172" s="3" t="s">
        <v>170</v>
      </c>
      <c r="C2172" s="4" t="s">
        <v>131</v>
      </c>
      <c r="D2172" s="3" t="s">
        <v>23</v>
      </c>
      <c r="E2172" s="3" t="s">
        <v>174</v>
      </c>
      <c r="F2172" s="3">
        <v>25</v>
      </c>
      <c r="G2172" s="3">
        <v>18000</v>
      </c>
      <c r="H2172" s="5">
        <f t="shared" si="105"/>
        <v>450000</v>
      </c>
      <c r="I2172" s="76">
        <f t="shared" si="106"/>
        <v>90000</v>
      </c>
      <c r="J2172" s="76">
        <f t="shared" si="107"/>
        <v>90000</v>
      </c>
    </row>
    <row r="2173" spans="1:10">
      <c r="A2173" s="2">
        <v>44510</v>
      </c>
      <c r="B2173" s="3" t="s">
        <v>173</v>
      </c>
      <c r="C2173" s="4" t="s">
        <v>100</v>
      </c>
      <c r="D2173" s="3" t="s">
        <v>18</v>
      </c>
      <c r="E2173" s="3" t="s">
        <v>176</v>
      </c>
      <c r="F2173" s="3">
        <v>18</v>
      </c>
      <c r="G2173" s="3">
        <v>9000</v>
      </c>
      <c r="H2173" s="5">
        <f t="shared" si="105"/>
        <v>162000</v>
      </c>
      <c r="I2173" s="76">
        <f t="shared" si="106"/>
        <v>16200</v>
      </c>
      <c r="J2173" s="76">
        <f t="shared" si="107"/>
        <v>12900</v>
      </c>
    </row>
    <row r="2174" spans="1:10">
      <c r="A2174" s="2">
        <v>44510</v>
      </c>
      <c r="B2174" s="3" t="s">
        <v>170</v>
      </c>
      <c r="C2174" s="4" t="s">
        <v>80</v>
      </c>
      <c r="D2174" s="3" t="s">
        <v>18</v>
      </c>
      <c r="E2174" s="3" t="s">
        <v>175</v>
      </c>
      <c r="F2174" s="3">
        <v>63</v>
      </c>
      <c r="G2174" s="3">
        <v>23500</v>
      </c>
      <c r="H2174" s="5">
        <f t="shared" si="105"/>
        <v>1480500</v>
      </c>
      <c r="I2174" s="76">
        <f t="shared" si="106"/>
        <v>740250</v>
      </c>
      <c r="J2174" s="76">
        <f t="shared" si="107"/>
        <v>740200</v>
      </c>
    </row>
    <row r="2175" spans="1:10">
      <c r="A2175" s="2">
        <v>44511</v>
      </c>
      <c r="B2175" s="3" t="s">
        <v>171</v>
      </c>
      <c r="C2175" s="4" t="s">
        <v>126</v>
      </c>
      <c r="D2175" s="3" t="s">
        <v>18</v>
      </c>
      <c r="E2175" s="3" t="s">
        <v>174</v>
      </c>
      <c r="F2175" s="3">
        <v>59</v>
      </c>
      <c r="G2175" s="3">
        <v>18000</v>
      </c>
      <c r="H2175" s="5">
        <f t="shared" si="105"/>
        <v>1062000</v>
      </c>
      <c r="I2175" s="76">
        <f t="shared" si="106"/>
        <v>212400</v>
      </c>
      <c r="J2175" s="76">
        <f t="shared" si="107"/>
        <v>212400</v>
      </c>
    </row>
    <row r="2176" spans="1:10">
      <c r="A2176" s="2">
        <v>44511</v>
      </c>
      <c r="B2176" s="3" t="s">
        <v>171</v>
      </c>
      <c r="C2176" s="4" t="s">
        <v>79</v>
      </c>
      <c r="D2176" s="3" t="s">
        <v>18</v>
      </c>
      <c r="E2176" s="3" t="s">
        <v>176</v>
      </c>
      <c r="F2176" s="3">
        <v>57</v>
      </c>
      <c r="G2176" s="3">
        <v>9000</v>
      </c>
      <c r="H2176" s="5">
        <f t="shared" si="105"/>
        <v>513000</v>
      </c>
      <c r="I2176" s="76">
        <f t="shared" si="106"/>
        <v>51300</v>
      </c>
      <c r="J2176" s="76">
        <f t="shared" si="107"/>
        <v>41000</v>
      </c>
    </row>
    <row r="2177" spans="1:10">
      <c r="A2177" s="2">
        <v>44511</v>
      </c>
      <c r="B2177" s="3" t="s">
        <v>171</v>
      </c>
      <c r="C2177" s="4" t="s">
        <v>40</v>
      </c>
      <c r="D2177" s="3" t="s">
        <v>23</v>
      </c>
      <c r="E2177" s="3" t="s">
        <v>174</v>
      </c>
      <c r="F2177" s="3">
        <v>75</v>
      </c>
      <c r="G2177" s="3">
        <v>18000</v>
      </c>
      <c r="H2177" s="5">
        <f t="shared" si="105"/>
        <v>1350000</v>
      </c>
      <c r="I2177" s="76">
        <f t="shared" si="106"/>
        <v>270000</v>
      </c>
      <c r="J2177" s="76">
        <f t="shared" si="107"/>
        <v>270000</v>
      </c>
    </row>
    <row r="2178" spans="1:10">
      <c r="A2178" s="2">
        <v>44511</v>
      </c>
      <c r="B2178" s="3" t="s">
        <v>13</v>
      </c>
      <c r="C2178" s="4" t="s">
        <v>115</v>
      </c>
      <c r="D2178" s="3" t="s">
        <v>21</v>
      </c>
      <c r="E2178" s="3" t="s">
        <v>174</v>
      </c>
      <c r="F2178" s="3">
        <v>10</v>
      </c>
      <c r="G2178" s="3">
        <v>18000</v>
      </c>
      <c r="H2178" s="5">
        <f t="shared" ref="H2178:H2241" si="108">G2178*F2178</f>
        <v>180000</v>
      </c>
      <c r="I2178" s="76">
        <f t="shared" si="106"/>
        <v>36000</v>
      </c>
      <c r="J2178" s="76">
        <f t="shared" si="107"/>
        <v>36000</v>
      </c>
    </row>
    <row r="2179" spans="1:10">
      <c r="A2179" s="2">
        <v>44512</v>
      </c>
      <c r="B2179" s="3" t="s">
        <v>170</v>
      </c>
      <c r="C2179" s="4" t="s">
        <v>98</v>
      </c>
      <c r="D2179" s="3" t="s">
        <v>10</v>
      </c>
      <c r="E2179" s="3" t="s">
        <v>176</v>
      </c>
      <c r="F2179" s="3">
        <v>57</v>
      </c>
      <c r="G2179" s="3">
        <v>9000</v>
      </c>
      <c r="H2179" s="5">
        <f t="shared" si="108"/>
        <v>513000</v>
      </c>
      <c r="I2179" s="76">
        <f t="shared" ref="I2179:I2242" si="109">IF($G2179&gt;20000, ROUNDDOWN($H2179*0.5, -1), IF($G2179&gt;10000, ROUNDDOWN($H2179*0.2, -1), ROUNDDOWN($H2179*0.1, -1)))</f>
        <v>51300</v>
      </c>
      <c r="J2179" s="76">
        <f t="shared" ref="J2179:J2242" si="110">IF($F2179&gt;90, ROUNDDOWN($H2179*0.01, -2), 0) + IF($G2179&gt;20000, ROUNDDOWN($H2179*0.5, -2), IF($G2179&gt;10000, ROUNDDOWN($H2179*0.2, -2), ROUNDDOWN($H2179*0.08, -2)))</f>
        <v>41000</v>
      </c>
    </row>
    <row r="2180" spans="1:10">
      <c r="A2180" s="2">
        <v>44512</v>
      </c>
      <c r="B2180" s="3" t="s">
        <v>13</v>
      </c>
      <c r="C2180" s="4" t="s">
        <v>130</v>
      </c>
      <c r="D2180" s="3" t="s">
        <v>18</v>
      </c>
      <c r="E2180" s="3" t="s">
        <v>176</v>
      </c>
      <c r="F2180" s="3">
        <v>75</v>
      </c>
      <c r="G2180" s="3">
        <v>9000</v>
      </c>
      <c r="H2180" s="5">
        <f t="shared" si="108"/>
        <v>675000</v>
      </c>
      <c r="I2180" s="76">
        <f t="shared" si="109"/>
        <v>67500</v>
      </c>
      <c r="J2180" s="76">
        <f t="shared" si="110"/>
        <v>54000</v>
      </c>
    </row>
    <row r="2181" spans="1:10">
      <c r="A2181" s="2">
        <v>44513</v>
      </c>
      <c r="B2181" s="3" t="s">
        <v>169</v>
      </c>
      <c r="C2181" s="4" t="s">
        <v>46</v>
      </c>
      <c r="D2181" s="3" t="s">
        <v>7</v>
      </c>
      <c r="E2181" s="3" t="s">
        <v>176</v>
      </c>
      <c r="F2181" s="3">
        <v>83</v>
      </c>
      <c r="G2181" s="3">
        <v>9000</v>
      </c>
      <c r="H2181" s="5">
        <f t="shared" si="108"/>
        <v>747000</v>
      </c>
      <c r="I2181" s="76">
        <f t="shared" si="109"/>
        <v>74700</v>
      </c>
      <c r="J2181" s="76">
        <f t="shared" si="110"/>
        <v>59700</v>
      </c>
    </row>
    <row r="2182" spans="1:10">
      <c r="A2182" s="2">
        <v>44513</v>
      </c>
      <c r="B2182" s="3" t="s">
        <v>173</v>
      </c>
      <c r="C2182" s="4" t="s">
        <v>72</v>
      </c>
      <c r="D2182" s="3" t="s">
        <v>7</v>
      </c>
      <c r="E2182" s="3" t="s">
        <v>176</v>
      </c>
      <c r="F2182" s="3">
        <v>70</v>
      </c>
      <c r="G2182" s="3">
        <v>9000</v>
      </c>
      <c r="H2182" s="5">
        <f t="shared" si="108"/>
        <v>630000</v>
      </c>
      <c r="I2182" s="76">
        <f t="shared" si="109"/>
        <v>63000</v>
      </c>
      <c r="J2182" s="76">
        <f t="shared" si="110"/>
        <v>50400</v>
      </c>
    </row>
    <row r="2183" spans="1:10">
      <c r="A2183" s="2">
        <v>44513</v>
      </c>
      <c r="B2183" s="3" t="s">
        <v>171</v>
      </c>
      <c r="C2183" s="4" t="s">
        <v>90</v>
      </c>
      <c r="D2183" s="3" t="s">
        <v>21</v>
      </c>
      <c r="E2183" s="3" t="s">
        <v>176</v>
      </c>
      <c r="F2183" s="3">
        <v>95</v>
      </c>
      <c r="G2183" s="3">
        <v>9000</v>
      </c>
      <c r="H2183" s="5">
        <f t="shared" si="108"/>
        <v>855000</v>
      </c>
      <c r="I2183" s="76">
        <f t="shared" si="109"/>
        <v>85500</v>
      </c>
      <c r="J2183" s="76">
        <f t="shared" si="110"/>
        <v>76900</v>
      </c>
    </row>
    <row r="2184" spans="1:10">
      <c r="A2184" s="2">
        <v>44513</v>
      </c>
      <c r="B2184" s="3" t="s">
        <v>13</v>
      </c>
      <c r="C2184" s="4" t="s">
        <v>87</v>
      </c>
      <c r="D2184" s="3" t="s">
        <v>10</v>
      </c>
      <c r="E2184" s="3" t="s">
        <v>175</v>
      </c>
      <c r="F2184" s="3">
        <v>76</v>
      </c>
      <c r="G2184" s="3">
        <v>23500</v>
      </c>
      <c r="H2184" s="5">
        <f t="shared" si="108"/>
        <v>1786000</v>
      </c>
      <c r="I2184" s="76">
        <f t="shared" si="109"/>
        <v>893000</v>
      </c>
      <c r="J2184" s="76">
        <f t="shared" si="110"/>
        <v>893000</v>
      </c>
    </row>
    <row r="2185" spans="1:10">
      <c r="A2185" s="2">
        <v>44513</v>
      </c>
      <c r="B2185" s="3" t="s">
        <v>171</v>
      </c>
      <c r="C2185" s="4" t="s">
        <v>87</v>
      </c>
      <c r="D2185" s="3" t="s">
        <v>10</v>
      </c>
      <c r="E2185" s="3" t="s">
        <v>176</v>
      </c>
      <c r="F2185" s="3">
        <v>64</v>
      </c>
      <c r="G2185" s="3">
        <v>9000</v>
      </c>
      <c r="H2185" s="5">
        <f t="shared" si="108"/>
        <v>576000</v>
      </c>
      <c r="I2185" s="76">
        <f t="shared" si="109"/>
        <v>57600</v>
      </c>
      <c r="J2185" s="76">
        <f t="shared" si="110"/>
        <v>46000</v>
      </c>
    </row>
    <row r="2186" spans="1:10">
      <c r="A2186" s="2">
        <v>44513</v>
      </c>
      <c r="B2186" s="3" t="s">
        <v>169</v>
      </c>
      <c r="C2186" s="4" t="s">
        <v>66</v>
      </c>
      <c r="D2186" s="3" t="s">
        <v>7</v>
      </c>
      <c r="E2186" s="3" t="s">
        <v>176</v>
      </c>
      <c r="F2186" s="3">
        <v>46</v>
      </c>
      <c r="G2186" s="3">
        <v>9000</v>
      </c>
      <c r="H2186" s="5">
        <f t="shared" si="108"/>
        <v>414000</v>
      </c>
      <c r="I2186" s="76">
        <f t="shared" si="109"/>
        <v>41400</v>
      </c>
      <c r="J2186" s="76">
        <f t="shared" si="110"/>
        <v>33100</v>
      </c>
    </row>
    <row r="2187" spans="1:10">
      <c r="A2187" s="2">
        <v>44514</v>
      </c>
      <c r="B2187" s="3" t="s">
        <v>13</v>
      </c>
      <c r="C2187" s="4" t="s">
        <v>103</v>
      </c>
      <c r="D2187" s="3" t="s">
        <v>23</v>
      </c>
      <c r="E2187" s="3" t="s">
        <v>174</v>
      </c>
      <c r="F2187" s="3">
        <v>3</v>
      </c>
      <c r="G2187" s="3">
        <v>18000</v>
      </c>
      <c r="H2187" s="5">
        <f t="shared" si="108"/>
        <v>54000</v>
      </c>
      <c r="I2187" s="76">
        <f t="shared" si="109"/>
        <v>10800</v>
      </c>
      <c r="J2187" s="76">
        <f t="shared" si="110"/>
        <v>10800</v>
      </c>
    </row>
    <row r="2188" spans="1:10">
      <c r="A2188" s="2">
        <v>44514</v>
      </c>
      <c r="B2188" s="3" t="s">
        <v>171</v>
      </c>
      <c r="C2188" s="4" t="s">
        <v>136</v>
      </c>
      <c r="D2188" s="3" t="s">
        <v>10</v>
      </c>
      <c r="E2188" s="3" t="s">
        <v>176</v>
      </c>
      <c r="F2188" s="3">
        <v>56</v>
      </c>
      <c r="G2188" s="3">
        <v>9000</v>
      </c>
      <c r="H2188" s="5">
        <f t="shared" si="108"/>
        <v>504000</v>
      </c>
      <c r="I2188" s="76">
        <f t="shared" si="109"/>
        <v>50400</v>
      </c>
      <c r="J2188" s="76">
        <f t="shared" si="110"/>
        <v>40300</v>
      </c>
    </row>
    <row r="2189" spans="1:10">
      <c r="A2189" s="2">
        <v>44514</v>
      </c>
      <c r="B2189" s="3" t="s">
        <v>13</v>
      </c>
      <c r="C2189" s="4" t="s">
        <v>34</v>
      </c>
      <c r="D2189" s="3" t="s">
        <v>23</v>
      </c>
      <c r="E2189" s="3" t="s">
        <v>176</v>
      </c>
      <c r="F2189" s="3">
        <v>65</v>
      </c>
      <c r="G2189" s="3">
        <v>9000</v>
      </c>
      <c r="H2189" s="5">
        <f t="shared" si="108"/>
        <v>585000</v>
      </c>
      <c r="I2189" s="76">
        <f t="shared" si="109"/>
        <v>58500</v>
      </c>
      <c r="J2189" s="76">
        <f t="shared" si="110"/>
        <v>46800</v>
      </c>
    </row>
    <row r="2190" spans="1:10">
      <c r="A2190" s="2">
        <v>44514</v>
      </c>
      <c r="B2190" s="3" t="s">
        <v>172</v>
      </c>
      <c r="C2190" s="4" t="s">
        <v>57</v>
      </c>
      <c r="D2190" s="3" t="s">
        <v>7</v>
      </c>
      <c r="E2190" s="3" t="s">
        <v>175</v>
      </c>
      <c r="F2190" s="3">
        <v>81</v>
      </c>
      <c r="G2190" s="3">
        <v>23500</v>
      </c>
      <c r="H2190" s="5">
        <f t="shared" si="108"/>
        <v>1903500</v>
      </c>
      <c r="I2190" s="76">
        <f t="shared" si="109"/>
        <v>951750</v>
      </c>
      <c r="J2190" s="76">
        <f t="shared" si="110"/>
        <v>951700</v>
      </c>
    </row>
    <row r="2191" spans="1:10">
      <c r="A2191" s="2">
        <v>44515</v>
      </c>
      <c r="B2191" s="3" t="s">
        <v>173</v>
      </c>
      <c r="C2191" s="4" t="s">
        <v>100</v>
      </c>
      <c r="D2191" s="3" t="s">
        <v>18</v>
      </c>
      <c r="E2191" s="3" t="s">
        <v>176</v>
      </c>
      <c r="F2191" s="3">
        <v>3</v>
      </c>
      <c r="G2191" s="3">
        <v>9000</v>
      </c>
      <c r="H2191" s="5">
        <f t="shared" si="108"/>
        <v>27000</v>
      </c>
      <c r="I2191" s="76">
        <f t="shared" si="109"/>
        <v>2700</v>
      </c>
      <c r="J2191" s="76">
        <f t="shared" si="110"/>
        <v>2100</v>
      </c>
    </row>
    <row r="2192" spans="1:10">
      <c r="A2192" s="2">
        <v>44515</v>
      </c>
      <c r="B2192" s="3" t="s">
        <v>169</v>
      </c>
      <c r="C2192" s="4" t="s">
        <v>138</v>
      </c>
      <c r="D2192" s="3" t="s">
        <v>7</v>
      </c>
      <c r="E2192" s="3" t="s">
        <v>176</v>
      </c>
      <c r="F2192" s="3">
        <v>3</v>
      </c>
      <c r="G2192" s="3">
        <v>9000</v>
      </c>
      <c r="H2192" s="5">
        <f t="shared" si="108"/>
        <v>27000</v>
      </c>
      <c r="I2192" s="76">
        <f t="shared" si="109"/>
        <v>2700</v>
      </c>
      <c r="J2192" s="76">
        <f t="shared" si="110"/>
        <v>2100</v>
      </c>
    </row>
    <row r="2193" spans="1:10">
      <c r="A2193" s="2">
        <v>44515</v>
      </c>
      <c r="B2193" s="3" t="s">
        <v>173</v>
      </c>
      <c r="C2193" s="4" t="s">
        <v>102</v>
      </c>
      <c r="D2193" s="3" t="s">
        <v>23</v>
      </c>
      <c r="E2193" s="3" t="s">
        <v>176</v>
      </c>
      <c r="F2193" s="3">
        <v>7</v>
      </c>
      <c r="G2193" s="3">
        <v>9000</v>
      </c>
      <c r="H2193" s="5">
        <f t="shared" si="108"/>
        <v>63000</v>
      </c>
      <c r="I2193" s="76">
        <f t="shared" si="109"/>
        <v>6300</v>
      </c>
      <c r="J2193" s="76">
        <f t="shared" si="110"/>
        <v>5000</v>
      </c>
    </row>
    <row r="2194" spans="1:10">
      <c r="A2194" s="2">
        <v>44515</v>
      </c>
      <c r="B2194" s="3" t="s">
        <v>170</v>
      </c>
      <c r="C2194" s="4" t="s">
        <v>6</v>
      </c>
      <c r="D2194" s="3" t="s">
        <v>7</v>
      </c>
      <c r="E2194" s="3" t="s">
        <v>174</v>
      </c>
      <c r="F2194" s="3">
        <v>92</v>
      </c>
      <c r="G2194" s="3">
        <v>18000</v>
      </c>
      <c r="H2194" s="5">
        <f t="shared" si="108"/>
        <v>1656000</v>
      </c>
      <c r="I2194" s="76">
        <f t="shared" si="109"/>
        <v>331200</v>
      </c>
      <c r="J2194" s="76">
        <f t="shared" si="110"/>
        <v>347700</v>
      </c>
    </row>
    <row r="2195" spans="1:10">
      <c r="A2195" s="2">
        <v>44515</v>
      </c>
      <c r="B2195" s="3" t="s">
        <v>173</v>
      </c>
      <c r="C2195" s="4" t="s">
        <v>159</v>
      </c>
      <c r="D2195" s="3" t="s">
        <v>21</v>
      </c>
      <c r="E2195" s="3" t="s">
        <v>176</v>
      </c>
      <c r="F2195" s="3">
        <v>7</v>
      </c>
      <c r="G2195" s="3">
        <v>9000</v>
      </c>
      <c r="H2195" s="5">
        <f t="shared" si="108"/>
        <v>63000</v>
      </c>
      <c r="I2195" s="76">
        <f t="shared" si="109"/>
        <v>6300</v>
      </c>
      <c r="J2195" s="76">
        <f t="shared" si="110"/>
        <v>5000</v>
      </c>
    </row>
    <row r="2196" spans="1:10">
      <c r="A2196" s="2">
        <v>44515</v>
      </c>
      <c r="B2196" s="3" t="s">
        <v>172</v>
      </c>
      <c r="C2196" s="4" t="s">
        <v>109</v>
      </c>
      <c r="D2196" s="3" t="s">
        <v>18</v>
      </c>
      <c r="E2196" s="3" t="s">
        <v>176</v>
      </c>
      <c r="F2196" s="3">
        <v>57</v>
      </c>
      <c r="G2196" s="3">
        <v>9000</v>
      </c>
      <c r="H2196" s="5">
        <f t="shared" si="108"/>
        <v>513000</v>
      </c>
      <c r="I2196" s="76">
        <f t="shared" si="109"/>
        <v>51300</v>
      </c>
      <c r="J2196" s="76">
        <f t="shared" si="110"/>
        <v>41000</v>
      </c>
    </row>
    <row r="2197" spans="1:10">
      <c r="A2197" s="2">
        <v>44516</v>
      </c>
      <c r="B2197" s="3" t="s">
        <v>172</v>
      </c>
      <c r="C2197" s="4" t="s">
        <v>97</v>
      </c>
      <c r="D2197" s="3" t="s">
        <v>10</v>
      </c>
      <c r="E2197" s="3" t="s">
        <v>176</v>
      </c>
      <c r="F2197" s="3">
        <v>29</v>
      </c>
      <c r="G2197" s="3">
        <v>9000</v>
      </c>
      <c r="H2197" s="5">
        <f t="shared" si="108"/>
        <v>261000</v>
      </c>
      <c r="I2197" s="76">
        <f t="shared" si="109"/>
        <v>26100</v>
      </c>
      <c r="J2197" s="76">
        <f t="shared" si="110"/>
        <v>20800</v>
      </c>
    </row>
    <row r="2198" spans="1:10">
      <c r="A2198" s="2">
        <v>44516</v>
      </c>
      <c r="B2198" s="3" t="s">
        <v>169</v>
      </c>
      <c r="C2198" s="4" t="s">
        <v>143</v>
      </c>
      <c r="D2198" s="3" t="s">
        <v>18</v>
      </c>
      <c r="E2198" s="3" t="s">
        <v>174</v>
      </c>
      <c r="F2198" s="3">
        <v>53</v>
      </c>
      <c r="G2198" s="3">
        <v>18000</v>
      </c>
      <c r="H2198" s="5">
        <f t="shared" si="108"/>
        <v>954000</v>
      </c>
      <c r="I2198" s="76">
        <f t="shared" si="109"/>
        <v>190800</v>
      </c>
      <c r="J2198" s="76">
        <f t="shared" si="110"/>
        <v>190800</v>
      </c>
    </row>
    <row r="2199" spans="1:10">
      <c r="A2199" s="2">
        <v>44516</v>
      </c>
      <c r="B2199" s="3" t="s">
        <v>173</v>
      </c>
      <c r="C2199" s="4" t="s">
        <v>15</v>
      </c>
      <c r="D2199" s="3" t="s">
        <v>10</v>
      </c>
      <c r="E2199" s="3" t="s">
        <v>176</v>
      </c>
      <c r="F2199" s="3">
        <v>21</v>
      </c>
      <c r="G2199" s="3">
        <v>9000</v>
      </c>
      <c r="H2199" s="5">
        <f t="shared" si="108"/>
        <v>189000</v>
      </c>
      <c r="I2199" s="76">
        <f t="shared" si="109"/>
        <v>18900</v>
      </c>
      <c r="J2199" s="76">
        <f t="shared" si="110"/>
        <v>15100</v>
      </c>
    </row>
    <row r="2200" spans="1:10">
      <c r="A2200" s="2">
        <v>44517</v>
      </c>
      <c r="B2200" s="3" t="s">
        <v>172</v>
      </c>
      <c r="C2200" s="4" t="s">
        <v>6</v>
      </c>
      <c r="D2200" s="3" t="s">
        <v>7</v>
      </c>
      <c r="E2200" s="3" t="s">
        <v>175</v>
      </c>
      <c r="F2200" s="3">
        <v>81</v>
      </c>
      <c r="G2200" s="3">
        <v>23500</v>
      </c>
      <c r="H2200" s="5">
        <f t="shared" si="108"/>
        <v>1903500</v>
      </c>
      <c r="I2200" s="76">
        <f t="shared" si="109"/>
        <v>951750</v>
      </c>
      <c r="J2200" s="76">
        <f t="shared" si="110"/>
        <v>951700</v>
      </c>
    </row>
    <row r="2201" spans="1:10">
      <c r="A2201" s="2">
        <v>44517</v>
      </c>
      <c r="B2201" s="3" t="s">
        <v>170</v>
      </c>
      <c r="C2201" s="4" t="s">
        <v>46</v>
      </c>
      <c r="D2201" s="3" t="s">
        <v>7</v>
      </c>
      <c r="E2201" s="3" t="s">
        <v>175</v>
      </c>
      <c r="F2201" s="3">
        <v>61</v>
      </c>
      <c r="G2201" s="3">
        <v>23500</v>
      </c>
      <c r="H2201" s="5">
        <f t="shared" si="108"/>
        <v>1433500</v>
      </c>
      <c r="I2201" s="76">
        <f t="shared" si="109"/>
        <v>716750</v>
      </c>
      <c r="J2201" s="76">
        <f t="shared" si="110"/>
        <v>716700</v>
      </c>
    </row>
    <row r="2202" spans="1:10">
      <c r="A2202" s="2">
        <v>44517</v>
      </c>
      <c r="B2202" s="3" t="s">
        <v>173</v>
      </c>
      <c r="C2202" s="4" t="s">
        <v>130</v>
      </c>
      <c r="D2202" s="3" t="s">
        <v>18</v>
      </c>
      <c r="E2202" s="3" t="s">
        <v>175</v>
      </c>
      <c r="F2202" s="3">
        <v>15</v>
      </c>
      <c r="G2202" s="3">
        <v>23500</v>
      </c>
      <c r="H2202" s="5">
        <f t="shared" si="108"/>
        <v>352500</v>
      </c>
      <c r="I2202" s="76">
        <f t="shared" si="109"/>
        <v>176250</v>
      </c>
      <c r="J2202" s="76">
        <f t="shared" si="110"/>
        <v>176200</v>
      </c>
    </row>
    <row r="2203" spans="1:10">
      <c r="A2203" s="2">
        <v>44518</v>
      </c>
      <c r="B2203" s="3" t="s">
        <v>169</v>
      </c>
      <c r="C2203" s="4" t="s">
        <v>9</v>
      </c>
      <c r="D2203" s="3" t="s">
        <v>18</v>
      </c>
      <c r="E2203" s="3" t="s">
        <v>175</v>
      </c>
      <c r="F2203" s="3">
        <v>55</v>
      </c>
      <c r="G2203" s="3">
        <v>23500</v>
      </c>
      <c r="H2203" s="5">
        <f t="shared" si="108"/>
        <v>1292500</v>
      </c>
      <c r="I2203" s="76">
        <f t="shared" si="109"/>
        <v>646250</v>
      </c>
      <c r="J2203" s="76">
        <f t="shared" si="110"/>
        <v>646200</v>
      </c>
    </row>
    <row r="2204" spans="1:10">
      <c r="A2204" s="2">
        <v>44518</v>
      </c>
      <c r="B2204" s="3" t="s">
        <v>171</v>
      </c>
      <c r="C2204" s="4" t="s">
        <v>90</v>
      </c>
      <c r="D2204" s="3" t="s">
        <v>21</v>
      </c>
      <c r="E2204" s="3" t="s">
        <v>176</v>
      </c>
      <c r="F2204" s="3">
        <v>31</v>
      </c>
      <c r="G2204" s="3">
        <v>9000</v>
      </c>
      <c r="H2204" s="5">
        <f t="shared" si="108"/>
        <v>279000</v>
      </c>
      <c r="I2204" s="76">
        <f t="shared" si="109"/>
        <v>27900</v>
      </c>
      <c r="J2204" s="76">
        <f t="shared" si="110"/>
        <v>22300</v>
      </c>
    </row>
    <row r="2205" spans="1:10">
      <c r="A2205" s="2">
        <v>44518</v>
      </c>
      <c r="B2205" s="3" t="s">
        <v>170</v>
      </c>
      <c r="C2205" s="4" t="s">
        <v>46</v>
      </c>
      <c r="D2205" s="3" t="s">
        <v>7</v>
      </c>
      <c r="E2205" s="3" t="s">
        <v>178</v>
      </c>
      <c r="F2205" s="3">
        <v>49</v>
      </c>
      <c r="G2205" s="3">
        <v>4000</v>
      </c>
      <c r="H2205" s="5">
        <f t="shared" si="108"/>
        <v>196000</v>
      </c>
      <c r="I2205" s="76">
        <f t="shared" si="109"/>
        <v>19600</v>
      </c>
      <c r="J2205" s="76">
        <f t="shared" si="110"/>
        <v>15600</v>
      </c>
    </row>
    <row r="2206" spans="1:10">
      <c r="A2206" s="2">
        <v>44518</v>
      </c>
      <c r="B2206" s="3" t="s">
        <v>173</v>
      </c>
      <c r="C2206" s="4" t="s">
        <v>17</v>
      </c>
      <c r="D2206" s="3" t="s">
        <v>18</v>
      </c>
      <c r="E2206" s="3" t="s">
        <v>174</v>
      </c>
      <c r="F2206" s="3">
        <v>75</v>
      </c>
      <c r="G2206" s="3">
        <v>18000</v>
      </c>
      <c r="H2206" s="5">
        <f t="shared" si="108"/>
        <v>1350000</v>
      </c>
      <c r="I2206" s="76">
        <f t="shared" si="109"/>
        <v>270000</v>
      </c>
      <c r="J2206" s="76">
        <f t="shared" si="110"/>
        <v>270000</v>
      </c>
    </row>
    <row r="2207" spans="1:10">
      <c r="A2207" s="2">
        <v>44518</v>
      </c>
      <c r="B2207" s="3" t="s">
        <v>13</v>
      </c>
      <c r="C2207" s="4" t="s">
        <v>103</v>
      </c>
      <c r="D2207" s="3" t="s">
        <v>23</v>
      </c>
      <c r="E2207" s="3" t="s">
        <v>174</v>
      </c>
      <c r="F2207" s="3">
        <v>93</v>
      </c>
      <c r="G2207" s="3">
        <v>18000</v>
      </c>
      <c r="H2207" s="5">
        <f t="shared" si="108"/>
        <v>1674000</v>
      </c>
      <c r="I2207" s="76">
        <f t="shared" si="109"/>
        <v>334800</v>
      </c>
      <c r="J2207" s="76">
        <f t="shared" si="110"/>
        <v>351500</v>
      </c>
    </row>
    <row r="2208" spans="1:10">
      <c r="A2208" s="2">
        <v>44518</v>
      </c>
      <c r="B2208" s="3" t="s">
        <v>169</v>
      </c>
      <c r="C2208" s="4" t="s">
        <v>123</v>
      </c>
      <c r="D2208" s="3" t="s">
        <v>18</v>
      </c>
      <c r="E2208" s="3" t="s">
        <v>176</v>
      </c>
      <c r="F2208" s="3">
        <v>77</v>
      </c>
      <c r="G2208" s="3">
        <v>9000</v>
      </c>
      <c r="H2208" s="5">
        <f t="shared" si="108"/>
        <v>693000</v>
      </c>
      <c r="I2208" s="76">
        <f t="shared" si="109"/>
        <v>69300</v>
      </c>
      <c r="J2208" s="76">
        <f t="shared" si="110"/>
        <v>55400</v>
      </c>
    </row>
    <row r="2209" spans="1:10">
      <c r="A2209" s="2">
        <v>44518</v>
      </c>
      <c r="B2209" s="3" t="s">
        <v>169</v>
      </c>
      <c r="C2209" s="4" t="s">
        <v>49</v>
      </c>
      <c r="D2209" s="3" t="s">
        <v>10</v>
      </c>
      <c r="E2209" s="3" t="s">
        <v>177</v>
      </c>
      <c r="F2209" s="3">
        <v>81</v>
      </c>
      <c r="G2209" s="3">
        <v>5000</v>
      </c>
      <c r="H2209" s="5">
        <f t="shared" si="108"/>
        <v>405000</v>
      </c>
      <c r="I2209" s="76">
        <f t="shared" si="109"/>
        <v>40500</v>
      </c>
      <c r="J2209" s="76">
        <f t="shared" si="110"/>
        <v>32400</v>
      </c>
    </row>
    <row r="2210" spans="1:10">
      <c r="A2210" s="2">
        <v>44518</v>
      </c>
      <c r="B2210" s="3" t="s">
        <v>169</v>
      </c>
      <c r="C2210" s="4" t="s">
        <v>143</v>
      </c>
      <c r="D2210" s="3" t="s">
        <v>18</v>
      </c>
      <c r="E2210" s="3" t="s">
        <v>174</v>
      </c>
      <c r="F2210" s="3">
        <v>54</v>
      </c>
      <c r="G2210" s="3">
        <v>18000</v>
      </c>
      <c r="H2210" s="5">
        <f t="shared" si="108"/>
        <v>972000</v>
      </c>
      <c r="I2210" s="76">
        <f t="shared" si="109"/>
        <v>194400</v>
      </c>
      <c r="J2210" s="76">
        <f t="shared" si="110"/>
        <v>194400</v>
      </c>
    </row>
    <row r="2211" spans="1:10">
      <c r="A2211" s="2">
        <v>44518</v>
      </c>
      <c r="B2211" s="3" t="s">
        <v>173</v>
      </c>
      <c r="C2211" s="4" t="s">
        <v>53</v>
      </c>
      <c r="D2211" s="3" t="s">
        <v>7</v>
      </c>
      <c r="E2211" s="3" t="s">
        <v>175</v>
      </c>
      <c r="F2211" s="3">
        <v>69</v>
      </c>
      <c r="G2211" s="3">
        <v>23500</v>
      </c>
      <c r="H2211" s="5">
        <f t="shared" si="108"/>
        <v>1621500</v>
      </c>
      <c r="I2211" s="76">
        <f t="shared" si="109"/>
        <v>810750</v>
      </c>
      <c r="J2211" s="76">
        <f t="shared" si="110"/>
        <v>810700</v>
      </c>
    </row>
    <row r="2212" spans="1:10">
      <c r="A2212" s="2">
        <v>44519</v>
      </c>
      <c r="B2212" s="3" t="s">
        <v>170</v>
      </c>
      <c r="C2212" s="4" t="s">
        <v>60</v>
      </c>
      <c r="D2212" s="3" t="s">
        <v>7</v>
      </c>
      <c r="E2212" s="3" t="s">
        <v>176</v>
      </c>
      <c r="F2212" s="3">
        <v>28</v>
      </c>
      <c r="G2212" s="3">
        <v>9000</v>
      </c>
      <c r="H2212" s="5">
        <f t="shared" si="108"/>
        <v>252000</v>
      </c>
      <c r="I2212" s="76">
        <f t="shared" si="109"/>
        <v>25200</v>
      </c>
      <c r="J2212" s="76">
        <f t="shared" si="110"/>
        <v>20100</v>
      </c>
    </row>
    <row r="2213" spans="1:10">
      <c r="A2213" s="2">
        <v>44519</v>
      </c>
      <c r="B2213" s="3" t="s">
        <v>173</v>
      </c>
      <c r="C2213" s="4" t="s">
        <v>58</v>
      </c>
      <c r="D2213" s="3" t="s">
        <v>7</v>
      </c>
      <c r="E2213" s="3" t="s">
        <v>174</v>
      </c>
      <c r="F2213" s="3">
        <v>83</v>
      </c>
      <c r="G2213" s="3">
        <v>18000</v>
      </c>
      <c r="H2213" s="5">
        <f t="shared" si="108"/>
        <v>1494000</v>
      </c>
      <c r="I2213" s="76">
        <f t="shared" si="109"/>
        <v>298800</v>
      </c>
      <c r="J2213" s="76">
        <f t="shared" si="110"/>
        <v>298800</v>
      </c>
    </row>
    <row r="2214" spans="1:10">
      <c r="A2214" s="2">
        <v>44519</v>
      </c>
      <c r="B2214" s="3" t="s">
        <v>171</v>
      </c>
      <c r="C2214" s="4" t="s">
        <v>87</v>
      </c>
      <c r="D2214" s="3" t="s">
        <v>10</v>
      </c>
      <c r="E2214" s="3" t="s">
        <v>176</v>
      </c>
      <c r="F2214" s="3">
        <v>26</v>
      </c>
      <c r="G2214" s="3">
        <v>9000</v>
      </c>
      <c r="H2214" s="5">
        <f t="shared" si="108"/>
        <v>234000</v>
      </c>
      <c r="I2214" s="76">
        <f t="shared" si="109"/>
        <v>23400</v>
      </c>
      <c r="J2214" s="76">
        <f t="shared" si="110"/>
        <v>18700</v>
      </c>
    </row>
    <row r="2215" spans="1:10">
      <c r="A2215" s="2">
        <v>44519</v>
      </c>
      <c r="B2215" s="3" t="s">
        <v>173</v>
      </c>
      <c r="C2215" s="4" t="s">
        <v>12</v>
      </c>
      <c r="D2215" s="3" t="s">
        <v>10</v>
      </c>
      <c r="E2215" s="3" t="s">
        <v>177</v>
      </c>
      <c r="F2215" s="3">
        <v>2</v>
      </c>
      <c r="G2215" s="3">
        <v>5000</v>
      </c>
      <c r="H2215" s="5">
        <f t="shared" si="108"/>
        <v>10000</v>
      </c>
      <c r="I2215" s="76">
        <f t="shared" si="109"/>
        <v>1000</v>
      </c>
      <c r="J2215" s="76">
        <f t="shared" si="110"/>
        <v>800</v>
      </c>
    </row>
    <row r="2216" spans="1:10">
      <c r="A2216" s="2">
        <v>44519</v>
      </c>
      <c r="B2216" s="3" t="s">
        <v>171</v>
      </c>
      <c r="C2216" s="4" t="s">
        <v>148</v>
      </c>
      <c r="D2216" s="3" t="s">
        <v>118</v>
      </c>
      <c r="E2216" s="3" t="s">
        <v>176</v>
      </c>
      <c r="F2216" s="3">
        <v>2</v>
      </c>
      <c r="G2216" s="3">
        <v>9000</v>
      </c>
      <c r="H2216" s="5">
        <f t="shared" si="108"/>
        <v>18000</v>
      </c>
      <c r="I2216" s="76">
        <f t="shared" si="109"/>
        <v>1800</v>
      </c>
      <c r="J2216" s="76">
        <f t="shared" si="110"/>
        <v>1400</v>
      </c>
    </row>
    <row r="2217" spans="1:10">
      <c r="A2217" s="2">
        <v>44519</v>
      </c>
      <c r="B2217" s="3" t="s">
        <v>169</v>
      </c>
      <c r="C2217" s="4" t="s">
        <v>84</v>
      </c>
      <c r="D2217" s="3" t="s">
        <v>18</v>
      </c>
      <c r="E2217" s="3" t="s">
        <v>175</v>
      </c>
      <c r="F2217" s="3">
        <v>97</v>
      </c>
      <c r="G2217" s="3">
        <v>23500</v>
      </c>
      <c r="H2217" s="5">
        <f t="shared" si="108"/>
        <v>2279500</v>
      </c>
      <c r="I2217" s="76">
        <f t="shared" si="109"/>
        <v>1139750</v>
      </c>
      <c r="J2217" s="76">
        <f t="shared" si="110"/>
        <v>1162400</v>
      </c>
    </row>
    <row r="2218" spans="1:10">
      <c r="A2218" s="2">
        <v>44519</v>
      </c>
      <c r="B2218" s="3" t="s">
        <v>170</v>
      </c>
      <c r="C2218" s="4" t="s">
        <v>46</v>
      </c>
      <c r="D2218" s="3" t="s">
        <v>7</v>
      </c>
      <c r="E2218" s="3" t="s">
        <v>178</v>
      </c>
      <c r="F2218" s="3">
        <v>92</v>
      </c>
      <c r="G2218" s="3">
        <v>4000</v>
      </c>
      <c r="H2218" s="5">
        <f t="shared" si="108"/>
        <v>368000</v>
      </c>
      <c r="I2218" s="76">
        <f t="shared" si="109"/>
        <v>36800</v>
      </c>
      <c r="J2218" s="76">
        <f t="shared" si="110"/>
        <v>33000</v>
      </c>
    </row>
    <row r="2219" spans="1:10">
      <c r="A2219" s="2">
        <v>44519</v>
      </c>
      <c r="B2219" s="3" t="s">
        <v>171</v>
      </c>
      <c r="C2219" s="4" t="s">
        <v>96</v>
      </c>
      <c r="D2219" s="3" t="s">
        <v>18</v>
      </c>
      <c r="E2219" s="3" t="s">
        <v>179</v>
      </c>
      <c r="F2219" s="3">
        <v>94</v>
      </c>
      <c r="G2219" s="3">
        <v>6000</v>
      </c>
      <c r="H2219" s="5">
        <f t="shared" si="108"/>
        <v>564000</v>
      </c>
      <c r="I2219" s="76">
        <f t="shared" si="109"/>
        <v>56400</v>
      </c>
      <c r="J2219" s="76">
        <f t="shared" si="110"/>
        <v>50700</v>
      </c>
    </row>
    <row r="2220" spans="1:10">
      <c r="A2220" s="2">
        <v>44519</v>
      </c>
      <c r="B2220" s="3" t="s">
        <v>173</v>
      </c>
      <c r="C2220" s="4" t="s">
        <v>129</v>
      </c>
      <c r="D2220" s="3" t="s">
        <v>18</v>
      </c>
      <c r="E2220" s="3" t="s">
        <v>174</v>
      </c>
      <c r="F2220" s="3">
        <v>26</v>
      </c>
      <c r="G2220" s="3">
        <v>18000</v>
      </c>
      <c r="H2220" s="5">
        <f t="shared" si="108"/>
        <v>468000</v>
      </c>
      <c r="I2220" s="76">
        <f t="shared" si="109"/>
        <v>93600</v>
      </c>
      <c r="J2220" s="76">
        <f t="shared" si="110"/>
        <v>93600</v>
      </c>
    </row>
    <row r="2221" spans="1:10">
      <c r="A2221" s="2">
        <v>44520</v>
      </c>
      <c r="B2221" s="3" t="s">
        <v>172</v>
      </c>
      <c r="C2221" s="4" t="s">
        <v>157</v>
      </c>
      <c r="D2221" s="3" t="s">
        <v>21</v>
      </c>
      <c r="E2221" s="3" t="s">
        <v>175</v>
      </c>
      <c r="F2221" s="3">
        <v>44</v>
      </c>
      <c r="G2221" s="3">
        <v>23500</v>
      </c>
      <c r="H2221" s="5">
        <f t="shared" si="108"/>
        <v>1034000</v>
      </c>
      <c r="I2221" s="76">
        <f t="shared" si="109"/>
        <v>517000</v>
      </c>
      <c r="J2221" s="76">
        <f t="shared" si="110"/>
        <v>517000</v>
      </c>
    </row>
    <row r="2222" spans="1:10">
      <c r="A2222" s="2">
        <v>44520</v>
      </c>
      <c r="B2222" s="3" t="s">
        <v>170</v>
      </c>
      <c r="C2222" s="4" t="s">
        <v>9</v>
      </c>
      <c r="D2222" s="3" t="s">
        <v>18</v>
      </c>
      <c r="E2222" s="3" t="s">
        <v>175</v>
      </c>
      <c r="F2222" s="3">
        <v>11</v>
      </c>
      <c r="G2222" s="3">
        <v>23500</v>
      </c>
      <c r="H2222" s="5">
        <f t="shared" si="108"/>
        <v>258500</v>
      </c>
      <c r="I2222" s="76">
        <f t="shared" si="109"/>
        <v>129250</v>
      </c>
      <c r="J2222" s="76">
        <f t="shared" si="110"/>
        <v>129200</v>
      </c>
    </row>
    <row r="2223" spans="1:10">
      <c r="A2223" s="2">
        <v>44520</v>
      </c>
      <c r="B2223" s="3" t="s">
        <v>169</v>
      </c>
      <c r="C2223" s="4" t="s">
        <v>123</v>
      </c>
      <c r="D2223" s="3" t="s">
        <v>18</v>
      </c>
      <c r="E2223" s="3" t="s">
        <v>176</v>
      </c>
      <c r="F2223" s="3">
        <v>35</v>
      </c>
      <c r="G2223" s="3">
        <v>9000</v>
      </c>
      <c r="H2223" s="5">
        <f t="shared" si="108"/>
        <v>315000</v>
      </c>
      <c r="I2223" s="76">
        <f t="shared" si="109"/>
        <v>31500</v>
      </c>
      <c r="J2223" s="76">
        <f t="shared" si="110"/>
        <v>25200</v>
      </c>
    </row>
    <row r="2224" spans="1:10">
      <c r="A2224" s="2">
        <v>44520</v>
      </c>
      <c r="B2224" s="3" t="s">
        <v>13</v>
      </c>
      <c r="C2224" s="4" t="s">
        <v>167</v>
      </c>
      <c r="D2224" s="3" t="s">
        <v>18</v>
      </c>
      <c r="E2224" s="3" t="s">
        <v>176</v>
      </c>
      <c r="F2224" s="3">
        <v>55</v>
      </c>
      <c r="G2224" s="3">
        <v>9000</v>
      </c>
      <c r="H2224" s="5">
        <f t="shared" si="108"/>
        <v>495000</v>
      </c>
      <c r="I2224" s="76">
        <f t="shared" si="109"/>
        <v>49500</v>
      </c>
      <c r="J2224" s="76">
        <f t="shared" si="110"/>
        <v>39600</v>
      </c>
    </row>
    <row r="2225" spans="1:10">
      <c r="A2225" s="2">
        <v>44520</v>
      </c>
      <c r="B2225" s="3" t="s">
        <v>173</v>
      </c>
      <c r="C2225" s="4" t="s">
        <v>73</v>
      </c>
      <c r="D2225" s="3" t="s">
        <v>7</v>
      </c>
      <c r="E2225" s="3" t="s">
        <v>174</v>
      </c>
      <c r="F2225" s="3">
        <v>83</v>
      </c>
      <c r="G2225" s="3">
        <v>18000</v>
      </c>
      <c r="H2225" s="5">
        <f t="shared" si="108"/>
        <v>1494000</v>
      </c>
      <c r="I2225" s="76">
        <f t="shared" si="109"/>
        <v>298800</v>
      </c>
      <c r="J2225" s="76">
        <f t="shared" si="110"/>
        <v>298800</v>
      </c>
    </row>
    <row r="2226" spans="1:10">
      <c r="A2226" s="2">
        <v>44520</v>
      </c>
      <c r="B2226" s="3" t="s">
        <v>173</v>
      </c>
      <c r="C2226" s="4" t="s">
        <v>12</v>
      </c>
      <c r="D2226" s="3" t="s">
        <v>10</v>
      </c>
      <c r="E2226" s="3" t="s">
        <v>177</v>
      </c>
      <c r="F2226" s="3">
        <v>15</v>
      </c>
      <c r="G2226" s="3">
        <v>5000</v>
      </c>
      <c r="H2226" s="5">
        <f t="shared" si="108"/>
        <v>75000</v>
      </c>
      <c r="I2226" s="76">
        <f t="shared" si="109"/>
        <v>7500</v>
      </c>
      <c r="J2226" s="76">
        <f t="shared" si="110"/>
        <v>6000</v>
      </c>
    </row>
    <row r="2227" spans="1:10">
      <c r="A2227" s="2">
        <v>44520</v>
      </c>
      <c r="B2227" s="3" t="s">
        <v>171</v>
      </c>
      <c r="C2227" s="4" t="s">
        <v>91</v>
      </c>
      <c r="D2227" s="3" t="s">
        <v>10</v>
      </c>
      <c r="E2227" s="3" t="s">
        <v>175</v>
      </c>
      <c r="F2227" s="3">
        <v>62</v>
      </c>
      <c r="G2227" s="3">
        <v>23500</v>
      </c>
      <c r="H2227" s="5">
        <f t="shared" si="108"/>
        <v>1457000</v>
      </c>
      <c r="I2227" s="76">
        <f t="shared" si="109"/>
        <v>728500</v>
      </c>
      <c r="J2227" s="76">
        <f t="shared" si="110"/>
        <v>728500</v>
      </c>
    </row>
    <row r="2228" spans="1:10">
      <c r="A2228" s="2">
        <v>44520</v>
      </c>
      <c r="B2228" s="3" t="s">
        <v>173</v>
      </c>
      <c r="C2228" s="4" t="s">
        <v>130</v>
      </c>
      <c r="D2228" s="3" t="s">
        <v>18</v>
      </c>
      <c r="E2228" s="3" t="s">
        <v>175</v>
      </c>
      <c r="F2228" s="3">
        <v>25</v>
      </c>
      <c r="G2228" s="3">
        <v>23500</v>
      </c>
      <c r="H2228" s="5">
        <f t="shared" si="108"/>
        <v>587500</v>
      </c>
      <c r="I2228" s="76">
        <f t="shared" si="109"/>
        <v>293750</v>
      </c>
      <c r="J2228" s="76">
        <f t="shared" si="110"/>
        <v>293700</v>
      </c>
    </row>
    <row r="2229" spans="1:10">
      <c r="A2229" s="2">
        <v>44520</v>
      </c>
      <c r="B2229" s="3" t="s">
        <v>172</v>
      </c>
      <c r="C2229" s="4" t="s">
        <v>99</v>
      </c>
      <c r="D2229" s="3" t="s">
        <v>18</v>
      </c>
      <c r="E2229" s="3" t="s">
        <v>174</v>
      </c>
      <c r="F2229" s="3">
        <v>38</v>
      </c>
      <c r="G2229" s="3">
        <v>18000</v>
      </c>
      <c r="H2229" s="5">
        <f t="shared" si="108"/>
        <v>684000</v>
      </c>
      <c r="I2229" s="76">
        <f t="shared" si="109"/>
        <v>136800</v>
      </c>
      <c r="J2229" s="76">
        <f t="shared" si="110"/>
        <v>136800</v>
      </c>
    </row>
    <row r="2230" spans="1:10">
      <c r="A2230" s="2">
        <v>44520</v>
      </c>
      <c r="B2230" s="3" t="s">
        <v>171</v>
      </c>
      <c r="C2230" s="4" t="s">
        <v>55</v>
      </c>
      <c r="D2230" s="3" t="s">
        <v>10</v>
      </c>
      <c r="E2230" s="3" t="s">
        <v>176</v>
      </c>
      <c r="F2230" s="3">
        <v>42</v>
      </c>
      <c r="G2230" s="3">
        <v>9000</v>
      </c>
      <c r="H2230" s="5">
        <f t="shared" si="108"/>
        <v>378000</v>
      </c>
      <c r="I2230" s="76">
        <f t="shared" si="109"/>
        <v>37800</v>
      </c>
      <c r="J2230" s="76">
        <f t="shared" si="110"/>
        <v>30200</v>
      </c>
    </row>
    <row r="2231" spans="1:10">
      <c r="A2231" s="2">
        <v>44520</v>
      </c>
      <c r="B2231" s="3" t="s">
        <v>171</v>
      </c>
      <c r="C2231" s="4" t="s">
        <v>126</v>
      </c>
      <c r="D2231" s="3" t="s">
        <v>18</v>
      </c>
      <c r="E2231" s="3" t="s">
        <v>174</v>
      </c>
      <c r="F2231" s="3">
        <v>87</v>
      </c>
      <c r="G2231" s="3">
        <v>18000</v>
      </c>
      <c r="H2231" s="5">
        <f t="shared" si="108"/>
        <v>1566000</v>
      </c>
      <c r="I2231" s="76">
        <f t="shared" si="109"/>
        <v>313200</v>
      </c>
      <c r="J2231" s="76">
        <f t="shared" si="110"/>
        <v>313200</v>
      </c>
    </row>
    <row r="2232" spans="1:10">
      <c r="A2232" s="2">
        <v>44520</v>
      </c>
      <c r="B2232" s="3" t="s">
        <v>13</v>
      </c>
      <c r="C2232" s="4" t="s">
        <v>146</v>
      </c>
      <c r="D2232" s="3" t="s">
        <v>7</v>
      </c>
      <c r="E2232" s="3" t="s">
        <v>175</v>
      </c>
      <c r="F2232" s="3">
        <v>96</v>
      </c>
      <c r="G2232" s="3">
        <v>23500</v>
      </c>
      <c r="H2232" s="5">
        <f t="shared" si="108"/>
        <v>2256000</v>
      </c>
      <c r="I2232" s="76">
        <f t="shared" si="109"/>
        <v>1128000</v>
      </c>
      <c r="J2232" s="76">
        <f t="shared" si="110"/>
        <v>1150500</v>
      </c>
    </row>
    <row r="2233" spans="1:10">
      <c r="A2233" s="2">
        <v>44521</v>
      </c>
      <c r="B2233" s="3" t="s">
        <v>13</v>
      </c>
      <c r="C2233" s="4" t="s">
        <v>89</v>
      </c>
      <c r="D2233" s="3" t="s">
        <v>10</v>
      </c>
      <c r="E2233" s="3" t="s">
        <v>174</v>
      </c>
      <c r="F2233" s="3">
        <v>79</v>
      </c>
      <c r="G2233" s="3">
        <v>18000</v>
      </c>
      <c r="H2233" s="5">
        <f t="shared" si="108"/>
        <v>1422000</v>
      </c>
      <c r="I2233" s="76">
        <f t="shared" si="109"/>
        <v>284400</v>
      </c>
      <c r="J2233" s="76">
        <f t="shared" si="110"/>
        <v>284400</v>
      </c>
    </row>
    <row r="2234" spans="1:10">
      <c r="A2234" s="2">
        <v>44521</v>
      </c>
      <c r="B2234" s="3" t="s">
        <v>169</v>
      </c>
      <c r="C2234" s="4" t="s">
        <v>94</v>
      </c>
      <c r="D2234" s="3" t="s">
        <v>10</v>
      </c>
      <c r="E2234" s="3" t="s">
        <v>175</v>
      </c>
      <c r="F2234" s="3">
        <v>67</v>
      </c>
      <c r="G2234" s="3">
        <v>23500</v>
      </c>
      <c r="H2234" s="5">
        <f t="shared" si="108"/>
        <v>1574500</v>
      </c>
      <c r="I2234" s="76">
        <f t="shared" si="109"/>
        <v>787250</v>
      </c>
      <c r="J2234" s="76">
        <f t="shared" si="110"/>
        <v>787200</v>
      </c>
    </row>
    <row r="2235" spans="1:10">
      <c r="A2235" s="2">
        <v>44521</v>
      </c>
      <c r="B2235" s="3" t="s">
        <v>170</v>
      </c>
      <c r="C2235" s="4" t="s">
        <v>86</v>
      </c>
      <c r="D2235" s="3" t="s">
        <v>10</v>
      </c>
      <c r="E2235" s="3" t="s">
        <v>175</v>
      </c>
      <c r="F2235" s="3">
        <v>96</v>
      </c>
      <c r="G2235" s="3">
        <v>23500</v>
      </c>
      <c r="H2235" s="5">
        <f t="shared" si="108"/>
        <v>2256000</v>
      </c>
      <c r="I2235" s="76">
        <f t="shared" si="109"/>
        <v>1128000</v>
      </c>
      <c r="J2235" s="76">
        <f t="shared" si="110"/>
        <v>1150500</v>
      </c>
    </row>
    <row r="2236" spans="1:10">
      <c r="A2236" s="2">
        <v>44521</v>
      </c>
      <c r="B2236" s="3" t="s">
        <v>172</v>
      </c>
      <c r="C2236" s="4" t="s">
        <v>141</v>
      </c>
      <c r="D2236" s="3" t="s">
        <v>118</v>
      </c>
      <c r="E2236" s="3" t="s">
        <v>176</v>
      </c>
      <c r="F2236" s="3">
        <v>67</v>
      </c>
      <c r="G2236" s="3">
        <v>9000</v>
      </c>
      <c r="H2236" s="5">
        <f t="shared" si="108"/>
        <v>603000</v>
      </c>
      <c r="I2236" s="76">
        <f t="shared" si="109"/>
        <v>60300</v>
      </c>
      <c r="J2236" s="76">
        <f t="shared" si="110"/>
        <v>48200</v>
      </c>
    </row>
    <row r="2237" spans="1:10">
      <c r="A2237" s="2">
        <v>44521</v>
      </c>
      <c r="B2237" s="3" t="s">
        <v>172</v>
      </c>
      <c r="C2237" s="4" t="s">
        <v>120</v>
      </c>
      <c r="D2237" s="3" t="s">
        <v>118</v>
      </c>
      <c r="E2237" s="3" t="s">
        <v>174</v>
      </c>
      <c r="F2237" s="3">
        <v>38</v>
      </c>
      <c r="G2237" s="3">
        <v>18000</v>
      </c>
      <c r="H2237" s="5">
        <f t="shared" si="108"/>
        <v>684000</v>
      </c>
      <c r="I2237" s="76">
        <f t="shared" si="109"/>
        <v>136800</v>
      </c>
      <c r="J2237" s="76">
        <f t="shared" si="110"/>
        <v>136800</v>
      </c>
    </row>
    <row r="2238" spans="1:10">
      <c r="A2238" s="2">
        <v>44521</v>
      </c>
      <c r="B2238" s="3" t="s">
        <v>173</v>
      </c>
      <c r="C2238" s="4" t="s">
        <v>130</v>
      </c>
      <c r="D2238" s="3" t="s">
        <v>18</v>
      </c>
      <c r="E2238" s="3" t="s">
        <v>175</v>
      </c>
      <c r="F2238" s="3">
        <v>53</v>
      </c>
      <c r="G2238" s="3">
        <v>23500</v>
      </c>
      <c r="H2238" s="5">
        <f t="shared" si="108"/>
        <v>1245500</v>
      </c>
      <c r="I2238" s="76">
        <f t="shared" si="109"/>
        <v>622750</v>
      </c>
      <c r="J2238" s="76">
        <f t="shared" si="110"/>
        <v>622700</v>
      </c>
    </row>
    <row r="2239" spans="1:10">
      <c r="A2239" s="2">
        <v>44522</v>
      </c>
      <c r="B2239" s="3" t="s">
        <v>169</v>
      </c>
      <c r="C2239" s="4" t="s">
        <v>60</v>
      </c>
      <c r="D2239" s="3" t="s">
        <v>7</v>
      </c>
      <c r="E2239" s="3" t="s">
        <v>174</v>
      </c>
      <c r="F2239" s="3">
        <v>23</v>
      </c>
      <c r="G2239" s="3">
        <v>18000</v>
      </c>
      <c r="H2239" s="5">
        <f t="shared" si="108"/>
        <v>414000</v>
      </c>
      <c r="I2239" s="76">
        <f t="shared" si="109"/>
        <v>82800</v>
      </c>
      <c r="J2239" s="76">
        <f t="shared" si="110"/>
        <v>82800</v>
      </c>
    </row>
    <row r="2240" spans="1:10">
      <c r="A2240" s="2">
        <v>44522</v>
      </c>
      <c r="B2240" s="3" t="s">
        <v>169</v>
      </c>
      <c r="C2240" s="4" t="s">
        <v>60</v>
      </c>
      <c r="D2240" s="3" t="s">
        <v>7</v>
      </c>
      <c r="E2240" s="3" t="s">
        <v>174</v>
      </c>
      <c r="F2240" s="3">
        <v>49</v>
      </c>
      <c r="G2240" s="3">
        <v>18000</v>
      </c>
      <c r="H2240" s="5">
        <f t="shared" si="108"/>
        <v>882000</v>
      </c>
      <c r="I2240" s="76">
        <f t="shared" si="109"/>
        <v>176400</v>
      </c>
      <c r="J2240" s="76">
        <f t="shared" si="110"/>
        <v>176400</v>
      </c>
    </row>
    <row r="2241" spans="1:10">
      <c r="A2241" s="2">
        <v>44522</v>
      </c>
      <c r="B2241" s="3" t="s">
        <v>169</v>
      </c>
      <c r="C2241" s="4" t="s">
        <v>123</v>
      </c>
      <c r="D2241" s="3" t="s">
        <v>18</v>
      </c>
      <c r="E2241" s="3" t="s">
        <v>176</v>
      </c>
      <c r="F2241" s="3">
        <v>19</v>
      </c>
      <c r="G2241" s="3">
        <v>9000</v>
      </c>
      <c r="H2241" s="5">
        <f t="shared" si="108"/>
        <v>171000</v>
      </c>
      <c r="I2241" s="76">
        <f t="shared" si="109"/>
        <v>17100</v>
      </c>
      <c r="J2241" s="76">
        <f t="shared" si="110"/>
        <v>13600</v>
      </c>
    </row>
    <row r="2242" spans="1:10">
      <c r="A2242" s="2">
        <v>44523</v>
      </c>
      <c r="B2242" s="3" t="s">
        <v>13</v>
      </c>
      <c r="C2242" s="4" t="s">
        <v>93</v>
      </c>
      <c r="D2242" s="3" t="s">
        <v>21</v>
      </c>
      <c r="E2242" s="3" t="s">
        <v>174</v>
      </c>
      <c r="F2242" s="3">
        <v>55</v>
      </c>
      <c r="G2242" s="3">
        <v>18000</v>
      </c>
      <c r="H2242" s="5">
        <f t="shared" ref="H2242:H2305" si="111">G2242*F2242</f>
        <v>990000</v>
      </c>
      <c r="I2242" s="76">
        <f t="shared" si="109"/>
        <v>198000</v>
      </c>
      <c r="J2242" s="76">
        <f t="shared" si="110"/>
        <v>198000</v>
      </c>
    </row>
    <row r="2243" spans="1:10">
      <c r="A2243" s="2">
        <v>44523</v>
      </c>
      <c r="B2243" s="3" t="s">
        <v>171</v>
      </c>
      <c r="C2243" s="4" t="s">
        <v>114</v>
      </c>
      <c r="D2243" s="3" t="s">
        <v>10</v>
      </c>
      <c r="E2243" s="3" t="s">
        <v>176</v>
      </c>
      <c r="F2243" s="3">
        <v>56</v>
      </c>
      <c r="G2243" s="3">
        <v>9000</v>
      </c>
      <c r="H2243" s="5">
        <f t="shared" si="111"/>
        <v>504000</v>
      </c>
      <c r="I2243" s="76">
        <f t="shared" ref="I2243:I2306" si="112">IF($G2243&gt;20000, ROUNDDOWN($H2243*0.5, -1), IF($G2243&gt;10000, ROUNDDOWN($H2243*0.2, -1), ROUNDDOWN($H2243*0.1, -1)))</f>
        <v>50400</v>
      </c>
      <c r="J2243" s="76">
        <f t="shared" ref="J2243:J2306" si="113">IF($F2243&gt;90, ROUNDDOWN($H2243*0.01, -2), 0) + IF($G2243&gt;20000, ROUNDDOWN($H2243*0.5, -2), IF($G2243&gt;10000, ROUNDDOWN($H2243*0.2, -2), ROUNDDOWN($H2243*0.08, -2)))</f>
        <v>40300</v>
      </c>
    </row>
    <row r="2244" spans="1:10">
      <c r="A2244" s="2">
        <v>44523</v>
      </c>
      <c r="B2244" s="3" t="s">
        <v>172</v>
      </c>
      <c r="C2244" s="4" t="s">
        <v>11</v>
      </c>
      <c r="D2244" s="3" t="s">
        <v>7</v>
      </c>
      <c r="E2244" s="3" t="s">
        <v>175</v>
      </c>
      <c r="F2244" s="3">
        <v>62</v>
      </c>
      <c r="G2244" s="3">
        <v>23500</v>
      </c>
      <c r="H2244" s="5">
        <f t="shared" si="111"/>
        <v>1457000</v>
      </c>
      <c r="I2244" s="76">
        <f t="shared" si="112"/>
        <v>728500</v>
      </c>
      <c r="J2244" s="76">
        <f t="shared" si="113"/>
        <v>728500</v>
      </c>
    </row>
    <row r="2245" spans="1:10">
      <c r="A2245" s="2">
        <v>44523</v>
      </c>
      <c r="B2245" s="3" t="s">
        <v>13</v>
      </c>
      <c r="C2245" s="4" t="s">
        <v>68</v>
      </c>
      <c r="D2245" s="3" t="s">
        <v>7</v>
      </c>
      <c r="E2245" s="3" t="s">
        <v>176</v>
      </c>
      <c r="F2245" s="3">
        <v>64</v>
      </c>
      <c r="G2245" s="3">
        <v>9000</v>
      </c>
      <c r="H2245" s="5">
        <f t="shared" si="111"/>
        <v>576000</v>
      </c>
      <c r="I2245" s="76">
        <f t="shared" si="112"/>
        <v>57600</v>
      </c>
      <c r="J2245" s="76">
        <f t="shared" si="113"/>
        <v>46000</v>
      </c>
    </row>
    <row r="2246" spans="1:10">
      <c r="A2246" s="2">
        <v>44523</v>
      </c>
      <c r="B2246" s="3" t="s">
        <v>173</v>
      </c>
      <c r="C2246" s="4" t="s">
        <v>72</v>
      </c>
      <c r="D2246" s="3" t="s">
        <v>7</v>
      </c>
      <c r="E2246" s="3" t="s">
        <v>176</v>
      </c>
      <c r="F2246" s="3">
        <v>99</v>
      </c>
      <c r="G2246" s="3">
        <v>9000</v>
      </c>
      <c r="H2246" s="5">
        <f t="shared" si="111"/>
        <v>891000</v>
      </c>
      <c r="I2246" s="76">
        <f t="shared" si="112"/>
        <v>89100</v>
      </c>
      <c r="J2246" s="76">
        <f t="shared" si="113"/>
        <v>80100</v>
      </c>
    </row>
    <row r="2247" spans="1:10">
      <c r="A2247" s="2">
        <v>44523</v>
      </c>
      <c r="B2247" s="3" t="s">
        <v>13</v>
      </c>
      <c r="C2247" s="4" t="s">
        <v>87</v>
      </c>
      <c r="D2247" s="3" t="s">
        <v>10</v>
      </c>
      <c r="E2247" s="3" t="s">
        <v>175</v>
      </c>
      <c r="F2247" s="3">
        <v>6</v>
      </c>
      <c r="G2247" s="3">
        <v>23500</v>
      </c>
      <c r="H2247" s="5">
        <f t="shared" si="111"/>
        <v>141000</v>
      </c>
      <c r="I2247" s="76">
        <f t="shared" si="112"/>
        <v>70500</v>
      </c>
      <c r="J2247" s="76">
        <f t="shared" si="113"/>
        <v>70500</v>
      </c>
    </row>
    <row r="2248" spans="1:10">
      <c r="A2248" s="2">
        <v>44523</v>
      </c>
      <c r="B2248" s="3" t="s">
        <v>171</v>
      </c>
      <c r="C2248" s="4" t="s">
        <v>75</v>
      </c>
      <c r="D2248" s="3" t="s">
        <v>7</v>
      </c>
      <c r="E2248" s="3" t="s">
        <v>175</v>
      </c>
      <c r="F2248" s="3">
        <v>68</v>
      </c>
      <c r="G2248" s="3">
        <v>23500</v>
      </c>
      <c r="H2248" s="5">
        <f t="shared" si="111"/>
        <v>1598000</v>
      </c>
      <c r="I2248" s="76">
        <f t="shared" si="112"/>
        <v>799000</v>
      </c>
      <c r="J2248" s="76">
        <f t="shared" si="113"/>
        <v>799000</v>
      </c>
    </row>
    <row r="2249" spans="1:10">
      <c r="A2249" s="2">
        <v>44523</v>
      </c>
      <c r="B2249" s="3" t="s">
        <v>169</v>
      </c>
      <c r="C2249" s="4" t="s">
        <v>94</v>
      </c>
      <c r="D2249" s="3" t="s">
        <v>10</v>
      </c>
      <c r="E2249" s="3" t="s">
        <v>175</v>
      </c>
      <c r="F2249" s="3">
        <v>22</v>
      </c>
      <c r="G2249" s="3">
        <v>23500</v>
      </c>
      <c r="H2249" s="5">
        <f t="shared" si="111"/>
        <v>517000</v>
      </c>
      <c r="I2249" s="76">
        <f t="shared" si="112"/>
        <v>258500</v>
      </c>
      <c r="J2249" s="76">
        <f t="shared" si="113"/>
        <v>258500</v>
      </c>
    </row>
    <row r="2250" spans="1:10">
      <c r="A2250" s="2">
        <v>44523</v>
      </c>
      <c r="B2250" s="3" t="s">
        <v>13</v>
      </c>
      <c r="C2250" s="4" t="s">
        <v>105</v>
      </c>
      <c r="D2250" s="3" t="s">
        <v>18</v>
      </c>
      <c r="E2250" s="3" t="s">
        <v>176</v>
      </c>
      <c r="F2250" s="3">
        <v>64</v>
      </c>
      <c r="G2250" s="3">
        <v>9000</v>
      </c>
      <c r="H2250" s="5">
        <f t="shared" si="111"/>
        <v>576000</v>
      </c>
      <c r="I2250" s="76">
        <f t="shared" si="112"/>
        <v>57600</v>
      </c>
      <c r="J2250" s="76">
        <f t="shared" si="113"/>
        <v>46000</v>
      </c>
    </row>
    <row r="2251" spans="1:10">
      <c r="A2251" s="2">
        <v>44523</v>
      </c>
      <c r="B2251" s="3" t="s">
        <v>169</v>
      </c>
      <c r="C2251" s="4" t="s">
        <v>46</v>
      </c>
      <c r="D2251" s="3" t="s">
        <v>7</v>
      </c>
      <c r="E2251" s="3" t="s">
        <v>176</v>
      </c>
      <c r="F2251" s="3">
        <v>3</v>
      </c>
      <c r="G2251" s="3">
        <v>9000</v>
      </c>
      <c r="H2251" s="5">
        <f t="shared" si="111"/>
        <v>27000</v>
      </c>
      <c r="I2251" s="76">
        <f t="shared" si="112"/>
        <v>2700</v>
      </c>
      <c r="J2251" s="76">
        <f t="shared" si="113"/>
        <v>2100</v>
      </c>
    </row>
    <row r="2252" spans="1:10">
      <c r="A2252" s="2">
        <v>44523</v>
      </c>
      <c r="B2252" s="3" t="s">
        <v>170</v>
      </c>
      <c r="C2252" s="4" t="s">
        <v>87</v>
      </c>
      <c r="D2252" s="3" t="s">
        <v>10</v>
      </c>
      <c r="E2252" s="3" t="s">
        <v>176</v>
      </c>
      <c r="F2252" s="3">
        <v>57</v>
      </c>
      <c r="G2252" s="3">
        <v>9000</v>
      </c>
      <c r="H2252" s="5">
        <f t="shared" si="111"/>
        <v>513000</v>
      </c>
      <c r="I2252" s="76">
        <f t="shared" si="112"/>
        <v>51300</v>
      </c>
      <c r="J2252" s="76">
        <f t="shared" si="113"/>
        <v>41000</v>
      </c>
    </row>
    <row r="2253" spans="1:10">
      <c r="A2253" s="2">
        <v>44523</v>
      </c>
      <c r="B2253" s="3" t="s">
        <v>173</v>
      </c>
      <c r="C2253" s="4" t="s">
        <v>12</v>
      </c>
      <c r="D2253" s="3" t="s">
        <v>10</v>
      </c>
      <c r="E2253" s="3" t="s">
        <v>177</v>
      </c>
      <c r="F2253" s="3">
        <v>73</v>
      </c>
      <c r="G2253" s="3">
        <v>5000</v>
      </c>
      <c r="H2253" s="5">
        <f t="shared" si="111"/>
        <v>365000</v>
      </c>
      <c r="I2253" s="76">
        <f t="shared" si="112"/>
        <v>36500</v>
      </c>
      <c r="J2253" s="76">
        <f t="shared" si="113"/>
        <v>29200</v>
      </c>
    </row>
    <row r="2254" spans="1:10">
      <c r="A2254" s="2">
        <v>44523</v>
      </c>
      <c r="B2254" s="3" t="s">
        <v>171</v>
      </c>
      <c r="C2254" s="4" t="s">
        <v>140</v>
      </c>
      <c r="D2254" s="3" t="s">
        <v>118</v>
      </c>
      <c r="E2254" s="3" t="s">
        <v>175</v>
      </c>
      <c r="F2254" s="3">
        <v>86</v>
      </c>
      <c r="G2254" s="3">
        <v>23500</v>
      </c>
      <c r="H2254" s="5">
        <f t="shared" si="111"/>
        <v>2021000</v>
      </c>
      <c r="I2254" s="76">
        <f t="shared" si="112"/>
        <v>1010500</v>
      </c>
      <c r="J2254" s="76">
        <f t="shared" si="113"/>
        <v>1010500</v>
      </c>
    </row>
    <row r="2255" spans="1:10">
      <c r="A2255" s="2">
        <v>44524</v>
      </c>
      <c r="B2255" s="3" t="s">
        <v>169</v>
      </c>
      <c r="C2255" s="4" t="s">
        <v>132</v>
      </c>
      <c r="D2255" s="3" t="s">
        <v>23</v>
      </c>
      <c r="E2255" s="3" t="s">
        <v>175</v>
      </c>
      <c r="F2255" s="3">
        <v>26</v>
      </c>
      <c r="G2255" s="3">
        <v>23500</v>
      </c>
      <c r="H2255" s="5">
        <f t="shared" si="111"/>
        <v>611000</v>
      </c>
      <c r="I2255" s="76">
        <f t="shared" si="112"/>
        <v>305500</v>
      </c>
      <c r="J2255" s="76">
        <f t="shared" si="113"/>
        <v>305500</v>
      </c>
    </row>
    <row r="2256" spans="1:10">
      <c r="A2256" s="2">
        <v>44524</v>
      </c>
      <c r="B2256" s="3" t="s">
        <v>13</v>
      </c>
      <c r="C2256" s="4" t="s">
        <v>34</v>
      </c>
      <c r="D2256" s="3" t="s">
        <v>23</v>
      </c>
      <c r="E2256" s="3" t="s">
        <v>176</v>
      </c>
      <c r="F2256" s="3">
        <v>99</v>
      </c>
      <c r="G2256" s="3">
        <v>9000</v>
      </c>
      <c r="H2256" s="5">
        <f t="shared" si="111"/>
        <v>891000</v>
      </c>
      <c r="I2256" s="76">
        <f t="shared" si="112"/>
        <v>89100</v>
      </c>
      <c r="J2256" s="76">
        <f t="shared" si="113"/>
        <v>80100</v>
      </c>
    </row>
    <row r="2257" spans="1:10">
      <c r="A2257" s="2">
        <v>44524</v>
      </c>
      <c r="B2257" s="3" t="s">
        <v>170</v>
      </c>
      <c r="C2257" s="4" t="s">
        <v>120</v>
      </c>
      <c r="D2257" s="3" t="s">
        <v>118</v>
      </c>
      <c r="E2257" s="3" t="s">
        <v>176</v>
      </c>
      <c r="F2257" s="3">
        <v>61</v>
      </c>
      <c r="G2257" s="3">
        <v>9000</v>
      </c>
      <c r="H2257" s="5">
        <f t="shared" si="111"/>
        <v>549000</v>
      </c>
      <c r="I2257" s="76">
        <f t="shared" si="112"/>
        <v>54900</v>
      </c>
      <c r="J2257" s="76">
        <f t="shared" si="113"/>
        <v>43900</v>
      </c>
    </row>
    <row r="2258" spans="1:10">
      <c r="A2258" s="2">
        <v>44524</v>
      </c>
      <c r="B2258" s="3" t="s">
        <v>173</v>
      </c>
      <c r="C2258" s="4" t="s">
        <v>53</v>
      </c>
      <c r="D2258" s="3" t="s">
        <v>7</v>
      </c>
      <c r="E2258" s="3" t="s">
        <v>175</v>
      </c>
      <c r="F2258" s="3">
        <v>50</v>
      </c>
      <c r="G2258" s="3">
        <v>23500</v>
      </c>
      <c r="H2258" s="5">
        <f t="shared" si="111"/>
        <v>1175000</v>
      </c>
      <c r="I2258" s="76">
        <f t="shared" si="112"/>
        <v>587500</v>
      </c>
      <c r="J2258" s="76">
        <f t="shared" si="113"/>
        <v>587500</v>
      </c>
    </row>
    <row r="2259" spans="1:10">
      <c r="A2259" s="2">
        <v>44524</v>
      </c>
      <c r="B2259" s="3" t="s">
        <v>170</v>
      </c>
      <c r="C2259" s="4" t="s">
        <v>98</v>
      </c>
      <c r="D2259" s="3" t="s">
        <v>10</v>
      </c>
      <c r="E2259" s="3" t="s">
        <v>176</v>
      </c>
      <c r="F2259" s="3">
        <v>11</v>
      </c>
      <c r="G2259" s="3">
        <v>9000</v>
      </c>
      <c r="H2259" s="5">
        <f t="shared" si="111"/>
        <v>99000</v>
      </c>
      <c r="I2259" s="76">
        <f t="shared" si="112"/>
        <v>9900</v>
      </c>
      <c r="J2259" s="76">
        <f t="shared" si="113"/>
        <v>7900</v>
      </c>
    </row>
    <row r="2260" spans="1:10">
      <c r="A2260" s="2">
        <v>44524</v>
      </c>
      <c r="B2260" s="3" t="s">
        <v>171</v>
      </c>
      <c r="C2260" s="4" t="s">
        <v>136</v>
      </c>
      <c r="D2260" s="3" t="s">
        <v>10</v>
      </c>
      <c r="E2260" s="3" t="s">
        <v>176</v>
      </c>
      <c r="F2260" s="3">
        <v>19</v>
      </c>
      <c r="G2260" s="3">
        <v>9000</v>
      </c>
      <c r="H2260" s="5">
        <f t="shared" si="111"/>
        <v>171000</v>
      </c>
      <c r="I2260" s="76">
        <f t="shared" si="112"/>
        <v>17100</v>
      </c>
      <c r="J2260" s="76">
        <f t="shared" si="113"/>
        <v>13600</v>
      </c>
    </row>
    <row r="2261" spans="1:10">
      <c r="A2261" s="2">
        <v>44524</v>
      </c>
      <c r="B2261" s="3" t="s">
        <v>170</v>
      </c>
      <c r="C2261" s="4" t="s">
        <v>75</v>
      </c>
      <c r="D2261" s="3" t="s">
        <v>7</v>
      </c>
      <c r="E2261" s="3" t="s">
        <v>175</v>
      </c>
      <c r="F2261" s="3">
        <v>60</v>
      </c>
      <c r="G2261" s="3">
        <v>23500</v>
      </c>
      <c r="H2261" s="5">
        <f t="shared" si="111"/>
        <v>1410000</v>
      </c>
      <c r="I2261" s="76">
        <f t="shared" si="112"/>
        <v>705000</v>
      </c>
      <c r="J2261" s="76">
        <f t="shared" si="113"/>
        <v>705000</v>
      </c>
    </row>
    <row r="2262" spans="1:10">
      <c r="A2262" s="2">
        <v>44525</v>
      </c>
      <c r="B2262" s="3" t="s">
        <v>169</v>
      </c>
      <c r="C2262" s="4" t="s">
        <v>8</v>
      </c>
      <c r="D2262" s="3" t="s">
        <v>7</v>
      </c>
      <c r="E2262" s="3" t="s">
        <v>175</v>
      </c>
      <c r="F2262" s="3">
        <v>98</v>
      </c>
      <c r="G2262" s="3">
        <v>23500</v>
      </c>
      <c r="H2262" s="5">
        <f t="shared" si="111"/>
        <v>2303000</v>
      </c>
      <c r="I2262" s="76">
        <f t="shared" si="112"/>
        <v>1151500</v>
      </c>
      <c r="J2262" s="76">
        <f t="shared" si="113"/>
        <v>1174500</v>
      </c>
    </row>
    <row r="2263" spans="1:10">
      <c r="A2263" s="2">
        <v>44525</v>
      </c>
      <c r="B2263" s="3" t="s">
        <v>170</v>
      </c>
      <c r="C2263" s="4" t="s">
        <v>24</v>
      </c>
      <c r="D2263" s="3" t="s">
        <v>21</v>
      </c>
      <c r="E2263" s="3" t="s">
        <v>174</v>
      </c>
      <c r="F2263" s="3">
        <v>16</v>
      </c>
      <c r="G2263" s="3">
        <v>18000</v>
      </c>
      <c r="H2263" s="5">
        <f t="shared" si="111"/>
        <v>288000</v>
      </c>
      <c r="I2263" s="76">
        <f t="shared" si="112"/>
        <v>57600</v>
      </c>
      <c r="J2263" s="76">
        <f t="shared" si="113"/>
        <v>57600</v>
      </c>
    </row>
    <row r="2264" spans="1:10">
      <c r="A2264" s="2">
        <v>44525</v>
      </c>
      <c r="B2264" s="3" t="s">
        <v>170</v>
      </c>
      <c r="C2264" s="4" t="s">
        <v>60</v>
      </c>
      <c r="D2264" s="3" t="s">
        <v>7</v>
      </c>
      <c r="E2264" s="3" t="s">
        <v>176</v>
      </c>
      <c r="F2264" s="3">
        <v>70</v>
      </c>
      <c r="G2264" s="3">
        <v>9000</v>
      </c>
      <c r="H2264" s="5">
        <f t="shared" si="111"/>
        <v>630000</v>
      </c>
      <c r="I2264" s="76">
        <f t="shared" si="112"/>
        <v>63000</v>
      </c>
      <c r="J2264" s="76">
        <f t="shared" si="113"/>
        <v>50400</v>
      </c>
    </row>
    <row r="2265" spans="1:10">
      <c r="A2265" s="2">
        <v>44525</v>
      </c>
      <c r="B2265" s="3" t="s">
        <v>172</v>
      </c>
      <c r="C2265" s="4" t="s">
        <v>11</v>
      </c>
      <c r="D2265" s="3" t="s">
        <v>7</v>
      </c>
      <c r="E2265" s="3" t="s">
        <v>175</v>
      </c>
      <c r="F2265" s="3">
        <v>54</v>
      </c>
      <c r="G2265" s="3">
        <v>23500</v>
      </c>
      <c r="H2265" s="5">
        <f t="shared" si="111"/>
        <v>1269000</v>
      </c>
      <c r="I2265" s="76">
        <f t="shared" si="112"/>
        <v>634500</v>
      </c>
      <c r="J2265" s="76">
        <f t="shared" si="113"/>
        <v>634500</v>
      </c>
    </row>
    <row r="2266" spans="1:10">
      <c r="A2266" s="2">
        <v>44525</v>
      </c>
      <c r="B2266" s="3" t="s">
        <v>173</v>
      </c>
      <c r="C2266" s="4" t="s">
        <v>88</v>
      </c>
      <c r="D2266" s="3" t="s">
        <v>21</v>
      </c>
      <c r="E2266" s="3" t="s">
        <v>176</v>
      </c>
      <c r="F2266" s="3">
        <v>35</v>
      </c>
      <c r="G2266" s="3">
        <v>9000</v>
      </c>
      <c r="H2266" s="5">
        <f t="shared" si="111"/>
        <v>315000</v>
      </c>
      <c r="I2266" s="76">
        <f t="shared" si="112"/>
        <v>31500</v>
      </c>
      <c r="J2266" s="76">
        <f t="shared" si="113"/>
        <v>25200</v>
      </c>
    </row>
    <row r="2267" spans="1:10">
      <c r="A2267" s="2">
        <v>44526</v>
      </c>
      <c r="B2267" s="3" t="s">
        <v>169</v>
      </c>
      <c r="C2267" s="4" t="s">
        <v>160</v>
      </c>
      <c r="D2267" s="3" t="s">
        <v>10</v>
      </c>
      <c r="E2267" s="3" t="s">
        <v>175</v>
      </c>
      <c r="F2267" s="3">
        <v>57</v>
      </c>
      <c r="G2267" s="3">
        <v>23500</v>
      </c>
      <c r="H2267" s="5">
        <f t="shared" si="111"/>
        <v>1339500</v>
      </c>
      <c r="I2267" s="76">
        <f t="shared" si="112"/>
        <v>669750</v>
      </c>
      <c r="J2267" s="76">
        <f t="shared" si="113"/>
        <v>669700</v>
      </c>
    </row>
    <row r="2268" spans="1:10">
      <c r="A2268" s="2">
        <v>44526</v>
      </c>
      <c r="B2268" s="3" t="s">
        <v>13</v>
      </c>
      <c r="C2268" s="4" t="s">
        <v>117</v>
      </c>
      <c r="D2268" s="3" t="s">
        <v>118</v>
      </c>
      <c r="E2268" s="3" t="s">
        <v>175</v>
      </c>
      <c r="F2268" s="3">
        <v>91</v>
      </c>
      <c r="G2268" s="3">
        <v>23500</v>
      </c>
      <c r="H2268" s="5">
        <f t="shared" si="111"/>
        <v>2138500</v>
      </c>
      <c r="I2268" s="76">
        <f t="shared" si="112"/>
        <v>1069250</v>
      </c>
      <c r="J2268" s="76">
        <f t="shared" si="113"/>
        <v>1090500</v>
      </c>
    </row>
    <row r="2269" spans="1:10">
      <c r="A2269" s="2">
        <v>44526</v>
      </c>
      <c r="B2269" s="3" t="s">
        <v>173</v>
      </c>
      <c r="C2269" s="4" t="s">
        <v>38</v>
      </c>
      <c r="D2269" s="3" t="s">
        <v>23</v>
      </c>
      <c r="E2269" s="3" t="s">
        <v>175</v>
      </c>
      <c r="F2269" s="3">
        <v>67</v>
      </c>
      <c r="G2269" s="3">
        <v>23500</v>
      </c>
      <c r="H2269" s="5">
        <f t="shared" si="111"/>
        <v>1574500</v>
      </c>
      <c r="I2269" s="76">
        <f t="shared" si="112"/>
        <v>787250</v>
      </c>
      <c r="J2269" s="76">
        <f t="shared" si="113"/>
        <v>787200</v>
      </c>
    </row>
    <row r="2270" spans="1:10">
      <c r="A2270" s="2">
        <v>44526</v>
      </c>
      <c r="B2270" s="3" t="s">
        <v>171</v>
      </c>
      <c r="C2270" s="4" t="s">
        <v>87</v>
      </c>
      <c r="D2270" s="3" t="s">
        <v>10</v>
      </c>
      <c r="E2270" s="3" t="s">
        <v>176</v>
      </c>
      <c r="F2270" s="3">
        <v>1</v>
      </c>
      <c r="G2270" s="3">
        <v>9000</v>
      </c>
      <c r="H2270" s="5">
        <f t="shared" si="111"/>
        <v>9000</v>
      </c>
      <c r="I2270" s="76">
        <f t="shared" si="112"/>
        <v>900</v>
      </c>
      <c r="J2270" s="76">
        <f t="shared" si="113"/>
        <v>700</v>
      </c>
    </row>
    <row r="2271" spans="1:10">
      <c r="A2271" s="2">
        <v>44526</v>
      </c>
      <c r="B2271" s="3" t="s">
        <v>171</v>
      </c>
      <c r="C2271" s="4" t="s">
        <v>41</v>
      </c>
      <c r="D2271" s="3" t="s">
        <v>23</v>
      </c>
      <c r="E2271" s="3" t="s">
        <v>175</v>
      </c>
      <c r="F2271" s="3">
        <v>39</v>
      </c>
      <c r="G2271" s="3">
        <v>23500</v>
      </c>
      <c r="H2271" s="5">
        <f t="shared" si="111"/>
        <v>916500</v>
      </c>
      <c r="I2271" s="76">
        <f t="shared" si="112"/>
        <v>458250</v>
      </c>
      <c r="J2271" s="76">
        <f t="shared" si="113"/>
        <v>458200</v>
      </c>
    </row>
    <row r="2272" spans="1:10">
      <c r="A2272" s="2">
        <v>44526</v>
      </c>
      <c r="B2272" s="3" t="s">
        <v>171</v>
      </c>
      <c r="C2272" s="4" t="s">
        <v>119</v>
      </c>
      <c r="D2272" s="3" t="s">
        <v>23</v>
      </c>
      <c r="E2272" s="3" t="s">
        <v>176</v>
      </c>
      <c r="F2272" s="3">
        <v>63</v>
      </c>
      <c r="G2272" s="3">
        <v>9000</v>
      </c>
      <c r="H2272" s="5">
        <f t="shared" si="111"/>
        <v>567000</v>
      </c>
      <c r="I2272" s="76">
        <f t="shared" si="112"/>
        <v>56700</v>
      </c>
      <c r="J2272" s="76">
        <f t="shared" si="113"/>
        <v>45300</v>
      </c>
    </row>
    <row r="2273" spans="1:10">
      <c r="A2273" s="2">
        <v>44526</v>
      </c>
      <c r="B2273" s="3" t="s">
        <v>173</v>
      </c>
      <c r="C2273" s="4" t="s">
        <v>77</v>
      </c>
      <c r="D2273" s="3" t="s">
        <v>7</v>
      </c>
      <c r="E2273" s="3" t="s">
        <v>176</v>
      </c>
      <c r="F2273" s="3">
        <v>67</v>
      </c>
      <c r="G2273" s="3">
        <v>9000</v>
      </c>
      <c r="H2273" s="5">
        <f t="shared" si="111"/>
        <v>603000</v>
      </c>
      <c r="I2273" s="76">
        <f t="shared" si="112"/>
        <v>60300</v>
      </c>
      <c r="J2273" s="76">
        <f t="shared" si="113"/>
        <v>48200</v>
      </c>
    </row>
    <row r="2274" spans="1:10">
      <c r="A2274" s="2">
        <v>44527</v>
      </c>
      <c r="B2274" s="3" t="s">
        <v>13</v>
      </c>
      <c r="C2274" s="4" t="s">
        <v>167</v>
      </c>
      <c r="D2274" s="3" t="s">
        <v>18</v>
      </c>
      <c r="E2274" s="3" t="s">
        <v>176</v>
      </c>
      <c r="F2274" s="3">
        <v>9</v>
      </c>
      <c r="G2274" s="3">
        <v>9000</v>
      </c>
      <c r="H2274" s="5">
        <f t="shared" si="111"/>
        <v>81000</v>
      </c>
      <c r="I2274" s="76">
        <f t="shared" si="112"/>
        <v>8100</v>
      </c>
      <c r="J2274" s="76">
        <f t="shared" si="113"/>
        <v>6400</v>
      </c>
    </row>
    <row r="2275" spans="1:10">
      <c r="A2275" s="2">
        <v>44528</v>
      </c>
      <c r="B2275" s="3" t="s">
        <v>172</v>
      </c>
      <c r="C2275" s="4" t="s">
        <v>101</v>
      </c>
      <c r="D2275" s="3" t="s">
        <v>10</v>
      </c>
      <c r="E2275" s="3" t="s">
        <v>175</v>
      </c>
      <c r="F2275" s="3">
        <v>69</v>
      </c>
      <c r="G2275" s="3">
        <v>23500</v>
      </c>
      <c r="H2275" s="5">
        <f t="shared" si="111"/>
        <v>1621500</v>
      </c>
      <c r="I2275" s="76">
        <f t="shared" si="112"/>
        <v>810750</v>
      </c>
      <c r="J2275" s="76">
        <f t="shared" si="113"/>
        <v>810700</v>
      </c>
    </row>
    <row r="2276" spans="1:10">
      <c r="A2276" s="2">
        <v>44528</v>
      </c>
      <c r="B2276" s="3" t="s">
        <v>13</v>
      </c>
      <c r="C2276" s="4" t="s">
        <v>117</v>
      </c>
      <c r="D2276" s="3" t="s">
        <v>118</v>
      </c>
      <c r="E2276" s="3" t="s">
        <v>175</v>
      </c>
      <c r="F2276" s="3">
        <v>85</v>
      </c>
      <c r="G2276" s="3">
        <v>23500</v>
      </c>
      <c r="H2276" s="5">
        <f t="shared" si="111"/>
        <v>1997500</v>
      </c>
      <c r="I2276" s="76">
        <f t="shared" si="112"/>
        <v>998750</v>
      </c>
      <c r="J2276" s="76">
        <f t="shared" si="113"/>
        <v>998700</v>
      </c>
    </row>
    <row r="2277" spans="1:10">
      <c r="A2277" s="2">
        <v>44528</v>
      </c>
      <c r="B2277" s="3" t="s">
        <v>173</v>
      </c>
      <c r="C2277" s="4" t="s">
        <v>107</v>
      </c>
      <c r="D2277" s="3" t="s">
        <v>18</v>
      </c>
      <c r="E2277" s="3" t="s">
        <v>175</v>
      </c>
      <c r="F2277" s="3">
        <v>93</v>
      </c>
      <c r="G2277" s="3">
        <v>23500</v>
      </c>
      <c r="H2277" s="5">
        <f t="shared" si="111"/>
        <v>2185500</v>
      </c>
      <c r="I2277" s="76">
        <f t="shared" si="112"/>
        <v>1092750</v>
      </c>
      <c r="J2277" s="76">
        <f t="shared" si="113"/>
        <v>1114500</v>
      </c>
    </row>
    <row r="2278" spans="1:10">
      <c r="A2278" s="2">
        <v>44528</v>
      </c>
      <c r="B2278" s="3" t="s">
        <v>173</v>
      </c>
      <c r="C2278" s="4" t="s">
        <v>110</v>
      </c>
      <c r="D2278" s="3" t="s">
        <v>10</v>
      </c>
      <c r="E2278" s="3" t="s">
        <v>176</v>
      </c>
      <c r="F2278" s="3">
        <v>45</v>
      </c>
      <c r="G2278" s="3">
        <v>9000</v>
      </c>
      <c r="H2278" s="5">
        <f t="shared" si="111"/>
        <v>405000</v>
      </c>
      <c r="I2278" s="76">
        <f t="shared" si="112"/>
        <v>40500</v>
      </c>
      <c r="J2278" s="76">
        <f t="shared" si="113"/>
        <v>32400</v>
      </c>
    </row>
    <row r="2279" spans="1:10">
      <c r="A2279" s="2">
        <v>44528</v>
      </c>
      <c r="B2279" s="3" t="s">
        <v>172</v>
      </c>
      <c r="C2279" s="4" t="s">
        <v>45</v>
      </c>
      <c r="D2279" s="3" t="s">
        <v>18</v>
      </c>
      <c r="E2279" s="3" t="s">
        <v>176</v>
      </c>
      <c r="F2279" s="3">
        <v>94</v>
      </c>
      <c r="G2279" s="3">
        <v>9000</v>
      </c>
      <c r="H2279" s="5">
        <f t="shared" si="111"/>
        <v>846000</v>
      </c>
      <c r="I2279" s="76">
        <f t="shared" si="112"/>
        <v>84600</v>
      </c>
      <c r="J2279" s="76">
        <f t="shared" si="113"/>
        <v>76000</v>
      </c>
    </row>
    <row r="2280" spans="1:10">
      <c r="A2280" s="2">
        <v>44529</v>
      </c>
      <c r="B2280" s="3" t="s">
        <v>171</v>
      </c>
      <c r="C2280" s="4" t="s">
        <v>111</v>
      </c>
      <c r="D2280" s="3" t="s">
        <v>23</v>
      </c>
      <c r="E2280" s="3" t="s">
        <v>174</v>
      </c>
      <c r="F2280" s="3">
        <v>87</v>
      </c>
      <c r="G2280" s="3">
        <v>18000</v>
      </c>
      <c r="H2280" s="5">
        <f t="shared" si="111"/>
        <v>1566000</v>
      </c>
      <c r="I2280" s="76">
        <f t="shared" si="112"/>
        <v>313200</v>
      </c>
      <c r="J2280" s="76">
        <f t="shared" si="113"/>
        <v>313200</v>
      </c>
    </row>
    <row r="2281" spans="1:10">
      <c r="A2281" s="2">
        <v>44529</v>
      </c>
      <c r="B2281" s="3" t="s">
        <v>170</v>
      </c>
      <c r="C2281" s="4" t="s">
        <v>80</v>
      </c>
      <c r="D2281" s="3" t="s">
        <v>18</v>
      </c>
      <c r="E2281" s="3" t="s">
        <v>175</v>
      </c>
      <c r="F2281" s="3">
        <v>86</v>
      </c>
      <c r="G2281" s="3">
        <v>23500</v>
      </c>
      <c r="H2281" s="5">
        <f t="shared" si="111"/>
        <v>2021000</v>
      </c>
      <c r="I2281" s="76">
        <f t="shared" si="112"/>
        <v>1010500</v>
      </c>
      <c r="J2281" s="76">
        <f t="shared" si="113"/>
        <v>1010500</v>
      </c>
    </row>
    <row r="2282" spans="1:10">
      <c r="A2282" s="2">
        <v>44529</v>
      </c>
      <c r="B2282" s="3" t="s">
        <v>173</v>
      </c>
      <c r="C2282" s="4" t="s">
        <v>59</v>
      </c>
      <c r="D2282" s="3" t="s">
        <v>7</v>
      </c>
      <c r="E2282" s="3" t="s">
        <v>175</v>
      </c>
      <c r="F2282" s="3">
        <v>8</v>
      </c>
      <c r="G2282" s="3">
        <v>23500</v>
      </c>
      <c r="H2282" s="5">
        <f t="shared" si="111"/>
        <v>188000</v>
      </c>
      <c r="I2282" s="76">
        <f t="shared" si="112"/>
        <v>94000</v>
      </c>
      <c r="J2282" s="76">
        <f t="shared" si="113"/>
        <v>94000</v>
      </c>
    </row>
    <row r="2283" spans="1:10">
      <c r="A2283" s="2">
        <v>44529</v>
      </c>
      <c r="B2283" s="3" t="s">
        <v>172</v>
      </c>
      <c r="C2283" s="4" t="s">
        <v>45</v>
      </c>
      <c r="D2283" s="3" t="s">
        <v>18</v>
      </c>
      <c r="E2283" s="3" t="s">
        <v>176</v>
      </c>
      <c r="F2283" s="3">
        <v>7</v>
      </c>
      <c r="G2283" s="3">
        <v>9000</v>
      </c>
      <c r="H2283" s="5">
        <f t="shared" si="111"/>
        <v>63000</v>
      </c>
      <c r="I2283" s="76">
        <f t="shared" si="112"/>
        <v>6300</v>
      </c>
      <c r="J2283" s="76">
        <f t="shared" si="113"/>
        <v>5000</v>
      </c>
    </row>
    <row r="2284" spans="1:10">
      <c r="A2284" s="2">
        <v>44529</v>
      </c>
      <c r="B2284" s="3" t="s">
        <v>171</v>
      </c>
      <c r="C2284" s="4" t="s">
        <v>119</v>
      </c>
      <c r="D2284" s="3" t="s">
        <v>23</v>
      </c>
      <c r="E2284" s="3" t="s">
        <v>176</v>
      </c>
      <c r="F2284" s="3">
        <v>85</v>
      </c>
      <c r="G2284" s="3">
        <v>9000</v>
      </c>
      <c r="H2284" s="5">
        <f t="shared" si="111"/>
        <v>765000</v>
      </c>
      <c r="I2284" s="76">
        <f t="shared" si="112"/>
        <v>76500</v>
      </c>
      <c r="J2284" s="76">
        <f t="shared" si="113"/>
        <v>61200</v>
      </c>
    </row>
    <row r="2285" spans="1:10">
      <c r="A2285" s="2">
        <v>44530</v>
      </c>
      <c r="B2285" s="3" t="s">
        <v>169</v>
      </c>
      <c r="C2285" s="4" t="s">
        <v>106</v>
      </c>
      <c r="D2285" s="3" t="s">
        <v>18</v>
      </c>
      <c r="E2285" s="3" t="s">
        <v>175</v>
      </c>
      <c r="F2285" s="3">
        <v>46</v>
      </c>
      <c r="G2285" s="3">
        <v>23500</v>
      </c>
      <c r="H2285" s="5">
        <f t="shared" si="111"/>
        <v>1081000</v>
      </c>
      <c r="I2285" s="76">
        <f t="shared" si="112"/>
        <v>540500</v>
      </c>
      <c r="J2285" s="76">
        <f t="shared" si="113"/>
        <v>540500</v>
      </c>
    </row>
    <row r="2286" spans="1:10">
      <c r="A2286" s="2">
        <v>44530</v>
      </c>
      <c r="B2286" s="3" t="s">
        <v>13</v>
      </c>
      <c r="C2286" s="4" t="s">
        <v>166</v>
      </c>
      <c r="D2286" s="3" t="s">
        <v>118</v>
      </c>
      <c r="E2286" s="3" t="s">
        <v>175</v>
      </c>
      <c r="F2286" s="3">
        <v>43</v>
      </c>
      <c r="G2286" s="3">
        <v>23500</v>
      </c>
      <c r="H2286" s="5">
        <f t="shared" si="111"/>
        <v>1010500</v>
      </c>
      <c r="I2286" s="76">
        <f t="shared" si="112"/>
        <v>505250</v>
      </c>
      <c r="J2286" s="76">
        <f t="shared" si="113"/>
        <v>505200</v>
      </c>
    </row>
    <row r="2287" spans="1:10">
      <c r="A2287" s="2">
        <v>44530</v>
      </c>
      <c r="B2287" s="3" t="s">
        <v>13</v>
      </c>
      <c r="C2287" s="4" t="s">
        <v>146</v>
      </c>
      <c r="D2287" s="3" t="s">
        <v>7</v>
      </c>
      <c r="E2287" s="3" t="s">
        <v>175</v>
      </c>
      <c r="F2287" s="3">
        <v>21</v>
      </c>
      <c r="G2287" s="3">
        <v>23500</v>
      </c>
      <c r="H2287" s="5">
        <f t="shared" si="111"/>
        <v>493500</v>
      </c>
      <c r="I2287" s="76">
        <f t="shared" si="112"/>
        <v>246750</v>
      </c>
      <c r="J2287" s="76">
        <f t="shared" si="113"/>
        <v>246700</v>
      </c>
    </row>
    <row r="2288" spans="1:10">
      <c r="A2288" s="2">
        <v>44530</v>
      </c>
      <c r="B2288" s="3" t="s">
        <v>170</v>
      </c>
      <c r="C2288" s="4" t="s">
        <v>131</v>
      </c>
      <c r="D2288" s="3" t="s">
        <v>23</v>
      </c>
      <c r="E2288" s="3" t="s">
        <v>174</v>
      </c>
      <c r="F2288" s="3">
        <v>51</v>
      </c>
      <c r="G2288" s="3">
        <v>18000</v>
      </c>
      <c r="H2288" s="5">
        <f t="shared" si="111"/>
        <v>918000</v>
      </c>
      <c r="I2288" s="76">
        <f t="shared" si="112"/>
        <v>183600</v>
      </c>
      <c r="J2288" s="76">
        <f t="shared" si="113"/>
        <v>183600</v>
      </c>
    </row>
    <row r="2289" spans="1:10">
      <c r="A2289" s="2">
        <v>44530</v>
      </c>
      <c r="B2289" s="3" t="s">
        <v>172</v>
      </c>
      <c r="C2289" s="4" t="s">
        <v>45</v>
      </c>
      <c r="D2289" s="3" t="s">
        <v>18</v>
      </c>
      <c r="E2289" s="3" t="s">
        <v>176</v>
      </c>
      <c r="F2289" s="3">
        <v>20</v>
      </c>
      <c r="G2289" s="3">
        <v>9000</v>
      </c>
      <c r="H2289" s="5">
        <f t="shared" si="111"/>
        <v>180000</v>
      </c>
      <c r="I2289" s="76">
        <f t="shared" si="112"/>
        <v>18000</v>
      </c>
      <c r="J2289" s="76">
        <f t="shared" si="113"/>
        <v>14400</v>
      </c>
    </row>
    <row r="2290" spans="1:10">
      <c r="A2290" s="2">
        <v>44530</v>
      </c>
      <c r="B2290" s="3" t="s">
        <v>173</v>
      </c>
      <c r="C2290" s="4" t="s">
        <v>27</v>
      </c>
      <c r="D2290" s="3" t="s">
        <v>21</v>
      </c>
      <c r="E2290" s="3" t="s">
        <v>176</v>
      </c>
      <c r="F2290" s="3">
        <v>85</v>
      </c>
      <c r="G2290" s="3">
        <v>9000</v>
      </c>
      <c r="H2290" s="5">
        <f t="shared" si="111"/>
        <v>765000</v>
      </c>
      <c r="I2290" s="76">
        <f t="shared" si="112"/>
        <v>76500</v>
      </c>
      <c r="J2290" s="76">
        <f t="shared" si="113"/>
        <v>61200</v>
      </c>
    </row>
    <row r="2291" spans="1:10">
      <c r="A2291" s="2">
        <v>44531</v>
      </c>
      <c r="B2291" s="3" t="s">
        <v>173</v>
      </c>
      <c r="C2291" s="4" t="s">
        <v>15</v>
      </c>
      <c r="D2291" s="3" t="s">
        <v>10</v>
      </c>
      <c r="E2291" s="3" t="s">
        <v>176</v>
      </c>
      <c r="F2291" s="3">
        <v>2</v>
      </c>
      <c r="G2291" s="3">
        <v>9000</v>
      </c>
      <c r="H2291" s="5">
        <f t="shared" si="111"/>
        <v>18000</v>
      </c>
      <c r="I2291" s="76">
        <f t="shared" si="112"/>
        <v>1800</v>
      </c>
      <c r="J2291" s="76">
        <f t="shared" si="113"/>
        <v>1400</v>
      </c>
    </row>
    <row r="2292" spans="1:10">
      <c r="A2292" s="2">
        <v>44531</v>
      </c>
      <c r="B2292" s="3" t="s">
        <v>171</v>
      </c>
      <c r="C2292" s="4" t="s">
        <v>81</v>
      </c>
      <c r="D2292" s="3" t="s">
        <v>18</v>
      </c>
      <c r="E2292" s="3" t="s">
        <v>175</v>
      </c>
      <c r="F2292" s="3">
        <v>42</v>
      </c>
      <c r="G2292" s="3">
        <v>23500</v>
      </c>
      <c r="H2292" s="5">
        <f t="shared" si="111"/>
        <v>987000</v>
      </c>
      <c r="I2292" s="76">
        <f t="shared" si="112"/>
        <v>493500</v>
      </c>
      <c r="J2292" s="76">
        <f t="shared" si="113"/>
        <v>493500</v>
      </c>
    </row>
    <row r="2293" spans="1:10">
      <c r="A2293" s="2">
        <v>44531</v>
      </c>
      <c r="B2293" s="3" t="s">
        <v>169</v>
      </c>
      <c r="C2293" s="4" t="s">
        <v>104</v>
      </c>
      <c r="D2293" s="3" t="s">
        <v>18</v>
      </c>
      <c r="E2293" s="3" t="s">
        <v>175</v>
      </c>
      <c r="F2293" s="3">
        <v>50</v>
      </c>
      <c r="G2293" s="3">
        <v>23500</v>
      </c>
      <c r="H2293" s="5">
        <f t="shared" si="111"/>
        <v>1175000</v>
      </c>
      <c r="I2293" s="76">
        <f t="shared" si="112"/>
        <v>587500</v>
      </c>
      <c r="J2293" s="76">
        <f t="shared" si="113"/>
        <v>587500</v>
      </c>
    </row>
    <row r="2294" spans="1:10">
      <c r="A2294" s="2">
        <v>44532</v>
      </c>
      <c r="B2294" s="3" t="s">
        <v>170</v>
      </c>
      <c r="C2294" s="4" t="s">
        <v>14</v>
      </c>
      <c r="D2294" s="3" t="s">
        <v>10</v>
      </c>
      <c r="E2294" s="3" t="s">
        <v>177</v>
      </c>
      <c r="F2294" s="3">
        <v>24</v>
      </c>
      <c r="G2294" s="3">
        <v>5000</v>
      </c>
      <c r="H2294" s="5">
        <f t="shared" si="111"/>
        <v>120000</v>
      </c>
      <c r="I2294" s="76">
        <f t="shared" si="112"/>
        <v>12000</v>
      </c>
      <c r="J2294" s="76">
        <f t="shared" si="113"/>
        <v>9600</v>
      </c>
    </row>
    <row r="2295" spans="1:10">
      <c r="A2295" s="2">
        <v>44532</v>
      </c>
      <c r="B2295" s="3" t="s">
        <v>13</v>
      </c>
      <c r="C2295" s="4" t="s">
        <v>46</v>
      </c>
      <c r="D2295" s="3" t="s">
        <v>7</v>
      </c>
      <c r="E2295" s="3" t="s">
        <v>174</v>
      </c>
      <c r="F2295" s="3">
        <v>65</v>
      </c>
      <c r="G2295" s="3">
        <v>18000</v>
      </c>
      <c r="H2295" s="5">
        <f t="shared" si="111"/>
        <v>1170000</v>
      </c>
      <c r="I2295" s="76">
        <f t="shared" si="112"/>
        <v>234000</v>
      </c>
      <c r="J2295" s="76">
        <f t="shared" si="113"/>
        <v>234000</v>
      </c>
    </row>
    <row r="2296" spans="1:10">
      <c r="A2296" s="2">
        <v>44532</v>
      </c>
      <c r="B2296" s="3" t="s">
        <v>13</v>
      </c>
      <c r="C2296" s="4" t="s">
        <v>147</v>
      </c>
      <c r="D2296" s="3" t="s">
        <v>7</v>
      </c>
      <c r="E2296" s="3" t="s">
        <v>176</v>
      </c>
      <c r="F2296" s="3">
        <v>84</v>
      </c>
      <c r="G2296" s="3">
        <v>9000</v>
      </c>
      <c r="H2296" s="5">
        <f t="shared" si="111"/>
        <v>756000</v>
      </c>
      <c r="I2296" s="76">
        <f t="shared" si="112"/>
        <v>75600</v>
      </c>
      <c r="J2296" s="76">
        <f t="shared" si="113"/>
        <v>60400</v>
      </c>
    </row>
    <row r="2297" spans="1:10">
      <c r="A2297" s="2">
        <v>44532</v>
      </c>
      <c r="B2297" s="3" t="s">
        <v>13</v>
      </c>
      <c r="C2297" s="4" t="s">
        <v>32</v>
      </c>
      <c r="D2297" s="3" t="s">
        <v>23</v>
      </c>
      <c r="E2297" s="3" t="s">
        <v>176</v>
      </c>
      <c r="F2297" s="3">
        <v>68</v>
      </c>
      <c r="G2297" s="3">
        <v>9000</v>
      </c>
      <c r="H2297" s="5">
        <f t="shared" si="111"/>
        <v>612000</v>
      </c>
      <c r="I2297" s="76">
        <f t="shared" si="112"/>
        <v>61200</v>
      </c>
      <c r="J2297" s="76">
        <f t="shared" si="113"/>
        <v>48900</v>
      </c>
    </row>
    <row r="2298" spans="1:10">
      <c r="A2298" s="2">
        <v>44532</v>
      </c>
      <c r="B2298" s="3" t="s">
        <v>172</v>
      </c>
      <c r="C2298" s="4" t="s">
        <v>19</v>
      </c>
      <c r="D2298" s="3" t="s">
        <v>7</v>
      </c>
      <c r="E2298" s="3" t="s">
        <v>176</v>
      </c>
      <c r="F2298" s="3">
        <v>5</v>
      </c>
      <c r="G2298" s="3">
        <v>9000</v>
      </c>
      <c r="H2298" s="5">
        <f t="shared" si="111"/>
        <v>45000</v>
      </c>
      <c r="I2298" s="76">
        <f t="shared" si="112"/>
        <v>4500</v>
      </c>
      <c r="J2298" s="76">
        <f t="shared" si="113"/>
        <v>3600</v>
      </c>
    </row>
    <row r="2299" spans="1:10">
      <c r="A2299" s="2">
        <v>44532</v>
      </c>
      <c r="B2299" s="3" t="s">
        <v>170</v>
      </c>
      <c r="C2299" s="4" t="s">
        <v>75</v>
      </c>
      <c r="D2299" s="3" t="s">
        <v>7</v>
      </c>
      <c r="E2299" s="3" t="s">
        <v>175</v>
      </c>
      <c r="F2299" s="3">
        <v>44</v>
      </c>
      <c r="G2299" s="3">
        <v>23500</v>
      </c>
      <c r="H2299" s="5">
        <f t="shared" si="111"/>
        <v>1034000</v>
      </c>
      <c r="I2299" s="76">
        <f t="shared" si="112"/>
        <v>517000</v>
      </c>
      <c r="J2299" s="76">
        <f t="shared" si="113"/>
        <v>517000</v>
      </c>
    </row>
    <row r="2300" spans="1:10">
      <c r="A2300" s="2">
        <v>44532</v>
      </c>
      <c r="B2300" s="3" t="s">
        <v>173</v>
      </c>
      <c r="C2300" s="4" t="s">
        <v>88</v>
      </c>
      <c r="D2300" s="3" t="s">
        <v>21</v>
      </c>
      <c r="E2300" s="3" t="s">
        <v>176</v>
      </c>
      <c r="F2300" s="3">
        <v>100</v>
      </c>
      <c r="G2300" s="3">
        <v>9000</v>
      </c>
      <c r="H2300" s="5">
        <f t="shared" si="111"/>
        <v>900000</v>
      </c>
      <c r="I2300" s="76">
        <f t="shared" si="112"/>
        <v>90000</v>
      </c>
      <c r="J2300" s="76">
        <f t="shared" si="113"/>
        <v>81000</v>
      </c>
    </row>
    <row r="2301" spans="1:10">
      <c r="A2301" s="2">
        <v>44533</v>
      </c>
      <c r="B2301" s="3" t="s">
        <v>171</v>
      </c>
      <c r="C2301" s="4" t="s">
        <v>114</v>
      </c>
      <c r="D2301" s="3" t="s">
        <v>10</v>
      </c>
      <c r="E2301" s="3" t="s">
        <v>176</v>
      </c>
      <c r="F2301" s="3">
        <v>88</v>
      </c>
      <c r="G2301" s="3">
        <v>9000</v>
      </c>
      <c r="H2301" s="5">
        <f t="shared" si="111"/>
        <v>792000</v>
      </c>
      <c r="I2301" s="76">
        <f t="shared" si="112"/>
        <v>79200</v>
      </c>
      <c r="J2301" s="76">
        <f t="shared" si="113"/>
        <v>63300</v>
      </c>
    </row>
    <row r="2302" spans="1:10">
      <c r="A2302" s="2">
        <v>44533</v>
      </c>
      <c r="B2302" s="3" t="s">
        <v>173</v>
      </c>
      <c r="C2302" s="4" t="s">
        <v>46</v>
      </c>
      <c r="D2302" s="3" t="s">
        <v>7</v>
      </c>
      <c r="E2302" s="3" t="s">
        <v>175</v>
      </c>
      <c r="F2302" s="3">
        <v>33</v>
      </c>
      <c r="G2302" s="3">
        <v>23500</v>
      </c>
      <c r="H2302" s="5">
        <f t="shared" si="111"/>
        <v>775500</v>
      </c>
      <c r="I2302" s="76">
        <f t="shared" si="112"/>
        <v>387750</v>
      </c>
      <c r="J2302" s="76">
        <f t="shared" si="113"/>
        <v>387700</v>
      </c>
    </row>
    <row r="2303" spans="1:10">
      <c r="A2303" s="2">
        <v>44533</v>
      </c>
      <c r="B2303" s="3" t="s">
        <v>170</v>
      </c>
      <c r="C2303" s="4" t="s">
        <v>43</v>
      </c>
      <c r="D2303" s="3" t="s">
        <v>21</v>
      </c>
      <c r="E2303" s="3" t="s">
        <v>178</v>
      </c>
      <c r="F2303" s="3">
        <v>56</v>
      </c>
      <c r="G2303" s="3">
        <v>4000</v>
      </c>
      <c r="H2303" s="5">
        <f t="shared" si="111"/>
        <v>224000</v>
      </c>
      <c r="I2303" s="76">
        <f t="shared" si="112"/>
        <v>22400</v>
      </c>
      <c r="J2303" s="76">
        <f t="shared" si="113"/>
        <v>17900</v>
      </c>
    </row>
    <row r="2304" spans="1:10">
      <c r="A2304" s="2">
        <v>44533</v>
      </c>
      <c r="B2304" s="3" t="s">
        <v>171</v>
      </c>
      <c r="C2304" s="4" t="s">
        <v>90</v>
      </c>
      <c r="D2304" s="3" t="s">
        <v>21</v>
      </c>
      <c r="E2304" s="3" t="s">
        <v>176</v>
      </c>
      <c r="F2304" s="3">
        <v>96</v>
      </c>
      <c r="G2304" s="3">
        <v>9000</v>
      </c>
      <c r="H2304" s="5">
        <f t="shared" si="111"/>
        <v>864000</v>
      </c>
      <c r="I2304" s="76">
        <f t="shared" si="112"/>
        <v>86400</v>
      </c>
      <c r="J2304" s="76">
        <f t="shared" si="113"/>
        <v>77700</v>
      </c>
    </row>
    <row r="2305" spans="1:10">
      <c r="A2305" s="2">
        <v>44533</v>
      </c>
      <c r="B2305" s="3" t="s">
        <v>169</v>
      </c>
      <c r="C2305" s="4" t="s">
        <v>40</v>
      </c>
      <c r="D2305" s="3" t="s">
        <v>10</v>
      </c>
      <c r="E2305" s="3" t="s">
        <v>174</v>
      </c>
      <c r="F2305" s="3">
        <v>23</v>
      </c>
      <c r="G2305" s="3">
        <v>18000</v>
      </c>
      <c r="H2305" s="5">
        <f t="shared" si="111"/>
        <v>414000</v>
      </c>
      <c r="I2305" s="76">
        <f t="shared" si="112"/>
        <v>82800</v>
      </c>
      <c r="J2305" s="76">
        <f t="shared" si="113"/>
        <v>82800</v>
      </c>
    </row>
    <row r="2306" spans="1:10">
      <c r="A2306" s="2">
        <v>44533</v>
      </c>
      <c r="B2306" s="3" t="s">
        <v>172</v>
      </c>
      <c r="C2306" s="4" t="s">
        <v>48</v>
      </c>
      <c r="D2306" s="3" t="s">
        <v>23</v>
      </c>
      <c r="E2306" s="3" t="s">
        <v>175</v>
      </c>
      <c r="F2306" s="3">
        <v>87</v>
      </c>
      <c r="G2306" s="3">
        <v>23500</v>
      </c>
      <c r="H2306" s="5">
        <f t="shared" ref="H2306:H2369" si="114">G2306*F2306</f>
        <v>2044500</v>
      </c>
      <c r="I2306" s="76">
        <f t="shared" si="112"/>
        <v>1022250</v>
      </c>
      <c r="J2306" s="76">
        <f t="shared" si="113"/>
        <v>1022200</v>
      </c>
    </row>
    <row r="2307" spans="1:10">
      <c r="A2307" s="2">
        <v>44534</v>
      </c>
      <c r="B2307" s="3" t="s">
        <v>173</v>
      </c>
      <c r="C2307" s="4" t="s">
        <v>142</v>
      </c>
      <c r="D2307" s="3" t="s">
        <v>7</v>
      </c>
      <c r="E2307" s="3" t="s">
        <v>176</v>
      </c>
      <c r="F2307" s="3">
        <v>98</v>
      </c>
      <c r="G2307" s="3">
        <v>9000</v>
      </c>
      <c r="H2307" s="5">
        <f t="shared" si="114"/>
        <v>882000</v>
      </c>
      <c r="I2307" s="76">
        <f t="shared" ref="I2307:I2370" si="115">IF($G2307&gt;20000, ROUNDDOWN($H2307*0.5, -1), IF($G2307&gt;10000, ROUNDDOWN($H2307*0.2, -1), ROUNDDOWN($H2307*0.1, -1)))</f>
        <v>88200</v>
      </c>
      <c r="J2307" s="76">
        <f t="shared" ref="J2307:J2370" si="116">IF($F2307&gt;90, ROUNDDOWN($H2307*0.01, -2), 0) + IF($G2307&gt;20000, ROUNDDOWN($H2307*0.5, -2), IF($G2307&gt;10000, ROUNDDOWN($H2307*0.2, -2), ROUNDDOWN($H2307*0.08, -2)))</f>
        <v>79300</v>
      </c>
    </row>
    <row r="2308" spans="1:10">
      <c r="A2308" s="2">
        <v>44534</v>
      </c>
      <c r="B2308" s="3" t="s">
        <v>172</v>
      </c>
      <c r="C2308" s="4" t="s">
        <v>52</v>
      </c>
      <c r="D2308" s="3" t="s">
        <v>23</v>
      </c>
      <c r="E2308" s="3" t="s">
        <v>176</v>
      </c>
      <c r="F2308" s="3">
        <v>11</v>
      </c>
      <c r="G2308" s="3">
        <v>9000</v>
      </c>
      <c r="H2308" s="5">
        <f t="shared" si="114"/>
        <v>99000</v>
      </c>
      <c r="I2308" s="76">
        <f t="shared" si="115"/>
        <v>9900</v>
      </c>
      <c r="J2308" s="76">
        <f t="shared" si="116"/>
        <v>7900</v>
      </c>
    </row>
    <row r="2309" spans="1:10">
      <c r="A2309" s="2">
        <v>44534</v>
      </c>
      <c r="B2309" s="3" t="s">
        <v>169</v>
      </c>
      <c r="C2309" s="4" t="s">
        <v>143</v>
      </c>
      <c r="D2309" s="3" t="s">
        <v>18</v>
      </c>
      <c r="E2309" s="3" t="s">
        <v>174</v>
      </c>
      <c r="F2309" s="3">
        <v>81</v>
      </c>
      <c r="G2309" s="3">
        <v>18000</v>
      </c>
      <c r="H2309" s="5">
        <f t="shared" si="114"/>
        <v>1458000</v>
      </c>
      <c r="I2309" s="76">
        <f t="shared" si="115"/>
        <v>291600</v>
      </c>
      <c r="J2309" s="76">
        <f t="shared" si="116"/>
        <v>291600</v>
      </c>
    </row>
    <row r="2310" spans="1:10">
      <c r="A2310" s="2">
        <v>44534</v>
      </c>
      <c r="B2310" s="3" t="s">
        <v>171</v>
      </c>
      <c r="C2310" s="4" t="s">
        <v>62</v>
      </c>
      <c r="D2310" s="3" t="s">
        <v>7</v>
      </c>
      <c r="E2310" s="3" t="s">
        <v>175</v>
      </c>
      <c r="F2310" s="3">
        <v>22</v>
      </c>
      <c r="G2310" s="3">
        <v>23500</v>
      </c>
      <c r="H2310" s="5">
        <f t="shared" si="114"/>
        <v>517000</v>
      </c>
      <c r="I2310" s="76">
        <f t="shared" si="115"/>
        <v>258500</v>
      </c>
      <c r="J2310" s="76">
        <f t="shared" si="116"/>
        <v>258500</v>
      </c>
    </row>
    <row r="2311" spans="1:10">
      <c r="A2311" s="2">
        <v>44534</v>
      </c>
      <c r="B2311" s="3" t="s">
        <v>169</v>
      </c>
      <c r="C2311" s="4" t="s">
        <v>94</v>
      </c>
      <c r="D2311" s="3" t="s">
        <v>10</v>
      </c>
      <c r="E2311" s="3" t="s">
        <v>175</v>
      </c>
      <c r="F2311" s="3">
        <v>58</v>
      </c>
      <c r="G2311" s="3">
        <v>23500</v>
      </c>
      <c r="H2311" s="5">
        <f t="shared" si="114"/>
        <v>1363000</v>
      </c>
      <c r="I2311" s="76">
        <f t="shared" si="115"/>
        <v>681500</v>
      </c>
      <c r="J2311" s="76">
        <f t="shared" si="116"/>
        <v>681500</v>
      </c>
    </row>
    <row r="2312" spans="1:10">
      <c r="A2312" s="2">
        <v>44534</v>
      </c>
      <c r="B2312" s="3" t="s">
        <v>13</v>
      </c>
      <c r="C2312" s="4" t="s">
        <v>95</v>
      </c>
      <c r="D2312" s="3" t="s">
        <v>10</v>
      </c>
      <c r="E2312" s="3" t="s">
        <v>174</v>
      </c>
      <c r="F2312" s="3">
        <v>38</v>
      </c>
      <c r="G2312" s="3">
        <v>18000</v>
      </c>
      <c r="H2312" s="5">
        <f t="shared" si="114"/>
        <v>684000</v>
      </c>
      <c r="I2312" s="76">
        <f t="shared" si="115"/>
        <v>136800</v>
      </c>
      <c r="J2312" s="76">
        <f t="shared" si="116"/>
        <v>136800</v>
      </c>
    </row>
    <row r="2313" spans="1:10">
      <c r="A2313" s="2">
        <v>44534</v>
      </c>
      <c r="B2313" s="3" t="s">
        <v>171</v>
      </c>
      <c r="C2313" s="4" t="s">
        <v>114</v>
      </c>
      <c r="D2313" s="3" t="s">
        <v>10</v>
      </c>
      <c r="E2313" s="3" t="s">
        <v>176</v>
      </c>
      <c r="F2313" s="3">
        <v>81</v>
      </c>
      <c r="G2313" s="3">
        <v>9000</v>
      </c>
      <c r="H2313" s="5">
        <f t="shared" si="114"/>
        <v>729000</v>
      </c>
      <c r="I2313" s="76">
        <f t="shared" si="115"/>
        <v>72900</v>
      </c>
      <c r="J2313" s="76">
        <f t="shared" si="116"/>
        <v>58300</v>
      </c>
    </row>
    <row r="2314" spans="1:10">
      <c r="A2314" s="2">
        <v>44534</v>
      </c>
      <c r="B2314" s="3" t="s">
        <v>13</v>
      </c>
      <c r="C2314" s="4" t="s">
        <v>105</v>
      </c>
      <c r="D2314" s="3" t="s">
        <v>18</v>
      </c>
      <c r="E2314" s="3" t="s">
        <v>176</v>
      </c>
      <c r="F2314" s="3">
        <v>18</v>
      </c>
      <c r="G2314" s="3">
        <v>9000</v>
      </c>
      <c r="H2314" s="5">
        <f t="shared" si="114"/>
        <v>162000</v>
      </c>
      <c r="I2314" s="76">
        <f t="shared" si="115"/>
        <v>16200</v>
      </c>
      <c r="J2314" s="76">
        <f t="shared" si="116"/>
        <v>12900</v>
      </c>
    </row>
    <row r="2315" spans="1:10">
      <c r="A2315" s="2">
        <v>44535</v>
      </c>
      <c r="B2315" s="3" t="s">
        <v>171</v>
      </c>
      <c r="C2315" s="4" t="s">
        <v>63</v>
      </c>
      <c r="D2315" s="3" t="s">
        <v>7</v>
      </c>
      <c r="E2315" s="3" t="s">
        <v>176</v>
      </c>
      <c r="F2315" s="3">
        <v>86</v>
      </c>
      <c r="G2315" s="3">
        <v>9000</v>
      </c>
      <c r="H2315" s="5">
        <f t="shared" si="114"/>
        <v>774000</v>
      </c>
      <c r="I2315" s="76">
        <f t="shared" si="115"/>
        <v>77400</v>
      </c>
      <c r="J2315" s="76">
        <f t="shared" si="116"/>
        <v>61900</v>
      </c>
    </row>
    <row r="2316" spans="1:10">
      <c r="A2316" s="2">
        <v>44535</v>
      </c>
      <c r="B2316" s="3" t="s">
        <v>13</v>
      </c>
      <c r="C2316" s="4" t="s">
        <v>103</v>
      </c>
      <c r="D2316" s="3" t="s">
        <v>23</v>
      </c>
      <c r="E2316" s="3" t="s">
        <v>174</v>
      </c>
      <c r="F2316" s="3">
        <v>93</v>
      </c>
      <c r="G2316" s="3">
        <v>18000</v>
      </c>
      <c r="H2316" s="5">
        <f t="shared" si="114"/>
        <v>1674000</v>
      </c>
      <c r="I2316" s="76">
        <f t="shared" si="115"/>
        <v>334800</v>
      </c>
      <c r="J2316" s="76">
        <f t="shared" si="116"/>
        <v>351500</v>
      </c>
    </row>
    <row r="2317" spans="1:10">
      <c r="A2317" s="2">
        <v>44535</v>
      </c>
      <c r="B2317" s="3" t="s">
        <v>170</v>
      </c>
      <c r="C2317" s="4" t="s">
        <v>92</v>
      </c>
      <c r="D2317" s="3" t="s">
        <v>18</v>
      </c>
      <c r="E2317" s="3" t="s">
        <v>176</v>
      </c>
      <c r="F2317" s="3">
        <v>58</v>
      </c>
      <c r="G2317" s="3">
        <v>9000</v>
      </c>
      <c r="H2317" s="5">
        <f t="shared" si="114"/>
        <v>522000</v>
      </c>
      <c r="I2317" s="76">
        <f t="shared" si="115"/>
        <v>52200</v>
      </c>
      <c r="J2317" s="76">
        <f t="shared" si="116"/>
        <v>41700</v>
      </c>
    </row>
    <row r="2318" spans="1:10">
      <c r="A2318" s="2">
        <v>44535</v>
      </c>
      <c r="B2318" s="3" t="s">
        <v>170</v>
      </c>
      <c r="C2318" s="4" t="s">
        <v>116</v>
      </c>
      <c r="D2318" s="3" t="s">
        <v>18</v>
      </c>
      <c r="E2318" s="3" t="s">
        <v>174</v>
      </c>
      <c r="F2318" s="3">
        <v>36</v>
      </c>
      <c r="G2318" s="3">
        <v>18000</v>
      </c>
      <c r="H2318" s="5">
        <f t="shared" si="114"/>
        <v>648000</v>
      </c>
      <c r="I2318" s="76">
        <f t="shared" si="115"/>
        <v>129600</v>
      </c>
      <c r="J2318" s="76">
        <f t="shared" si="116"/>
        <v>129600</v>
      </c>
    </row>
    <row r="2319" spans="1:10">
      <c r="A2319" s="2">
        <v>44535</v>
      </c>
      <c r="B2319" s="3" t="s">
        <v>173</v>
      </c>
      <c r="C2319" s="4" t="s">
        <v>162</v>
      </c>
      <c r="D2319" s="3" t="s">
        <v>118</v>
      </c>
      <c r="E2319" s="3" t="s">
        <v>176</v>
      </c>
      <c r="F2319" s="3">
        <v>30</v>
      </c>
      <c r="G2319" s="3">
        <v>9000</v>
      </c>
      <c r="H2319" s="5">
        <f t="shared" si="114"/>
        <v>270000</v>
      </c>
      <c r="I2319" s="76">
        <f t="shared" si="115"/>
        <v>27000</v>
      </c>
      <c r="J2319" s="76">
        <f t="shared" si="116"/>
        <v>21600</v>
      </c>
    </row>
    <row r="2320" spans="1:10">
      <c r="A2320" s="2">
        <v>44535</v>
      </c>
      <c r="B2320" s="3" t="s">
        <v>171</v>
      </c>
      <c r="C2320" s="4" t="s">
        <v>54</v>
      </c>
      <c r="D2320" s="3" t="s">
        <v>7</v>
      </c>
      <c r="E2320" s="3" t="s">
        <v>174</v>
      </c>
      <c r="F2320" s="3">
        <v>70</v>
      </c>
      <c r="G2320" s="3">
        <v>18000</v>
      </c>
      <c r="H2320" s="5">
        <f t="shared" si="114"/>
        <v>1260000</v>
      </c>
      <c r="I2320" s="76">
        <f t="shared" si="115"/>
        <v>252000</v>
      </c>
      <c r="J2320" s="76">
        <f t="shared" si="116"/>
        <v>252000</v>
      </c>
    </row>
    <row r="2321" spans="1:10">
      <c r="A2321" s="2">
        <v>44535</v>
      </c>
      <c r="B2321" s="3" t="s">
        <v>171</v>
      </c>
      <c r="C2321" s="4" t="s">
        <v>87</v>
      </c>
      <c r="D2321" s="3" t="s">
        <v>10</v>
      </c>
      <c r="E2321" s="3" t="s">
        <v>176</v>
      </c>
      <c r="F2321" s="3">
        <v>25</v>
      </c>
      <c r="G2321" s="3">
        <v>9000</v>
      </c>
      <c r="H2321" s="5">
        <f t="shared" si="114"/>
        <v>225000</v>
      </c>
      <c r="I2321" s="76">
        <f t="shared" si="115"/>
        <v>22500</v>
      </c>
      <c r="J2321" s="76">
        <f t="shared" si="116"/>
        <v>18000</v>
      </c>
    </row>
    <row r="2322" spans="1:10">
      <c r="A2322" s="2">
        <v>44535</v>
      </c>
      <c r="B2322" s="3" t="s">
        <v>13</v>
      </c>
      <c r="C2322" s="4" t="s">
        <v>130</v>
      </c>
      <c r="D2322" s="3" t="s">
        <v>18</v>
      </c>
      <c r="E2322" s="3" t="s">
        <v>176</v>
      </c>
      <c r="F2322" s="3">
        <v>98</v>
      </c>
      <c r="G2322" s="3">
        <v>9000</v>
      </c>
      <c r="H2322" s="5">
        <f t="shared" si="114"/>
        <v>882000</v>
      </c>
      <c r="I2322" s="76">
        <f t="shared" si="115"/>
        <v>88200</v>
      </c>
      <c r="J2322" s="76">
        <f t="shared" si="116"/>
        <v>79300</v>
      </c>
    </row>
    <row r="2323" spans="1:10">
      <c r="A2323" s="2">
        <v>44536</v>
      </c>
      <c r="B2323" s="3" t="s">
        <v>170</v>
      </c>
      <c r="C2323" s="4" t="s">
        <v>30</v>
      </c>
      <c r="D2323" s="3" t="s">
        <v>21</v>
      </c>
      <c r="E2323" s="3" t="s">
        <v>178</v>
      </c>
      <c r="F2323" s="3">
        <v>28</v>
      </c>
      <c r="G2323" s="3">
        <v>4000</v>
      </c>
      <c r="H2323" s="5">
        <f t="shared" si="114"/>
        <v>112000</v>
      </c>
      <c r="I2323" s="76">
        <f t="shared" si="115"/>
        <v>11200</v>
      </c>
      <c r="J2323" s="76">
        <f t="shared" si="116"/>
        <v>8900</v>
      </c>
    </row>
    <row r="2324" spans="1:10">
      <c r="A2324" s="2">
        <v>44536</v>
      </c>
      <c r="B2324" s="3" t="s">
        <v>173</v>
      </c>
      <c r="C2324" s="4" t="s">
        <v>58</v>
      </c>
      <c r="D2324" s="3" t="s">
        <v>7</v>
      </c>
      <c r="E2324" s="3" t="s">
        <v>174</v>
      </c>
      <c r="F2324" s="3">
        <v>45</v>
      </c>
      <c r="G2324" s="3">
        <v>18000</v>
      </c>
      <c r="H2324" s="5">
        <f t="shared" si="114"/>
        <v>810000</v>
      </c>
      <c r="I2324" s="76">
        <f t="shared" si="115"/>
        <v>162000</v>
      </c>
      <c r="J2324" s="76">
        <f t="shared" si="116"/>
        <v>162000</v>
      </c>
    </row>
    <row r="2325" spans="1:10">
      <c r="A2325" s="2">
        <v>44536</v>
      </c>
      <c r="B2325" s="3" t="s">
        <v>173</v>
      </c>
      <c r="C2325" s="4" t="s">
        <v>88</v>
      </c>
      <c r="D2325" s="3" t="s">
        <v>21</v>
      </c>
      <c r="E2325" s="3" t="s">
        <v>176</v>
      </c>
      <c r="F2325" s="3">
        <v>34</v>
      </c>
      <c r="G2325" s="3">
        <v>9000</v>
      </c>
      <c r="H2325" s="5">
        <f t="shared" si="114"/>
        <v>306000</v>
      </c>
      <c r="I2325" s="76">
        <f t="shared" si="115"/>
        <v>30600</v>
      </c>
      <c r="J2325" s="76">
        <f t="shared" si="116"/>
        <v>24400</v>
      </c>
    </row>
    <row r="2326" spans="1:10">
      <c r="A2326" s="2">
        <v>44536</v>
      </c>
      <c r="B2326" s="3" t="s">
        <v>172</v>
      </c>
      <c r="C2326" s="4" t="s">
        <v>19</v>
      </c>
      <c r="D2326" s="3" t="s">
        <v>7</v>
      </c>
      <c r="E2326" s="3" t="s">
        <v>176</v>
      </c>
      <c r="F2326" s="3">
        <v>73</v>
      </c>
      <c r="G2326" s="3">
        <v>9000</v>
      </c>
      <c r="H2326" s="5">
        <f t="shared" si="114"/>
        <v>657000</v>
      </c>
      <c r="I2326" s="76">
        <f t="shared" si="115"/>
        <v>65700</v>
      </c>
      <c r="J2326" s="76">
        <f t="shared" si="116"/>
        <v>52500</v>
      </c>
    </row>
    <row r="2327" spans="1:10">
      <c r="A2327" s="2">
        <v>44536</v>
      </c>
      <c r="B2327" s="3" t="s">
        <v>173</v>
      </c>
      <c r="C2327" s="4" t="s">
        <v>12</v>
      </c>
      <c r="D2327" s="3" t="s">
        <v>10</v>
      </c>
      <c r="E2327" s="3" t="s">
        <v>177</v>
      </c>
      <c r="F2327" s="3">
        <v>10</v>
      </c>
      <c r="G2327" s="3">
        <v>5000</v>
      </c>
      <c r="H2327" s="5">
        <f t="shared" si="114"/>
        <v>50000</v>
      </c>
      <c r="I2327" s="76">
        <f t="shared" si="115"/>
        <v>5000</v>
      </c>
      <c r="J2327" s="76">
        <f t="shared" si="116"/>
        <v>4000</v>
      </c>
    </row>
    <row r="2328" spans="1:10">
      <c r="A2328" s="2">
        <v>44537</v>
      </c>
      <c r="B2328" s="3" t="s">
        <v>173</v>
      </c>
      <c r="C2328" s="4" t="s">
        <v>149</v>
      </c>
      <c r="D2328" s="3" t="s">
        <v>18</v>
      </c>
      <c r="E2328" s="3" t="s">
        <v>174</v>
      </c>
      <c r="F2328" s="3">
        <v>78</v>
      </c>
      <c r="G2328" s="3">
        <v>18000</v>
      </c>
      <c r="H2328" s="5">
        <f t="shared" si="114"/>
        <v>1404000</v>
      </c>
      <c r="I2328" s="76">
        <f t="shared" si="115"/>
        <v>280800</v>
      </c>
      <c r="J2328" s="76">
        <f t="shared" si="116"/>
        <v>280800</v>
      </c>
    </row>
    <row r="2329" spans="1:10">
      <c r="A2329" s="2">
        <v>44537</v>
      </c>
      <c r="B2329" s="3" t="s">
        <v>171</v>
      </c>
      <c r="C2329" s="4" t="s">
        <v>140</v>
      </c>
      <c r="D2329" s="3" t="s">
        <v>118</v>
      </c>
      <c r="E2329" s="3" t="s">
        <v>175</v>
      </c>
      <c r="F2329" s="3">
        <v>76</v>
      </c>
      <c r="G2329" s="3">
        <v>23500</v>
      </c>
      <c r="H2329" s="5">
        <f t="shared" si="114"/>
        <v>1786000</v>
      </c>
      <c r="I2329" s="76">
        <f t="shared" si="115"/>
        <v>893000</v>
      </c>
      <c r="J2329" s="76">
        <f t="shared" si="116"/>
        <v>893000</v>
      </c>
    </row>
    <row r="2330" spans="1:10">
      <c r="A2330" s="2">
        <v>44537</v>
      </c>
      <c r="B2330" s="3" t="s">
        <v>172</v>
      </c>
      <c r="C2330" s="4" t="s">
        <v>48</v>
      </c>
      <c r="D2330" s="3" t="s">
        <v>23</v>
      </c>
      <c r="E2330" s="3" t="s">
        <v>175</v>
      </c>
      <c r="F2330" s="3">
        <v>89</v>
      </c>
      <c r="G2330" s="3">
        <v>23500</v>
      </c>
      <c r="H2330" s="5">
        <f t="shared" si="114"/>
        <v>2091500</v>
      </c>
      <c r="I2330" s="76">
        <f t="shared" si="115"/>
        <v>1045750</v>
      </c>
      <c r="J2330" s="76">
        <f t="shared" si="116"/>
        <v>1045700</v>
      </c>
    </row>
    <row r="2331" spans="1:10">
      <c r="A2331" s="2">
        <v>44537</v>
      </c>
      <c r="B2331" s="3" t="s">
        <v>169</v>
      </c>
      <c r="C2331" s="4" t="s">
        <v>78</v>
      </c>
      <c r="D2331" s="3" t="s">
        <v>7</v>
      </c>
      <c r="E2331" s="3" t="s">
        <v>174</v>
      </c>
      <c r="F2331" s="3">
        <v>62</v>
      </c>
      <c r="G2331" s="3">
        <v>18000</v>
      </c>
      <c r="H2331" s="5">
        <f t="shared" si="114"/>
        <v>1116000</v>
      </c>
      <c r="I2331" s="76">
        <f t="shared" si="115"/>
        <v>223200</v>
      </c>
      <c r="J2331" s="76">
        <f t="shared" si="116"/>
        <v>223200</v>
      </c>
    </row>
    <row r="2332" spans="1:10">
      <c r="A2332" s="2">
        <v>44537</v>
      </c>
      <c r="B2332" s="3" t="s">
        <v>13</v>
      </c>
      <c r="C2332" s="4" t="s">
        <v>130</v>
      </c>
      <c r="D2332" s="3" t="s">
        <v>18</v>
      </c>
      <c r="E2332" s="3" t="s">
        <v>176</v>
      </c>
      <c r="F2332" s="3">
        <v>99</v>
      </c>
      <c r="G2332" s="3">
        <v>9000</v>
      </c>
      <c r="H2332" s="5">
        <f t="shared" si="114"/>
        <v>891000</v>
      </c>
      <c r="I2332" s="76">
        <f t="shared" si="115"/>
        <v>89100</v>
      </c>
      <c r="J2332" s="76">
        <f t="shared" si="116"/>
        <v>80100</v>
      </c>
    </row>
    <row r="2333" spans="1:10">
      <c r="A2333" s="2">
        <v>44537</v>
      </c>
      <c r="B2333" s="3" t="s">
        <v>170</v>
      </c>
      <c r="C2333" s="4" t="s">
        <v>133</v>
      </c>
      <c r="D2333" s="3" t="s">
        <v>23</v>
      </c>
      <c r="E2333" s="3" t="s">
        <v>175</v>
      </c>
      <c r="F2333" s="3">
        <v>73</v>
      </c>
      <c r="G2333" s="3">
        <v>23500</v>
      </c>
      <c r="H2333" s="5">
        <f t="shared" si="114"/>
        <v>1715500</v>
      </c>
      <c r="I2333" s="76">
        <f t="shared" si="115"/>
        <v>857750</v>
      </c>
      <c r="J2333" s="76">
        <f t="shared" si="116"/>
        <v>857700</v>
      </c>
    </row>
    <row r="2334" spans="1:10">
      <c r="A2334" s="2">
        <v>44537</v>
      </c>
      <c r="B2334" s="3" t="s">
        <v>173</v>
      </c>
      <c r="C2334" s="4" t="s">
        <v>12</v>
      </c>
      <c r="D2334" s="3" t="s">
        <v>10</v>
      </c>
      <c r="E2334" s="3" t="s">
        <v>177</v>
      </c>
      <c r="F2334" s="3">
        <v>65</v>
      </c>
      <c r="G2334" s="3">
        <v>5000</v>
      </c>
      <c r="H2334" s="5">
        <f t="shared" si="114"/>
        <v>325000</v>
      </c>
      <c r="I2334" s="76">
        <f t="shared" si="115"/>
        <v>32500</v>
      </c>
      <c r="J2334" s="76">
        <f t="shared" si="116"/>
        <v>26000</v>
      </c>
    </row>
    <row r="2335" spans="1:10">
      <c r="A2335" s="2">
        <v>44537</v>
      </c>
      <c r="B2335" s="3" t="s">
        <v>169</v>
      </c>
      <c r="C2335" s="4" t="s">
        <v>6</v>
      </c>
      <c r="D2335" s="3" t="s">
        <v>7</v>
      </c>
      <c r="E2335" s="3" t="s">
        <v>174</v>
      </c>
      <c r="F2335" s="3">
        <v>84</v>
      </c>
      <c r="G2335" s="3">
        <v>18000</v>
      </c>
      <c r="H2335" s="5">
        <f t="shared" si="114"/>
        <v>1512000</v>
      </c>
      <c r="I2335" s="76">
        <f t="shared" si="115"/>
        <v>302400</v>
      </c>
      <c r="J2335" s="76">
        <f t="shared" si="116"/>
        <v>302400</v>
      </c>
    </row>
    <row r="2336" spans="1:10">
      <c r="A2336" s="2">
        <v>44537</v>
      </c>
      <c r="B2336" s="3" t="s">
        <v>171</v>
      </c>
      <c r="C2336" s="4" t="s">
        <v>55</v>
      </c>
      <c r="D2336" s="3" t="s">
        <v>10</v>
      </c>
      <c r="E2336" s="3" t="s">
        <v>176</v>
      </c>
      <c r="F2336" s="3">
        <v>10</v>
      </c>
      <c r="G2336" s="3">
        <v>9000</v>
      </c>
      <c r="H2336" s="5">
        <f t="shared" si="114"/>
        <v>90000</v>
      </c>
      <c r="I2336" s="76">
        <f t="shared" si="115"/>
        <v>9000</v>
      </c>
      <c r="J2336" s="76">
        <f t="shared" si="116"/>
        <v>7200</v>
      </c>
    </row>
    <row r="2337" spans="1:10">
      <c r="A2337" s="2">
        <v>44537</v>
      </c>
      <c r="B2337" s="3" t="s">
        <v>173</v>
      </c>
      <c r="C2337" s="4" t="s">
        <v>27</v>
      </c>
      <c r="D2337" s="3" t="s">
        <v>21</v>
      </c>
      <c r="E2337" s="3" t="s">
        <v>176</v>
      </c>
      <c r="F2337" s="3">
        <v>35</v>
      </c>
      <c r="G2337" s="3">
        <v>9000</v>
      </c>
      <c r="H2337" s="5">
        <f t="shared" si="114"/>
        <v>315000</v>
      </c>
      <c r="I2337" s="76">
        <f t="shared" si="115"/>
        <v>31500</v>
      </c>
      <c r="J2337" s="76">
        <f t="shared" si="116"/>
        <v>25200</v>
      </c>
    </row>
    <row r="2338" spans="1:10">
      <c r="A2338" s="2">
        <v>44538</v>
      </c>
      <c r="B2338" s="3" t="s">
        <v>169</v>
      </c>
      <c r="C2338" s="4" t="s">
        <v>60</v>
      </c>
      <c r="D2338" s="3" t="s">
        <v>7</v>
      </c>
      <c r="E2338" s="3" t="s">
        <v>174</v>
      </c>
      <c r="F2338" s="3">
        <v>41</v>
      </c>
      <c r="G2338" s="3">
        <v>18000</v>
      </c>
      <c r="H2338" s="5">
        <f t="shared" si="114"/>
        <v>738000</v>
      </c>
      <c r="I2338" s="76">
        <f t="shared" si="115"/>
        <v>147600</v>
      </c>
      <c r="J2338" s="76">
        <f t="shared" si="116"/>
        <v>147600</v>
      </c>
    </row>
    <row r="2339" spans="1:10">
      <c r="A2339" s="2">
        <v>44538</v>
      </c>
      <c r="B2339" s="3" t="s">
        <v>13</v>
      </c>
      <c r="C2339" s="4" t="s">
        <v>87</v>
      </c>
      <c r="D2339" s="3" t="s">
        <v>10</v>
      </c>
      <c r="E2339" s="3" t="s">
        <v>175</v>
      </c>
      <c r="F2339" s="3">
        <v>42</v>
      </c>
      <c r="G2339" s="3">
        <v>23500</v>
      </c>
      <c r="H2339" s="5">
        <f t="shared" si="114"/>
        <v>987000</v>
      </c>
      <c r="I2339" s="76">
        <f t="shared" si="115"/>
        <v>493500</v>
      </c>
      <c r="J2339" s="76">
        <f t="shared" si="116"/>
        <v>493500</v>
      </c>
    </row>
    <row r="2340" spans="1:10">
      <c r="A2340" s="2">
        <v>44538</v>
      </c>
      <c r="B2340" s="3" t="s">
        <v>172</v>
      </c>
      <c r="C2340" s="4" t="s">
        <v>120</v>
      </c>
      <c r="D2340" s="3" t="s">
        <v>118</v>
      </c>
      <c r="E2340" s="3" t="s">
        <v>174</v>
      </c>
      <c r="F2340" s="3">
        <v>85</v>
      </c>
      <c r="G2340" s="3">
        <v>18000</v>
      </c>
      <c r="H2340" s="5">
        <f t="shared" si="114"/>
        <v>1530000</v>
      </c>
      <c r="I2340" s="76">
        <f t="shared" si="115"/>
        <v>306000</v>
      </c>
      <c r="J2340" s="76">
        <f t="shared" si="116"/>
        <v>306000</v>
      </c>
    </row>
    <row r="2341" spans="1:10">
      <c r="A2341" s="2">
        <v>44538</v>
      </c>
      <c r="B2341" s="3" t="s">
        <v>173</v>
      </c>
      <c r="C2341" s="4" t="s">
        <v>130</v>
      </c>
      <c r="D2341" s="3" t="s">
        <v>18</v>
      </c>
      <c r="E2341" s="3" t="s">
        <v>175</v>
      </c>
      <c r="F2341" s="3">
        <v>57</v>
      </c>
      <c r="G2341" s="3">
        <v>23500</v>
      </c>
      <c r="H2341" s="5">
        <f t="shared" si="114"/>
        <v>1339500</v>
      </c>
      <c r="I2341" s="76">
        <f t="shared" si="115"/>
        <v>669750</v>
      </c>
      <c r="J2341" s="76">
        <f t="shared" si="116"/>
        <v>669700</v>
      </c>
    </row>
    <row r="2342" spans="1:10">
      <c r="A2342" s="2">
        <v>44538</v>
      </c>
      <c r="B2342" s="3" t="s">
        <v>13</v>
      </c>
      <c r="C2342" s="4" t="s">
        <v>89</v>
      </c>
      <c r="D2342" s="3" t="s">
        <v>10</v>
      </c>
      <c r="E2342" s="3" t="s">
        <v>174</v>
      </c>
      <c r="F2342" s="3">
        <v>54</v>
      </c>
      <c r="G2342" s="3">
        <v>18000</v>
      </c>
      <c r="H2342" s="5">
        <f t="shared" si="114"/>
        <v>972000</v>
      </c>
      <c r="I2342" s="76">
        <f t="shared" si="115"/>
        <v>194400</v>
      </c>
      <c r="J2342" s="76">
        <f t="shared" si="116"/>
        <v>194400</v>
      </c>
    </row>
    <row r="2343" spans="1:10">
      <c r="A2343" s="2">
        <v>44538</v>
      </c>
      <c r="B2343" s="3" t="s">
        <v>13</v>
      </c>
      <c r="C2343" s="4" t="s">
        <v>68</v>
      </c>
      <c r="D2343" s="3" t="s">
        <v>7</v>
      </c>
      <c r="E2343" s="3" t="s">
        <v>176</v>
      </c>
      <c r="F2343" s="3">
        <v>30</v>
      </c>
      <c r="G2343" s="3">
        <v>9000</v>
      </c>
      <c r="H2343" s="5">
        <f t="shared" si="114"/>
        <v>270000</v>
      </c>
      <c r="I2343" s="76">
        <f t="shared" si="115"/>
        <v>27000</v>
      </c>
      <c r="J2343" s="76">
        <f t="shared" si="116"/>
        <v>21600</v>
      </c>
    </row>
    <row r="2344" spans="1:10">
      <c r="A2344" s="2">
        <v>44538</v>
      </c>
      <c r="B2344" s="3" t="s">
        <v>173</v>
      </c>
      <c r="C2344" s="4" t="s">
        <v>15</v>
      </c>
      <c r="D2344" s="3" t="s">
        <v>10</v>
      </c>
      <c r="E2344" s="3" t="s">
        <v>176</v>
      </c>
      <c r="F2344" s="3">
        <v>67</v>
      </c>
      <c r="G2344" s="3">
        <v>9000</v>
      </c>
      <c r="H2344" s="5">
        <f t="shared" si="114"/>
        <v>603000</v>
      </c>
      <c r="I2344" s="76">
        <f t="shared" si="115"/>
        <v>60300</v>
      </c>
      <c r="J2344" s="76">
        <f t="shared" si="116"/>
        <v>48200</v>
      </c>
    </row>
    <row r="2345" spans="1:10">
      <c r="A2345" s="2">
        <v>44538</v>
      </c>
      <c r="B2345" s="3" t="s">
        <v>173</v>
      </c>
      <c r="C2345" s="4" t="s">
        <v>42</v>
      </c>
      <c r="D2345" s="3" t="s">
        <v>23</v>
      </c>
      <c r="E2345" s="3" t="s">
        <v>178</v>
      </c>
      <c r="F2345" s="3">
        <v>61</v>
      </c>
      <c r="G2345" s="3">
        <v>4000</v>
      </c>
      <c r="H2345" s="5">
        <f t="shared" si="114"/>
        <v>244000</v>
      </c>
      <c r="I2345" s="76">
        <f t="shared" si="115"/>
        <v>24400</v>
      </c>
      <c r="J2345" s="76">
        <f t="shared" si="116"/>
        <v>19500</v>
      </c>
    </row>
    <row r="2346" spans="1:10">
      <c r="A2346" s="2">
        <v>44538</v>
      </c>
      <c r="B2346" s="3" t="s">
        <v>172</v>
      </c>
      <c r="C2346" s="4" t="s">
        <v>97</v>
      </c>
      <c r="D2346" s="3" t="s">
        <v>10</v>
      </c>
      <c r="E2346" s="3" t="s">
        <v>176</v>
      </c>
      <c r="F2346" s="3">
        <v>95</v>
      </c>
      <c r="G2346" s="3">
        <v>9000</v>
      </c>
      <c r="H2346" s="5">
        <f t="shared" si="114"/>
        <v>855000</v>
      </c>
      <c r="I2346" s="76">
        <f t="shared" si="115"/>
        <v>85500</v>
      </c>
      <c r="J2346" s="76">
        <f t="shared" si="116"/>
        <v>76900</v>
      </c>
    </row>
    <row r="2347" spans="1:10">
      <c r="A2347" s="2">
        <v>44538</v>
      </c>
      <c r="B2347" s="3" t="s">
        <v>13</v>
      </c>
      <c r="C2347" s="4" t="s">
        <v>117</v>
      </c>
      <c r="D2347" s="3" t="s">
        <v>118</v>
      </c>
      <c r="E2347" s="3" t="s">
        <v>175</v>
      </c>
      <c r="F2347" s="3">
        <v>18</v>
      </c>
      <c r="G2347" s="3">
        <v>23500</v>
      </c>
      <c r="H2347" s="5">
        <f t="shared" si="114"/>
        <v>423000</v>
      </c>
      <c r="I2347" s="76">
        <f t="shared" si="115"/>
        <v>211500</v>
      </c>
      <c r="J2347" s="76">
        <f t="shared" si="116"/>
        <v>211500</v>
      </c>
    </row>
    <row r="2348" spans="1:10">
      <c r="A2348" s="2">
        <v>44538</v>
      </c>
      <c r="B2348" s="3" t="s">
        <v>173</v>
      </c>
      <c r="C2348" s="4" t="s">
        <v>142</v>
      </c>
      <c r="D2348" s="3" t="s">
        <v>7</v>
      </c>
      <c r="E2348" s="3" t="s">
        <v>176</v>
      </c>
      <c r="F2348" s="3">
        <v>21</v>
      </c>
      <c r="G2348" s="3">
        <v>9000</v>
      </c>
      <c r="H2348" s="5">
        <f t="shared" si="114"/>
        <v>189000</v>
      </c>
      <c r="I2348" s="76">
        <f t="shared" si="115"/>
        <v>18900</v>
      </c>
      <c r="J2348" s="76">
        <f t="shared" si="116"/>
        <v>15100</v>
      </c>
    </row>
    <row r="2349" spans="1:10">
      <c r="A2349" s="2">
        <v>44538</v>
      </c>
      <c r="B2349" s="3" t="s">
        <v>13</v>
      </c>
      <c r="C2349" s="4" t="s">
        <v>103</v>
      </c>
      <c r="D2349" s="3" t="s">
        <v>23</v>
      </c>
      <c r="E2349" s="3" t="s">
        <v>174</v>
      </c>
      <c r="F2349" s="3">
        <v>33</v>
      </c>
      <c r="G2349" s="3">
        <v>18000</v>
      </c>
      <c r="H2349" s="5">
        <f t="shared" si="114"/>
        <v>594000</v>
      </c>
      <c r="I2349" s="76">
        <f t="shared" si="115"/>
        <v>118800</v>
      </c>
      <c r="J2349" s="76">
        <f t="shared" si="116"/>
        <v>118800</v>
      </c>
    </row>
    <row r="2350" spans="1:10">
      <c r="A2350" s="2">
        <v>44538</v>
      </c>
      <c r="B2350" s="3" t="s">
        <v>13</v>
      </c>
      <c r="C2350" s="4" t="s">
        <v>14</v>
      </c>
      <c r="D2350" s="3" t="s">
        <v>10</v>
      </c>
      <c r="E2350" s="3" t="s">
        <v>178</v>
      </c>
      <c r="F2350" s="3">
        <v>53</v>
      </c>
      <c r="G2350" s="3">
        <v>4000</v>
      </c>
      <c r="H2350" s="5">
        <f t="shared" si="114"/>
        <v>212000</v>
      </c>
      <c r="I2350" s="76">
        <f t="shared" si="115"/>
        <v>21200</v>
      </c>
      <c r="J2350" s="76">
        <f t="shared" si="116"/>
        <v>16900</v>
      </c>
    </row>
    <row r="2351" spans="1:10">
      <c r="A2351" s="2">
        <v>44539</v>
      </c>
      <c r="B2351" s="3" t="s">
        <v>173</v>
      </c>
      <c r="C2351" s="4" t="s">
        <v>120</v>
      </c>
      <c r="D2351" s="3" t="s">
        <v>118</v>
      </c>
      <c r="E2351" s="3" t="s">
        <v>174</v>
      </c>
      <c r="F2351" s="3">
        <v>77</v>
      </c>
      <c r="G2351" s="3">
        <v>18000</v>
      </c>
      <c r="H2351" s="5">
        <f t="shared" si="114"/>
        <v>1386000</v>
      </c>
      <c r="I2351" s="76">
        <f t="shared" si="115"/>
        <v>277200</v>
      </c>
      <c r="J2351" s="76">
        <f t="shared" si="116"/>
        <v>277200</v>
      </c>
    </row>
    <row r="2352" spans="1:10">
      <c r="A2352" s="2">
        <v>44539</v>
      </c>
      <c r="B2352" s="3" t="s">
        <v>173</v>
      </c>
      <c r="C2352" s="4" t="s">
        <v>12</v>
      </c>
      <c r="D2352" s="3" t="s">
        <v>10</v>
      </c>
      <c r="E2352" s="3" t="s">
        <v>177</v>
      </c>
      <c r="F2352" s="3">
        <v>69</v>
      </c>
      <c r="G2352" s="3">
        <v>5000</v>
      </c>
      <c r="H2352" s="5">
        <f t="shared" si="114"/>
        <v>345000</v>
      </c>
      <c r="I2352" s="76">
        <f t="shared" si="115"/>
        <v>34500</v>
      </c>
      <c r="J2352" s="76">
        <f t="shared" si="116"/>
        <v>27600</v>
      </c>
    </row>
    <row r="2353" spans="1:10">
      <c r="A2353" s="2">
        <v>44539</v>
      </c>
      <c r="B2353" s="3" t="s">
        <v>170</v>
      </c>
      <c r="C2353" s="4" t="s">
        <v>67</v>
      </c>
      <c r="D2353" s="3" t="s">
        <v>7</v>
      </c>
      <c r="E2353" s="3" t="s">
        <v>175</v>
      </c>
      <c r="F2353" s="3">
        <v>48</v>
      </c>
      <c r="G2353" s="3">
        <v>23500</v>
      </c>
      <c r="H2353" s="5">
        <f t="shared" si="114"/>
        <v>1128000</v>
      </c>
      <c r="I2353" s="76">
        <f t="shared" si="115"/>
        <v>564000</v>
      </c>
      <c r="J2353" s="76">
        <f t="shared" si="116"/>
        <v>564000</v>
      </c>
    </row>
    <row r="2354" spans="1:10">
      <c r="A2354" s="2">
        <v>44539</v>
      </c>
      <c r="B2354" s="3" t="s">
        <v>170</v>
      </c>
      <c r="C2354" s="4" t="s">
        <v>116</v>
      </c>
      <c r="D2354" s="3" t="s">
        <v>18</v>
      </c>
      <c r="E2354" s="3" t="s">
        <v>174</v>
      </c>
      <c r="F2354" s="3">
        <v>24</v>
      </c>
      <c r="G2354" s="3">
        <v>18000</v>
      </c>
      <c r="H2354" s="5">
        <f t="shared" si="114"/>
        <v>432000</v>
      </c>
      <c r="I2354" s="76">
        <f t="shared" si="115"/>
        <v>86400</v>
      </c>
      <c r="J2354" s="76">
        <f t="shared" si="116"/>
        <v>86400</v>
      </c>
    </row>
    <row r="2355" spans="1:10">
      <c r="A2355" s="2">
        <v>44539</v>
      </c>
      <c r="B2355" s="3" t="s">
        <v>170</v>
      </c>
      <c r="C2355" s="4" t="s">
        <v>60</v>
      </c>
      <c r="D2355" s="3" t="s">
        <v>7</v>
      </c>
      <c r="E2355" s="3" t="s">
        <v>176</v>
      </c>
      <c r="F2355" s="3">
        <v>85</v>
      </c>
      <c r="G2355" s="3">
        <v>9000</v>
      </c>
      <c r="H2355" s="5">
        <f t="shared" si="114"/>
        <v>765000</v>
      </c>
      <c r="I2355" s="76">
        <f t="shared" si="115"/>
        <v>76500</v>
      </c>
      <c r="J2355" s="76">
        <f t="shared" si="116"/>
        <v>61200</v>
      </c>
    </row>
    <row r="2356" spans="1:10">
      <c r="A2356" s="2">
        <v>44539</v>
      </c>
      <c r="B2356" s="3" t="s">
        <v>172</v>
      </c>
      <c r="C2356" s="4" t="s">
        <v>101</v>
      </c>
      <c r="D2356" s="3" t="s">
        <v>10</v>
      </c>
      <c r="E2356" s="3" t="s">
        <v>175</v>
      </c>
      <c r="F2356" s="3">
        <v>56</v>
      </c>
      <c r="G2356" s="3">
        <v>23500</v>
      </c>
      <c r="H2356" s="5">
        <f t="shared" si="114"/>
        <v>1316000</v>
      </c>
      <c r="I2356" s="76">
        <f t="shared" si="115"/>
        <v>658000</v>
      </c>
      <c r="J2356" s="76">
        <f t="shared" si="116"/>
        <v>658000</v>
      </c>
    </row>
    <row r="2357" spans="1:10">
      <c r="A2357" s="2">
        <v>44539</v>
      </c>
      <c r="B2357" s="3" t="s">
        <v>13</v>
      </c>
      <c r="C2357" s="4" t="s">
        <v>147</v>
      </c>
      <c r="D2357" s="3" t="s">
        <v>7</v>
      </c>
      <c r="E2357" s="3" t="s">
        <v>176</v>
      </c>
      <c r="F2357" s="3">
        <v>63</v>
      </c>
      <c r="G2357" s="3">
        <v>9000</v>
      </c>
      <c r="H2357" s="5">
        <f t="shared" si="114"/>
        <v>567000</v>
      </c>
      <c r="I2357" s="76">
        <f t="shared" si="115"/>
        <v>56700</v>
      </c>
      <c r="J2357" s="76">
        <f t="shared" si="116"/>
        <v>45300</v>
      </c>
    </row>
    <row r="2358" spans="1:10">
      <c r="A2358" s="2">
        <v>44539</v>
      </c>
      <c r="B2358" s="3" t="s">
        <v>170</v>
      </c>
      <c r="C2358" s="4" t="s">
        <v>14</v>
      </c>
      <c r="D2358" s="3" t="s">
        <v>10</v>
      </c>
      <c r="E2358" s="3" t="s">
        <v>177</v>
      </c>
      <c r="F2358" s="3">
        <v>46</v>
      </c>
      <c r="G2358" s="3">
        <v>5000</v>
      </c>
      <c r="H2358" s="5">
        <f t="shared" si="114"/>
        <v>230000</v>
      </c>
      <c r="I2358" s="76">
        <f t="shared" si="115"/>
        <v>23000</v>
      </c>
      <c r="J2358" s="76">
        <f t="shared" si="116"/>
        <v>18400</v>
      </c>
    </row>
    <row r="2359" spans="1:10">
      <c r="A2359" s="2">
        <v>44539</v>
      </c>
      <c r="B2359" s="3" t="s">
        <v>169</v>
      </c>
      <c r="C2359" s="4" t="s">
        <v>84</v>
      </c>
      <c r="D2359" s="3" t="s">
        <v>18</v>
      </c>
      <c r="E2359" s="3" t="s">
        <v>176</v>
      </c>
      <c r="F2359" s="3">
        <v>44</v>
      </c>
      <c r="G2359" s="3">
        <v>9000</v>
      </c>
      <c r="H2359" s="5">
        <f t="shared" si="114"/>
        <v>396000</v>
      </c>
      <c r="I2359" s="76">
        <f t="shared" si="115"/>
        <v>39600</v>
      </c>
      <c r="J2359" s="76">
        <f t="shared" si="116"/>
        <v>31600</v>
      </c>
    </row>
    <row r="2360" spans="1:10">
      <c r="A2360" s="2">
        <v>44540</v>
      </c>
      <c r="B2360" s="3" t="s">
        <v>171</v>
      </c>
      <c r="C2360" s="4" t="s">
        <v>181</v>
      </c>
      <c r="D2360" s="3" t="s">
        <v>23</v>
      </c>
      <c r="E2360" s="3" t="s">
        <v>178</v>
      </c>
      <c r="F2360" s="3">
        <v>43</v>
      </c>
      <c r="G2360" s="3">
        <v>4000</v>
      </c>
      <c r="H2360" s="5">
        <f t="shared" si="114"/>
        <v>172000</v>
      </c>
      <c r="I2360" s="76">
        <f t="shared" si="115"/>
        <v>17200</v>
      </c>
      <c r="J2360" s="76">
        <f t="shared" si="116"/>
        <v>13700</v>
      </c>
    </row>
    <row r="2361" spans="1:10">
      <c r="A2361" s="2">
        <v>44540</v>
      </c>
      <c r="B2361" s="3" t="s">
        <v>171</v>
      </c>
      <c r="C2361" s="4" t="s">
        <v>55</v>
      </c>
      <c r="D2361" s="3" t="s">
        <v>10</v>
      </c>
      <c r="E2361" s="3" t="s">
        <v>176</v>
      </c>
      <c r="F2361" s="3">
        <v>38</v>
      </c>
      <c r="G2361" s="3">
        <v>9000</v>
      </c>
      <c r="H2361" s="5">
        <f t="shared" si="114"/>
        <v>342000</v>
      </c>
      <c r="I2361" s="76">
        <f t="shared" si="115"/>
        <v>34200</v>
      </c>
      <c r="J2361" s="76">
        <f t="shared" si="116"/>
        <v>27300</v>
      </c>
    </row>
    <row r="2362" spans="1:10">
      <c r="A2362" s="2">
        <v>44540</v>
      </c>
      <c r="B2362" s="3" t="s">
        <v>173</v>
      </c>
      <c r="C2362" s="4" t="s">
        <v>15</v>
      </c>
      <c r="D2362" s="3" t="s">
        <v>10</v>
      </c>
      <c r="E2362" s="3" t="s">
        <v>176</v>
      </c>
      <c r="F2362" s="3">
        <v>25</v>
      </c>
      <c r="G2362" s="3">
        <v>9000</v>
      </c>
      <c r="H2362" s="5">
        <f t="shared" si="114"/>
        <v>225000</v>
      </c>
      <c r="I2362" s="76">
        <f t="shared" si="115"/>
        <v>22500</v>
      </c>
      <c r="J2362" s="76">
        <f t="shared" si="116"/>
        <v>18000</v>
      </c>
    </row>
    <row r="2363" spans="1:10">
      <c r="A2363" s="2">
        <v>44540</v>
      </c>
      <c r="B2363" s="3" t="s">
        <v>173</v>
      </c>
      <c r="C2363" s="4" t="s">
        <v>88</v>
      </c>
      <c r="D2363" s="3" t="s">
        <v>21</v>
      </c>
      <c r="E2363" s="3" t="s">
        <v>176</v>
      </c>
      <c r="F2363" s="3">
        <v>98</v>
      </c>
      <c r="G2363" s="3">
        <v>9000</v>
      </c>
      <c r="H2363" s="5">
        <f t="shared" si="114"/>
        <v>882000</v>
      </c>
      <c r="I2363" s="76">
        <f t="shared" si="115"/>
        <v>88200</v>
      </c>
      <c r="J2363" s="76">
        <f t="shared" si="116"/>
        <v>79300</v>
      </c>
    </row>
    <row r="2364" spans="1:10">
      <c r="A2364" s="2">
        <v>44540</v>
      </c>
      <c r="B2364" s="3" t="s">
        <v>169</v>
      </c>
      <c r="C2364" s="4" t="s">
        <v>123</v>
      </c>
      <c r="D2364" s="3" t="s">
        <v>18</v>
      </c>
      <c r="E2364" s="3" t="s">
        <v>176</v>
      </c>
      <c r="F2364" s="3">
        <v>51</v>
      </c>
      <c r="G2364" s="3">
        <v>9000</v>
      </c>
      <c r="H2364" s="5">
        <f t="shared" si="114"/>
        <v>459000</v>
      </c>
      <c r="I2364" s="76">
        <f t="shared" si="115"/>
        <v>45900</v>
      </c>
      <c r="J2364" s="76">
        <f t="shared" si="116"/>
        <v>36700</v>
      </c>
    </row>
    <row r="2365" spans="1:10">
      <c r="A2365" s="2">
        <v>44540</v>
      </c>
      <c r="B2365" s="3" t="s">
        <v>170</v>
      </c>
      <c r="C2365" s="4" t="s">
        <v>60</v>
      </c>
      <c r="D2365" s="3" t="s">
        <v>7</v>
      </c>
      <c r="E2365" s="3" t="s">
        <v>176</v>
      </c>
      <c r="F2365" s="3">
        <v>88</v>
      </c>
      <c r="G2365" s="3">
        <v>9000</v>
      </c>
      <c r="H2365" s="5">
        <f t="shared" si="114"/>
        <v>792000</v>
      </c>
      <c r="I2365" s="76">
        <f t="shared" si="115"/>
        <v>79200</v>
      </c>
      <c r="J2365" s="76">
        <f t="shared" si="116"/>
        <v>63300</v>
      </c>
    </row>
    <row r="2366" spans="1:10">
      <c r="A2366" s="2">
        <v>44540</v>
      </c>
      <c r="B2366" s="3" t="s">
        <v>173</v>
      </c>
      <c r="C2366" s="4" t="s">
        <v>12</v>
      </c>
      <c r="D2366" s="3" t="s">
        <v>10</v>
      </c>
      <c r="E2366" s="3" t="s">
        <v>177</v>
      </c>
      <c r="F2366" s="3">
        <v>58</v>
      </c>
      <c r="G2366" s="3">
        <v>5000</v>
      </c>
      <c r="H2366" s="5">
        <f t="shared" si="114"/>
        <v>290000</v>
      </c>
      <c r="I2366" s="76">
        <f t="shared" si="115"/>
        <v>29000</v>
      </c>
      <c r="J2366" s="76">
        <f t="shared" si="116"/>
        <v>23200</v>
      </c>
    </row>
    <row r="2367" spans="1:10">
      <c r="A2367" s="2">
        <v>44541</v>
      </c>
      <c r="B2367" s="3" t="s">
        <v>171</v>
      </c>
      <c r="C2367" s="4" t="s">
        <v>9</v>
      </c>
      <c r="D2367" s="3" t="s">
        <v>10</v>
      </c>
      <c r="E2367" s="3" t="s">
        <v>176</v>
      </c>
      <c r="F2367" s="3">
        <v>38</v>
      </c>
      <c r="G2367" s="3">
        <v>9000</v>
      </c>
      <c r="H2367" s="5">
        <f t="shared" si="114"/>
        <v>342000</v>
      </c>
      <c r="I2367" s="76">
        <f t="shared" si="115"/>
        <v>34200</v>
      </c>
      <c r="J2367" s="76">
        <f t="shared" si="116"/>
        <v>27300</v>
      </c>
    </row>
    <row r="2368" spans="1:10">
      <c r="A2368" s="2">
        <v>44541</v>
      </c>
      <c r="B2368" s="3" t="s">
        <v>13</v>
      </c>
      <c r="C2368" s="4" t="s">
        <v>105</v>
      </c>
      <c r="D2368" s="3" t="s">
        <v>18</v>
      </c>
      <c r="E2368" s="3" t="s">
        <v>176</v>
      </c>
      <c r="F2368" s="3">
        <v>24</v>
      </c>
      <c r="G2368" s="3">
        <v>9000</v>
      </c>
      <c r="H2368" s="5">
        <f t="shared" si="114"/>
        <v>216000</v>
      </c>
      <c r="I2368" s="76">
        <f t="shared" si="115"/>
        <v>21600</v>
      </c>
      <c r="J2368" s="76">
        <f t="shared" si="116"/>
        <v>17200</v>
      </c>
    </row>
    <row r="2369" spans="1:10">
      <c r="A2369" s="2">
        <v>44541</v>
      </c>
      <c r="B2369" s="3" t="s">
        <v>173</v>
      </c>
      <c r="C2369" s="4" t="s">
        <v>120</v>
      </c>
      <c r="D2369" s="3" t="s">
        <v>118</v>
      </c>
      <c r="E2369" s="3" t="s">
        <v>174</v>
      </c>
      <c r="F2369" s="3">
        <v>7</v>
      </c>
      <c r="G2369" s="3">
        <v>18000</v>
      </c>
      <c r="H2369" s="5">
        <f t="shared" si="114"/>
        <v>126000</v>
      </c>
      <c r="I2369" s="76">
        <f t="shared" si="115"/>
        <v>25200</v>
      </c>
      <c r="J2369" s="76">
        <f t="shared" si="116"/>
        <v>25200</v>
      </c>
    </row>
    <row r="2370" spans="1:10">
      <c r="A2370" s="2">
        <v>44541</v>
      </c>
      <c r="B2370" s="3" t="s">
        <v>172</v>
      </c>
      <c r="C2370" s="4" t="s">
        <v>45</v>
      </c>
      <c r="D2370" s="3" t="s">
        <v>18</v>
      </c>
      <c r="E2370" s="3" t="s">
        <v>176</v>
      </c>
      <c r="F2370" s="3">
        <v>9</v>
      </c>
      <c r="G2370" s="3">
        <v>9000</v>
      </c>
      <c r="H2370" s="5">
        <f t="shared" ref="H2370:H2380" si="117">G2370*F2370</f>
        <v>81000</v>
      </c>
      <c r="I2370" s="76">
        <f t="shared" si="115"/>
        <v>8100</v>
      </c>
      <c r="J2370" s="76">
        <f t="shared" si="116"/>
        <v>6400</v>
      </c>
    </row>
    <row r="2371" spans="1:10">
      <c r="A2371" s="2">
        <v>44541</v>
      </c>
      <c r="B2371" s="3" t="s">
        <v>173</v>
      </c>
      <c r="C2371" s="4" t="s">
        <v>100</v>
      </c>
      <c r="D2371" s="3" t="s">
        <v>18</v>
      </c>
      <c r="E2371" s="3" t="s">
        <v>176</v>
      </c>
      <c r="F2371" s="3">
        <v>89</v>
      </c>
      <c r="G2371" s="3">
        <v>9000</v>
      </c>
      <c r="H2371" s="5">
        <f t="shared" si="117"/>
        <v>801000</v>
      </c>
      <c r="I2371" s="76">
        <f t="shared" ref="I2371:I2434" si="118">IF($G2371&gt;20000, ROUNDDOWN($H2371*0.5, -1), IF($G2371&gt;10000, ROUNDDOWN($H2371*0.2, -1), ROUNDDOWN($H2371*0.1, -1)))</f>
        <v>80100</v>
      </c>
      <c r="J2371" s="76">
        <f t="shared" ref="J2371:J2434" si="119">IF($F2371&gt;90, ROUNDDOWN($H2371*0.01, -2), 0) + IF($G2371&gt;20000, ROUNDDOWN($H2371*0.5, -2), IF($G2371&gt;10000, ROUNDDOWN($H2371*0.2, -2), ROUNDDOWN($H2371*0.08, -2)))</f>
        <v>64000</v>
      </c>
    </row>
    <row r="2372" spans="1:10">
      <c r="A2372" s="2">
        <v>44541</v>
      </c>
      <c r="B2372" s="3" t="s">
        <v>169</v>
      </c>
      <c r="C2372" s="4" t="s">
        <v>8</v>
      </c>
      <c r="D2372" s="3" t="s">
        <v>7</v>
      </c>
      <c r="E2372" s="3" t="s">
        <v>175</v>
      </c>
      <c r="F2372" s="3">
        <v>47</v>
      </c>
      <c r="G2372" s="3">
        <v>23500</v>
      </c>
      <c r="H2372" s="5">
        <f t="shared" si="117"/>
        <v>1104500</v>
      </c>
      <c r="I2372" s="76">
        <f t="shared" si="118"/>
        <v>552250</v>
      </c>
      <c r="J2372" s="76">
        <f t="shared" si="119"/>
        <v>552200</v>
      </c>
    </row>
    <row r="2373" spans="1:10">
      <c r="A2373" s="2">
        <v>44541</v>
      </c>
      <c r="B2373" s="3" t="s">
        <v>169</v>
      </c>
      <c r="C2373" s="4" t="s">
        <v>85</v>
      </c>
      <c r="D2373" s="3" t="s">
        <v>7</v>
      </c>
      <c r="E2373" s="3" t="s">
        <v>176</v>
      </c>
      <c r="F2373" s="3">
        <v>42</v>
      </c>
      <c r="G2373" s="3">
        <v>9000</v>
      </c>
      <c r="H2373" s="5">
        <f t="shared" si="117"/>
        <v>378000</v>
      </c>
      <c r="I2373" s="76">
        <f t="shared" si="118"/>
        <v>37800</v>
      </c>
      <c r="J2373" s="76">
        <f t="shared" si="119"/>
        <v>30200</v>
      </c>
    </row>
    <row r="2374" spans="1:10">
      <c r="A2374" s="2">
        <v>44541</v>
      </c>
      <c r="B2374" s="3" t="s">
        <v>170</v>
      </c>
      <c r="C2374" s="4" t="s">
        <v>6</v>
      </c>
      <c r="D2374" s="3" t="s">
        <v>7</v>
      </c>
      <c r="E2374" s="3" t="s">
        <v>174</v>
      </c>
      <c r="F2374" s="3">
        <v>45</v>
      </c>
      <c r="G2374" s="3">
        <v>18000</v>
      </c>
      <c r="H2374" s="5">
        <f t="shared" si="117"/>
        <v>810000</v>
      </c>
      <c r="I2374" s="76">
        <f t="shared" si="118"/>
        <v>162000</v>
      </c>
      <c r="J2374" s="76">
        <f t="shared" si="119"/>
        <v>162000</v>
      </c>
    </row>
    <row r="2375" spans="1:10">
      <c r="A2375" s="2">
        <v>44542</v>
      </c>
      <c r="B2375" s="3" t="s">
        <v>171</v>
      </c>
      <c r="C2375" s="4" t="s">
        <v>111</v>
      </c>
      <c r="D2375" s="3" t="s">
        <v>23</v>
      </c>
      <c r="E2375" s="3" t="s">
        <v>174</v>
      </c>
      <c r="F2375" s="3">
        <v>12</v>
      </c>
      <c r="G2375" s="3">
        <v>18000</v>
      </c>
      <c r="H2375" s="5">
        <f t="shared" si="117"/>
        <v>216000</v>
      </c>
      <c r="I2375" s="76">
        <f t="shared" si="118"/>
        <v>43200</v>
      </c>
      <c r="J2375" s="76">
        <f t="shared" si="119"/>
        <v>43200</v>
      </c>
    </row>
    <row r="2376" spans="1:10">
      <c r="A2376" s="2">
        <v>44542</v>
      </c>
      <c r="B2376" s="3" t="s">
        <v>172</v>
      </c>
      <c r="C2376" s="4" t="s">
        <v>61</v>
      </c>
      <c r="D2376" s="3" t="s">
        <v>7</v>
      </c>
      <c r="E2376" s="3" t="s">
        <v>175</v>
      </c>
      <c r="F2376" s="3">
        <v>97</v>
      </c>
      <c r="G2376" s="3">
        <v>23500</v>
      </c>
      <c r="H2376" s="5">
        <f t="shared" si="117"/>
        <v>2279500</v>
      </c>
      <c r="I2376" s="76">
        <f t="shared" si="118"/>
        <v>1139750</v>
      </c>
      <c r="J2376" s="76">
        <f t="shared" si="119"/>
        <v>1162400</v>
      </c>
    </row>
    <row r="2377" spans="1:10">
      <c r="A2377" s="2">
        <v>44542</v>
      </c>
      <c r="B2377" s="3" t="s">
        <v>13</v>
      </c>
      <c r="C2377" s="4" t="s">
        <v>121</v>
      </c>
      <c r="D2377" s="3" t="s">
        <v>10</v>
      </c>
      <c r="E2377" s="3" t="s">
        <v>175</v>
      </c>
      <c r="F2377" s="3">
        <v>49</v>
      </c>
      <c r="G2377" s="3">
        <v>23500</v>
      </c>
      <c r="H2377" s="5">
        <f t="shared" si="117"/>
        <v>1151500</v>
      </c>
      <c r="I2377" s="76">
        <f t="shared" si="118"/>
        <v>575750</v>
      </c>
      <c r="J2377" s="76">
        <f t="shared" si="119"/>
        <v>575700</v>
      </c>
    </row>
    <row r="2378" spans="1:10">
      <c r="A2378" s="2">
        <v>44542</v>
      </c>
      <c r="B2378" s="3" t="s">
        <v>13</v>
      </c>
      <c r="C2378" s="4" t="s">
        <v>44</v>
      </c>
      <c r="D2378" s="3" t="s">
        <v>23</v>
      </c>
      <c r="E2378" s="3" t="s">
        <v>176</v>
      </c>
      <c r="F2378" s="3">
        <v>73</v>
      </c>
      <c r="G2378" s="3">
        <v>9000</v>
      </c>
      <c r="H2378" s="5">
        <f t="shared" si="117"/>
        <v>657000</v>
      </c>
      <c r="I2378" s="76">
        <f t="shared" si="118"/>
        <v>65700</v>
      </c>
      <c r="J2378" s="76">
        <f t="shared" si="119"/>
        <v>52500</v>
      </c>
    </row>
    <row r="2379" spans="1:10">
      <c r="A2379" s="2">
        <v>44542</v>
      </c>
      <c r="B2379" s="3" t="s">
        <v>13</v>
      </c>
      <c r="C2379" s="4" t="s">
        <v>121</v>
      </c>
      <c r="D2379" s="3" t="s">
        <v>10</v>
      </c>
      <c r="E2379" s="3" t="s">
        <v>175</v>
      </c>
      <c r="F2379" s="3">
        <v>33</v>
      </c>
      <c r="G2379" s="3">
        <v>23500</v>
      </c>
      <c r="H2379" s="5">
        <f t="shared" si="117"/>
        <v>775500</v>
      </c>
      <c r="I2379" s="76">
        <f t="shared" si="118"/>
        <v>387750</v>
      </c>
      <c r="J2379" s="76">
        <f t="shared" si="119"/>
        <v>387700</v>
      </c>
    </row>
    <row r="2380" spans="1:10">
      <c r="A2380" s="2">
        <v>44542</v>
      </c>
      <c r="B2380" s="3" t="s">
        <v>169</v>
      </c>
      <c r="C2380" s="4" t="s">
        <v>49</v>
      </c>
      <c r="D2380" s="3" t="s">
        <v>10</v>
      </c>
      <c r="E2380" s="3" t="s">
        <v>177</v>
      </c>
      <c r="F2380" s="3">
        <v>5</v>
      </c>
      <c r="G2380" s="3">
        <v>5000</v>
      </c>
      <c r="H2380" s="5">
        <f t="shared" si="117"/>
        <v>25000</v>
      </c>
      <c r="I2380" s="76">
        <f t="shared" si="118"/>
        <v>2500</v>
      </c>
      <c r="J2380" s="76">
        <f t="shared" si="119"/>
        <v>2000</v>
      </c>
    </row>
    <row r="2381" spans="1:10">
      <c r="A2381" s="2">
        <v>44542</v>
      </c>
      <c r="B2381" s="3" t="s">
        <v>173</v>
      </c>
      <c r="C2381" s="4" t="s">
        <v>102</v>
      </c>
      <c r="D2381" s="3" t="s">
        <v>23</v>
      </c>
      <c r="E2381" s="3" t="s">
        <v>176</v>
      </c>
      <c r="F2381" s="3">
        <v>2</v>
      </c>
      <c r="G2381" s="3">
        <v>9000</v>
      </c>
      <c r="H2381" s="5">
        <f>G2387*F2387</f>
        <v>774000</v>
      </c>
      <c r="I2381" s="76">
        <f t="shared" si="118"/>
        <v>77400</v>
      </c>
      <c r="J2381" s="76">
        <f t="shared" si="119"/>
        <v>61900</v>
      </c>
    </row>
    <row r="2382" spans="1:10">
      <c r="A2382" s="2">
        <v>44542</v>
      </c>
      <c r="B2382" s="3" t="s">
        <v>173</v>
      </c>
      <c r="C2382" s="4" t="s">
        <v>17</v>
      </c>
      <c r="D2382" s="3" t="s">
        <v>18</v>
      </c>
      <c r="E2382" s="3" t="s">
        <v>174</v>
      </c>
      <c r="F2382" s="3">
        <v>85</v>
      </c>
      <c r="G2382" s="3">
        <v>18000</v>
      </c>
      <c r="H2382" s="5">
        <f t="shared" ref="H2382:H2413" si="120">G2382*F2382</f>
        <v>1530000</v>
      </c>
      <c r="I2382" s="76">
        <f t="shared" si="118"/>
        <v>306000</v>
      </c>
      <c r="J2382" s="76">
        <f t="shared" si="119"/>
        <v>306000</v>
      </c>
    </row>
    <row r="2383" spans="1:10">
      <c r="A2383" s="2">
        <v>44543</v>
      </c>
      <c r="B2383" s="3" t="s">
        <v>173</v>
      </c>
      <c r="C2383" s="4" t="s">
        <v>102</v>
      </c>
      <c r="D2383" s="3" t="s">
        <v>23</v>
      </c>
      <c r="E2383" s="3" t="s">
        <v>176</v>
      </c>
      <c r="F2383" s="3">
        <v>96</v>
      </c>
      <c r="G2383" s="3">
        <v>9000</v>
      </c>
      <c r="H2383" s="5">
        <f t="shared" si="120"/>
        <v>864000</v>
      </c>
      <c r="I2383" s="76">
        <f t="shared" si="118"/>
        <v>86400</v>
      </c>
      <c r="J2383" s="76">
        <f t="shared" si="119"/>
        <v>77700</v>
      </c>
    </row>
    <row r="2384" spans="1:10">
      <c r="A2384" s="2">
        <v>44543</v>
      </c>
      <c r="B2384" s="3" t="s">
        <v>173</v>
      </c>
      <c r="C2384" s="4" t="s">
        <v>59</v>
      </c>
      <c r="D2384" s="3" t="s">
        <v>7</v>
      </c>
      <c r="E2384" s="3" t="s">
        <v>175</v>
      </c>
      <c r="F2384" s="3">
        <v>73</v>
      </c>
      <c r="G2384" s="3">
        <v>23500</v>
      </c>
      <c r="H2384" s="5">
        <f t="shared" si="120"/>
        <v>1715500</v>
      </c>
      <c r="I2384" s="76">
        <f t="shared" si="118"/>
        <v>857750</v>
      </c>
      <c r="J2384" s="76">
        <f t="shared" si="119"/>
        <v>857700</v>
      </c>
    </row>
    <row r="2385" spans="1:10">
      <c r="A2385" s="2">
        <v>44543</v>
      </c>
      <c r="B2385" s="3" t="s">
        <v>170</v>
      </c>
      <c r="C2385" s="4" t="s">
        <v>155</v>
      </c>
      <c r="D2385" s="3" t="s">
        <v>18</v>
      </c>
      <c r="E2385" s="3" t="s">
        <v>174</v>
      </c>
      <c r="F2385" s="3">
        <v>68</v>
      </c>
      <c r="G2385" s="3">
        <v>18000</v>
      </c>
      <c r="H2385" s="5">
        <f t="shared" si="120"/>
        <v>1224000</v>
      </c>
      <c r="I2385" s="76">
        <f t="shared" si="118"/>
        <v>244800</v>
      </c>
      <c r="J2385" s="76">
        <f t="shared" si="119"/>
        <v>244800</v>
      </c>
    </row>
    <row r="2386" spans="1:10">
      <c r="A2386" s="2">
        <v>44543</v>
      </c>
      <c r="B2386" s="3" t="s">
        <v>170</v>
      </c>
      <c r="C2386" s="4" t="s">
        <v>50</v>
      </c>
      <c r="D2386" s="3" t="s">
        <v>10</v>
      </c>
      <c r="E2386" s="3" t="s">
        <v>178</v>
      </c>
      <c r="F2386" s="3">
        <v>41</v>
      </c>
      <c r="G2386" s="3">
        <v>4000</v>
      </c>
      <c r="H2386" s="5">
        <f t="shared" si="120"/>
        <v>164000</v>
      </c>
      <c r="I2386" s="76">
        <f t="shared" si="118"/>
        <v>16400</v>
      </c>
      <c r="J2386" s="76">
        <f t="shared" si="119"/>
        <v>13100</v>
      </c>
    </row>
    <row r="2387" spans="1:10">
      <c r="A2387" s="2">
        <v>44543</v>
      </c>
      <c r="B2387" s="3" t="s">
        <v>172</v>
      </c>
      <c r="C2387" s="4" t="s">
        <v>125</v>
      </c>
      <c r="D2387" s="3" t="s">
        <v>118</v>
      </c>
      <c r="E2387" s="3" t="s">
        <v>176</v>
      </c>
      <c r="F2387" s="3">
        <v>86</v>
      </c>
      <c r="G2387" s="3">
        <v>9000</v>
      </c>
      <c r="H2387" s="5">
        <f t="shared" si="120"/>
        <v>774000</v>
      </c>
      <c r="I2387" s="76">
        <f t="shared" si="118"/>
        <v>77400</v>
      </c>
      <c r="J2387" s="76">
        <f t="shared" si="119"/>
        <v>61900</v>
      </c>
    </row>
    <row r="2388" spans="1:10">
      <c r="A2388" s="2">
        <v>44544</v>
      </c>
      <c r="B2388" s="3" t="s">
        <v>13</v>
      </c>
      <c r="C2388" s="4" t="s">
        <v>112</v>
      </c>
      <c r="D2388" s="3" t="s">
        <v>23</v>
      </c>
      <c r="E2388" s="3" t="s">
        <v>176</v>
      </c>
      <c r="F2388" s="3">
        <v>30</v>
      </c>
      <c r="G2388" s="3">
        <v>9000</v>
      </c>
      <c r="H2388" s="5">
        <f t="shared" si="120"/>
        <v>270000</v>
      </c>
      <c r="I2388" s="76">
        <f t="shared" si="118"/>
        <v>27000</v>
      </c>
      <c r="J2388" s="76">
        <f t="shared" si="119"/>
        <v>21600</v>
      </c>
    </row>
    <row r="2389" spans="1:10">
      <c r="A2389" s="2">
        <v>44544</v>
      </c>
      <c r="B2389" s="3" t="s">
        <v>13</v>
      </c>
      <c r="C2389" s="4" t="s">
        <v>121</v>
      </c>
      <c r="D2389" s="3" t="s">
        <v>10</v>
      </c>
      <c r="E2389" s="3" t="s">
        <v>175</v>
      </c>
      <c r="F2389" s="3">
        <v>71</v>
      </c>
      <c r="G2389" s="3">
        <v>23500</v>
      </c>
      <c r="H2389" s="5">
        <f t="shared" si="120"/>
        <v>1668500</v>
      </c>
      <c r="I2389" s="76">
        <f t="shared" si="118"/>
        <v>834250</v>
      </c>
      <c r="J2389" s="76">
        <f t="shared" si="119"/>
        <v>834200</v>
      </c>
    </row>
    <row r="2390" spans="1:10">
      <c r="A2390" s="2">
        <v>44544</v>
      </c>
      <c r="B2390" s="3" t="s">
        <v>170</v>
      </c>
      <c r="C2390" s="4" t="s">
        <v>92</v>
      </c>
      <c r="D2390" s="3" t="s">
        <v>18</v>
      </c>
      <c r="E2390" s="3" t="s">
        <v>176</v>
      </c>
      <c r="F2390" s="3">
        <v>52</v>
      </c>
      <c r="G2390" s="3">
        <v>9000</v>
      </c>
      <c r="H2390" s="5">
        <f t="shared" si="120"/>
        <v>468000</v>
      </c>
      <c r="I2390" s="76">
        <f t="shared" si="118"/>
        <v>46800</v>
      </c>
      <c r="J2390" s="76">
        <f t="shared" si="119"/>
        <v>37400</v>
      </c>
    </row>
    <row r="2391" spans="1:10">
      <c r="A2391" s="2">
        <v>44544</v>
      </c>
      <c r="B2391" s="3" t="s">
        <v>173</v>
      </c>
      <c r="C2391" s="4" t="s">
        <v>12</v>
      </c>
      <c r="D2391" s="3" t="s">
        <v>10</v>
      </c>
      <c r="E2391" s="3" t="s">
        <v>177</v>
      </c>
      <c r="F2391" s="3">
        <v>47</v>
      </c>
      <c r="G2391" s="3">
        <v>5000</v>
      </c>
      <c r="H2391" s="5">
        <f t="shared" si="120"/>
        <v>235000</v>
      </c>
      <c r="I2391" s="76">
        <f t="shared" si="118"/>
        <v>23500</v>
      </c>
      <c r="J2391" s="76">
        <f t="shared" si="119"/>
        <v>18800</v>
      </c>
    </row>
    <row r="2392" spans="1:10">
      <c r="A2392" s="2">
        <v>44544</v>
      </c>
      <c r="B2392" s="3" t="s">
        <v>171</v>
      </c>
      <c r="C2392" s="4" t="s">
        <v>75</v>
      </c>
      <c r="D2392" s="3" t="s">
        <v>7</v>
      </c>
      <c r="E2392" s="3" t="s">
        <v>175</v>
      </c>
      <c r="F2392" s="3">
        <v>41</v>
      </c>
      <c r="G2392" s="3">
        <v>23500</v>
      </c>
      <c r="H2392" s="5">
        <f t="shared" si="120"/>
        <v>963500</v>
      </c>
      <c r="I2392" s="76">
        <f t="shared" si="118"/>
        <v>481750</v>
      </c>
      <c r="J2392" s="76">
        <f t="shared" si="119"/>
        <v>481700</v>
      </c>
    </row>
    <row r="2393" spans="1:10">
      <c r="A2393" s="2">
        <v>44544</v>
      </c>
      <c r="B2393" s="3" t="s">
        <v>172</v>
      </c>
      <c r="C2393" s="4" t="s">
        <v>157</v>
      </c>
      <c r="D2393" s="3" t="s">
        <v>21</v>
      </c>
      <c r="E2393" s="3" t="s">
        <v>175</v>
      </c>
      <c r="F2393" s="3">
        <v>24</v>
      </c>
      <c r="G2393" s="3">
        <v>23500</v>
      </c>
      <c r="H2393" s="5">
        <f t="shared" si="120"/>
        <v>564000</v>
      </c>
      <c r="I2393" s="76">
        <f t="shared" si="118"/>
        <v>282000</v>
      </c>
      <c r="J2393" s="76">
        <f t="shared" si="119"/>
        <v>282000</v>
      </c>
    </row>
    <row r="2394" spans="1:10">
      <c r="A2394" s="2">
        <v>44544</v>
      </c>
      <c r="B2394" s="3" t="s">
        <v>169</v>
      </c>
      <c r="C2394" s="4" t="s">
        <v>105</v>
      </c>
      <c r="D2394" s="3" t="s">
        <v>18</v>
      </c>
      <c r="E2394" s="3" t="s">
        <v>174</v>
      </c>
      <c r="F2394" s="3">
        <v>21</v>
      </c>
      <c r="G2394" s="3">
        <v>18000</v>
      </c>
      <c r="H2394" s="5">
        <f t="shared" si="120"/>
        <v>378000</v>
      </c>
      <c r="I2394" s="76">
        <f t="shared" si="118"/>
        <v>75600</v>
      </c>
      <c r="J2394" s="76">
        <f t="shared" si="119"/>
        <v>75600</v>
      </c>
    </row>
    <row r="2395" spans="1:10">
      <c r="A2395" s="2">
        <v>44544</v>
      </c>
      <c r="B2395" s="3" t="s">
        <v>169</v>
      </c>
      <c r="C2395" s="4" t="s">
        <v>70</v>
      </c>
      <c r="D2395" s="3" t="s">
        <v>7</v>
      </c>
      <c r="E2395" s="3" t="s">
        <v>174</v>
      </c>
      <c r="F2395" s="3">
        <v>8</v>
      </c>
      <c r="G2395" s="3">
        <v>18000</v>
      </c>
      <c r="H2395" s="5">
        <f t="shared" si="120"/>
        <v>144000</v>
      </c>
      <c r="I2395" s="76">
        <f t="shared" si="118"/>
        <v>28800</v>
      </c>
      <c r="J2395" s="76">
        <f t="shared" si="119"/>
        <v>28800</v>
      </c>
    </row>
    <row r="2396" spans="1:10">
      <c r="A2396" s="2">
        <v>44544</v>
      </c>
      <c r="B2396" s="3" t="s">
        <v>171</v>
      </c>
      <c r="C2396" s="4" t="s">
        <v>65</v>
      </c>
      <c r="D2396" s="3" t="s">
        <v>23</v>
      </c>
      <c r="E2396" s="3" t="s">
        <v>178</v>
      </c>
      <c r="F2396" s="3">
        <v>80</v>
      </c>
      <c r="G2396" s="3">
        <v>4000</v>
      </c>
      <c r="H2396" s="5">
        <f t="shared" si="120"/>
        <v>320000</v>
      </c>
      <c r="I2396" s="76">
        <f t="shared" si="118"/>
        <v>32000</v>
      </c>
      <c r="J2396" s="76">
        <f t="shared" si="119"/>
        <v>25600</v>
      </c>
    </row>
    <row r="2397" spans="1:10">
      <c r="A2397" s="2">
        <v>44544</v>
      </c>
      <c r="B2397" s="3" t="s">
        <v>169</v>
      </c>
      <c r="C2397" s="4" t="s">
        <v>60</v>
      </c>
      <c r="D2397" s="3" t="s">
        <v>7</v>
      </c>
      <c r="E2397" s="3" t="s">
        <v>174</v>
      </c>
      <c r="F2397" s="3">
        <v>28</v>
      </c>
      <c r="G2397" s="3">
        <v>18000</v>
      </c>
      <c r="H2397" s="5">
        <f t="shared" si="120"/>
        <v>504000</v>
      </c>
      <c r="I2397" s="76">
        <f t="shared" si="118"/>
        <v>100800</v>
      </c>
      <c r="J2397" s="76">
        <f t="shared" si="119"/>
        <v>100800</v>
      </c>
    </row>
    <row r="2398" spans="1:10">
      <c r="A2398" s="2">
        <v>44545</v>
      </c>
      <c r="B2398" s="3" t="s">
        <v>173</v>
      </c>
      <c r="C2398" s="4" t="s">
        <v>130</v>
      </c>
      <c r="D2398" s="3" t="s">
        <v>18</v>
      </c>
      <c r="E2398" s="3" t="s">
        <v>175</v>
      </c>
      <c r="F2398" s="3">
        <v>30</v>
      </c>
      <c r="G2398" s="3">
        <v>23500</v>
      </c>
      <c r="H2398" s="5">
        <f t="shared" si="120"/>
        <v>705000</v>
      </c>
      <c r="I2398" s="76">
        <f t="shared" si="118"/>
        <v>352500</v>
      </c>
      <c r="J2398" s="76">
        <f t="shared" si="119"/>
        <v>352500</v>
      </c>
    </row>
    <row r="2399" spans="1:10">
      <c r="A2399" s="2">
        <v>44545</v>
      </c>
      <c r="B2399" s="3" t="s">
        <v>171</v>
      </c>
      <c r="C2399" s="4" t="s">
        <v>140</v>
      </c>
      <c r="D2399" s="3" t="s">
        <v>118</v>
      </c>
      <c r="E2399" s="3" t="s">
        <v>175</v>
      </c>
      <c r="F2399" s="3">
        <v>97</v>
      </c>
      <c r="G2399" s="3">
        <v>23500</v>
      </c>
      <c r="H2399" s="5">
        <f t="shared" si="120"/>
        <v>2279500</v>
      </c>
      <c r="I2399" s="76">
        <f t="shared" si="118"/>
        <v>1139750</v>
      </c>
      <c r="J2399" s="76">
        <f t="shared" si="119"/>
        <v>1162400</v>
      </c>
    </row>
    <row r="2400" spans="1:10">
      <c r="A2400" s="2">
        <v>44545</v>
      </c>
      <c r="B2400" s="3" t="s">
        <v>13</v>
      </c>
      <c r="C2400" s="4" t="s">
        <v>145</v>
      </c>
      <c r="D2400" s="3" t="s">
        <v>118</v>
      </c>
      <c r="E2400" s="3" t="s">
        <v>175</v>
      </c>
      <c r="F2400" s="3">
        <v>44</v>
      </c>
      <c r="G2400" s="3">
        <v>23500</v>
      </c>
      <c r="H2400" s="5">
        <f t="shared" si="120"/>
        <v>1034000</v>
      </c>
      <c r="I2400" s="76">
        <f t="shared" si="118"/>
        <v>517000</v>
      </c>
      <c r="J2400" s="76">
        <f t="shared" si="119"/>
        <v>517000</v>
      </c>
    </row>
    <row r="2401" spans="1:10">
      <c r="A2401" s="2">
        <v>44545</v>
      </c>
      <c r="B2401" s="3" t="s">
        <v>170</v>
      </c>
      <c r="C2401" s="4" t="s">
        <v>46</v>
      </c>
      <c r="D2401" s="3" t="s">
        <v>7</v>
      </c>
      <c r="E2401" s="3" t="s">
        <v>175</v>
      </c>
      <c r="F2401" s="3">
        <v>76</v>
      </c>
      <c r="G2401" s="3">
        <v>23500</v>
      </c>
      <c r="H2401" s="5">
        <f t="shared" si="120"/>
        <v>1786000</v>
      </c>
      <c r="I2401" s="76">
        <f t="shared" si="118"/>
        <v>893000</v>
      </c>
      <c r="J2401" s="76">
        <f t="shared" si="119"/>
        <v>893000</v>
      </c>
    </row>
    <row r="2402" spans="1:10">
      <c r="A2402" s="2">
        <v>44546</v>
      </c>
      <c r="B2402" s="3" t="s">
        <v>173</v>
      </c>
      <c r="C2402" s="4" t="s">
        <v>120</v>
      </c>
      <c r="D2402" s="3" t="s">
        <v>118</v>
      </c>
      <c r="E2402" s="3" t="s">
        <v>174</v>
      </c>
      <c r="F2402" s="3">
        <v>20</v>
      </c>
      <c r="G2402" s="3">
        <v>18000</v>
      </c>
      <c r="H2402" s="5">
        <f t="shared" si="120"/>
        <v>360000</v>
      </c>
      <c r="I2402" s="76">
        <f t="shared" si="118"/>
        <v>72000</v>
      </c>
      <c r="J2402" s="76">
        <f t="shared" si="119"/>
        <v>72000</v>
      </c>
    </row>
    <row r="2403" spans="1:10">
      <c r="A2403" s="2">
        <v>44547</v>
      </c>
      <c r="B2403" s="3" t="s">
        <v>171</v>
      </c>
      <c r="C2403" s="4" t="s">
        <v>55</v>
      </c>
      <c r="D2403" s="3" t="s">
        <v>10</v>
      </c>
      <c r="E2403" s="3" t="s">
        <v>176</v>
      </c>
      <c r="F2403" s="3">
        <v>44</v>
      </c>
      <c r="G2403" s="3">
        <v>9000</v>
      </c>
      <c r="H2403" s="5">
        <f t="shared" si="120"/>
        <v>396000</v>
      </c>
      <c r="I2403" s="76">
        <f t="shared" si="118"/>
        <v>39600</v>
      </c>
      <c r="J2403" s="76">
        <f t="shared" si="119"/>
        <v>31600</v>
      </c>
    </row>
    <row r="2404" spans="1:10">
      <c r="A2404" s="2">
        <v>44547</v>
      </c>
      <c r="B2404" s="3" t="s">
        <v>172</v>
      </c>
      <c r="C2404" s="4" t="s">
        <v>150</v>
      </c>
      <c r="D2404" s="3" t="s">
        <v>21</v>
      </c>
      <c r="E2404" s="3" t="s">
        <v>176</v>
      </c>
      <c r="F2404" s="3">
        <v>28</v>
      </c>
      <c r="G2404" s="3">
        <v>9000</v>
      </c>
      <c r="H2404" s="5">
        <f t="shared" si="120"/>
        <v>252000</v>
      </c>
      <c r="I2404" s="76">
        <f t="shared" si="118"/>
        <v>25200</v>
      </c>
      <c r="J2404" s="76">
        <f t="shared" si="119"/>
        <v>20100</v>
      </c>
    </row>
    <row r="2405" spans="1:10">
      <c r="A2405" s="2">
        <v>44547</v>
      </c>
      <c r="B2405" s="3" t="s">
        <v>170</v>
      </c>
      <c r="C2405" s="4" t="s">
        <v>29</v>
      </c>
      <c r="D2405" s="3" t="s">
        <v>10</v>
      </c>
      <c r="E2405" s="3" t="s">
        <v>175</v>
      </c>
      <c r="F2405" s="3">
        <v>36</v>
      </c>
      <c r="G2405" s="3">
        <v>23500</v>
      </c>
      <c r="H2405" s="5">
        <f t="shared" si="120"/>
        <v>846000</v>
      </c>
      <c r="I2405" s="76">
        <f t="shared" si="118"/>
        <v>423000</v>
      </c>
      <c r="J2405" s="76">
        <f t="shared" si="119"/>
        <v>423000</v>
      </c>
    </row>
    <row r="2406" spans="1:10">
      <c r="A2406" s="2">
        <v>44547</v>
      </c>
      <c r="B2406" s="3" t="s">
        <v>13</v>
      </c>
      <c r="C2406" s="4" t="s">
        <v>95</v>
      </c>
      <c r="D2406" s="3" t="s">
        <v>10</v>
      </c>
      <c r="E2406" s="3" t="s">
        <v>174</v>
      </c>
      <c r="F2406" s="3">
        <v>74</v>
      </c>
      <c r="G2406" s="3">
        <v>18000</v>
      </c>
      <c r="H2406" s="5">
        <f t="shared" si="120"/>
        <v>1332000</v>
      </c>
      <c r="I2406" s="76">
        <f t="shared" si="118"/>
        <v>266400</v>
      </c>
      <c r="J2406" s="76">
        <f t="shared" si="119"/>
        <v>266400</v>
      </c>
    </row>
    <row r="2407" spans="1:10">
      <c r="A2407" s="2">
        <v>44547</v>
      </c>
      <c r="B2407" s="3" t="s">
        <v>173</v>
      </c>
      <c r="C2407" s="4" t="s">
        <v>27</v>
      </c>
      <c r="D2407" s="3" t="s">
        <v>21</v>
      </c>
      <c r="E2407" s="3" t="s">
        <v>176</v>
      </c>
      <c r="F2407" s="3">
        <v>14</v>
      </c>
      <c r="G2407" s="3">
        <v>9000</v>
      </c>
      <c r="H2407" s="5">
        <f t="shared" si="120"/>
        <v>126000</v>
      </c>
      <c r="I2407" s="76">
        <f t="shared" si="118"/>
        <v>12600</v>
      </c>
      <c r="J2407" s="76">
        <f t="shared" si="119"/>
        <v>10000</v>
      </c>
    </row>
    <row r="2408" spans="1:10">
      <c r="A2408" s="2">
        <v>44547</v>
      </c>
      <c r="B2408" s="3" t="s">
        <v>170</v>
      </c>
      <c r="C2408" s="4" t="s">
        <v>64</v>
      </c>
      <c r="D2408" s="3" t="s">
        <v>7</v>
      </c>
      <c r="E2408" s="3" t="s">
        <v>176</v>
      </c>
      <c r="F2408" s="3">
        <v>16</v>
      </c>
      <c r="G2408" s="3">
        <v>9000</v>
      </c>
      <c r="H2408" s="5">
        <f t="shared" si="120"/>
        <v>144000</v>
      </c>
      <c r="I2408" s="76">
        <f t="shared" si="118"/>
        <v>14400</v>
      </c>
      <c r="J2408" s="76">
        <f t="shared" si="119"/>
        <v>11500</v>
      </c>
    </row>
    <row r="2409" spans="1:10">
      <c r="A2409" s="2">
        <v>44547</v>
      </c>
      <c r="B2409" s="3" t="s">
        <v>173</v>
      </c>
      <c r="C2409" s="4" t="s">
        <v>59</v>
      </c>
      <c r="D2409" s="3" t="s">
        <v>7</v>
      </c>
      <c r="E2409" s="3" t="s">
        <v>175</v>
      </c>
      <c r="F2409" s="3">
        <v>66</v>
      </c>
      <c r="G2409" s="3">
        <v>23500</v>
      </c>
      <c r="H2409" s="5">
        <f t="shared" si="120"/>
        <v>1551000</v>
      </c>
      <c r="I2409" s="76">
        <f t="shared" si="118"/>
        <v>775500</v>
      </c>
      <c r="J2409" s="76">
        <f t="shared" si="119"/>
        <v>775500</v>
      </c>
    </row>
    <row r="2410" spans="1:10">
      <c r="A2410" s="2">
        <v>44547</v>
      </c>
      <c r="B2410" s="3" t="s">
        <v>169</v>
      </c>
      <c r="C2410" s="4" t="s">
        <v>132</v>
      </c>
      <c r="D2410" s="3" t="s">
        <v>23</v>
      </c>
      <c r="E2410" s="3" t="s">
        <v>175</v>
      </c>
      <c r="F2410" s="3">
        <v>100</v>
      </c>
      <c r="G2410" s="3">
        <v>23500</v>
      </c>
      <c r="H2410" s="5">
        <f t="shared" si="120"/>
        <v>2350000</v>
      </c>
      <c r="I2410" s="76">
        <f t="shared" si="118"/>
        <v>1175000</v>
      </c>
      <c r="J2410" s="76">
        <f t="shared" si="119"/>
        <v>1198500</v>
      </c>
    </row>
    <row r="2411" spans="1:10">
      <c r="A2411" s="2">
        <v>44548</v>
      </c>
      <c r="B2411" s="3" t="s">
        <v>170</v>
      </c>
      <c r="C2411" s="4" t="s">
        <v>43</v>
      </c>
      <c r="D2411" s="3" t="s">
        <v>21</v>
      </c>
      <c r="E2411" s="3" t="s">
        <v>178</v>
      </c>
      <c r="F2411" s="3">
        <v>25</v>
      </c>
      <c r="G2411" s="3">
        <v>4000</v>
      </c>
      <c r="H2411" s="5">
        <f t="shared" si="120"/>
        <v>100000</v>
      </c>
      <c r="I2411" s="76">
        <f t="shared" si="118"/>
        <v>10000</v>
      </c>
      <c r="J2411" s="76">
        <f t="shared" si="119"/>
        <v>8000</v>
      </c>
    </row>
    <row r="2412" spans="1:10">
      <c r="A2412" s="2">
        <v>44548</v>
      </c>
      <c r="B2412" s="3" t="s">
        <v>13</v>
      </c>
      <c r="C2412" s="4" t="s">
        <v>65</v>
      </c>
      <c r="D2412" s="3" t="s">
        <v>7</v>
      </c>
      <c r="E2412" s="3" t="s">
        <v>174</v>
      </c>
      <c r="F2412" s="3">
        <v>54</v>
      </c>
      <c r="G2412" s="3">
        <v>18000</v>
      </c>
      <c r="H2412" s="5">
        <f t="shared" si="120"/>
        <v>972000</v>
      </c>
      <c r="I2412" s="76">
        <f t="shared" si="118"/>
        <v>194400</v>
      </c>
      <c r="J2412" s="76">
        <f t="shared" si="119"/>
        <v>194400</v>
      </c>
    </row>
    <row r="2413" spans="1:10">
      <c r="A2413" s="2">
        <v>44548</v>
      </c>
      <c r="B2413" s="3" t="s">
        <v>173</v>
      </c>
      <c r="C2413" s="4" t="s">
        <v>83</v>
      </c>
      <c r="D2413" s="3" t="s">
        <v>7</v>
      </c>
      <c r="E2413" s="3" t="s">
        <v>175</v>
      </c>
      <c r="F2413" s="3">
        <v>24</v>
      </c>
      <c r="G2413" s="3">
        <v>23500</v>
      </c>
      <c r="H2413" s="5">
        <f t="shared" si="120"/>
        <v>564000</v>
      </c>
      <c r="I2413" s="76">
        <f t="shared" si="118"/>
        <v>282000</v>
      </c>
      <c r="J2413" s="76">
        <f t="shared" si="119"/>
        <v>282000</v>
      </c>
    </row>
    <row r="2414" spans="1:10">
      <c r="A2414" s="2">
        <v>44548</v>
      </c>
      <c r="B2414" s="3" t="s">
        <v>172</v>
      </c>
      <c r="C2414" s="4" t="s">
        <v>12</v>
      </c>
      <c r="D2414" s="3" t="s">
        <v>23</v>
      </c>
      <c r="E2414" s="3" t="s">
        <v>174</v>
      </c>
      <c r="F2414" s="3">
        <v>36</v>
      </c>
      <c r="G2414" s="3">
        <v>18000</v>
      </c>
      <c r="H2414" s="5">
        <f t="shared" ref="H2414:H2445" si="121">G2414*F2414</f>
        <v>648000</v>
      </c>
      <c r="I2414" s="76">
        <f t="shared" si="118"/>
        <v>129600</v>
      </c>
      <c r="J2414" s="76">
        <f t="shared" si="119"/>
        <v>129600</v>
      </c>
    </row>
    <row r="2415" spans="1:10">
      <c r="A2415" s="2">
        <v>44548</v>
      </c>
      <c r="B2415" s="3" t="s">
        <v>173</v>
      </c>
      <c r="C2415" s="4" t="s">
        <v>142</v>
      </c>
      <c r="D2415" s="3" t="s">
        <v>7</v>
      </c>
      <c r="E2415" s="3" t="s">
        <v>176</v>
      </c>
      <c r="F2415" s="3">
        <v>35</v>
      </c>
      <c r="G2415" s="3">
        <v>9000</v>
      </c>
      <c r="H2415" s="5">
        <f t="shared" si="121"/>
        <v>315000</v>
      </c>
      <c r="I2415" s="76">
        <f t="shared" si="118"/>
        <v>31500</v>
      </c>
      <c r="J2415" s="76">
        <f t="shared" si="119"/>
        <v>25200</v>
      </c>
    </row>
    <row r="2416" spans="1:10">
      <c r="A2416" s="2">
        <v>44549</v>
      </c>
      <c r="B2416" s="3" t="s">
        <v>173</v>
      </c>
      <c r="C2416" s="4" t="s">
        <v>129</v>
      </c>
      <c r="D2416" s="3" t="s">
        <v>18</v>
      </c>
      <c r="E2416" s="3" t="s">
        <v>174</v>
      </c>
      <c r="F2416" s="3">
        <v>71</v>
      </c>
      <c r="G2416" s="3">
        <v>18000</v>
      </c>
      <c r="H2416" s="5">
        <f t="shared" si="121"/>
        <v>1278000</v>
      </c>
      <c r="I2416" s="76">
        <f t="shared" si="118"/>
        <v>255600</v>
      </c>
      <c r="J2416" s="76">
        <f t="shared" si="119"/>
        <v>255600</v>
      </c>
    </row>
    <row r="2417" spans="1:10">
      <c r="A2417" s="2">
        <v>44549</v>
      </c>
      <c r="B2417" s="3" t="s">
        <v>171</v>
      </c>
      <c r="C2417" s="4" t="s">
        <v>40</v>
      </c>
      <c r="D2417" s="3" t="s">
        <v>23</v>
      </c>
      <c r="E2417" s="3" t="s">
        <v>174</v>
      </c>
      <c r="F2417" s="3">
        <v>47</v>
      </c>
      <c r="G2417" s="3">
        <v>18000</v>
      </c>
      <c r="H2417" s="5">
        <f t="shared" si="121"/>
        <v>846000</v>
      </c>
      <c r="I2417" s="76">
        <f t="shared" si="118"/>
        <v>169200</v>
      </c>
      <c r="J2417" s="76">
        <f t="shared" si="119"/>
        <v>169200</v>
      </c>
    </row>
    <row r="2418" spans="1:10">
      <c r="A2418" s="2">
        <v>44549</v>
      </c>
      <c r="B2418" s="3" t="s">
        <v>172</v>
      </c>
      <c r="C2418" s="4" t="s">
        <v>109</v>
      </c>
      <c r="D2418" s="3" t="s">
        <v>18</v>
      </c>
      <c r="E2418" s="3" t="s">
        <v>176</v>
      </c>
      <c r="F2418" s="3">
        <v>72</v>
      </c>
      <c r="G2418" s="3">
        <v>9000</v>
      </c>
      <c r="H2418" s="5">
        <f t="shared" si="121"/>
        <v>648000</v>
      </c>
      <c r="I2418" s="76">
        <f t="shared" si="118"/>
        <v>64800</v>
      </c>
      <c r="J2418" s="76">
        <f t="shared" si="119"/>
        <v>51800</v>
      </c>
    </row>
    <row r="2419" spans="1:10">
      <c r="A2419" s="2">
        <v>44549</v>
      </c>
      <c r="B2419" s="3" t="s">
        <v>13</v>
      </c>
      <c r="C2419" s="4" t="s">
        <v>122</v>
      </c>
      <c r="D2419" s="3" t="s">
        <v>18</v>
      </c>
      <c r="E2419" s="3" t="s">
        <v>175</v>
      </c>
      <c r="F2419" s="3">
        <v>53</v>
      </c>
      <c r="G2419" s="3">
        <v>23500</v>
      </c>
      <c r="H2419" s="5">
        <f t="shared" si="121"/>
        <v>1245500</v>
      </c>
      <c r="I2419" s="76">
        <f t="shared" si="118"/>
        <v>622750</v>
      </c>
      <c r="J2419" s="76">
        <f t="shared" si="119"/>
        <v>622700</v>
      </c>
    </row>
    <row r="2420" spans="1:10">
      <c r="A2420" s="2">
        <v>44549</v>
      </c>
      <c r="B2420" s="3" t="s">
        <v>169</v>
      </c>
      <c r="C2420" s="4" t="s">
        <v>106</v>
      </c>
      <c r="D2420" s="3" t="s">
        <v>18</v>
      </c>
      <c r="E2420" s="3" t="s">
        <v>175</v>
      </c>
      <c r="F2420" s="3">
        <v>18</v>
      </c>
      <c r="G2420" s="3">
        <v>23500</v>
      </c>
      <c r="H2420" s="5">
        <f t="shared" si="121"/>
        <v>423000</v>
      </c>
      <c r="I2420" s="76">
        <f t="shared" si="118"/>
        <v>211500</v>
      </c>
      <c r="J2420" s="76">
        <f t="shared" si="119"/>
        <v>211500</v>
      </c>
    </row>
    <row r="2421" spans="1:10">
      <c r="A2421" s="2">
        <v>44549</v>
      </c>
      <c r="B2421" s="3" t="s">
        <v>169</v>
      </c>
      <c r="C2421" s="4" t="s">
        <v>160</v>
      </c>
      <c r="D2421" s="3" t="s">
        <v>10</v>
      </c>
      <c r="E2421" s="3" t="s">
        <v>175</v>
      </c>
      <c r="F2421" s="3">
        <v>89</v>
      </c>
      <c r="G2421" s="3">
        <v>23500</v>
      </c>
      <c r="H2421" s="5">
        <f t="shared" si="121"/>
        <v>2091500</v>
      </c>
      <c r="I2421" s="76">
        <f t="shared" si="118"/>
        <v>1045750</v>
      </c>
      <c r="J2421" s="76">
        <f t="shared" si="119"/>
        <v>1045700</v>
      </c>
    </row>
    <row r="2422" spans="1:10">
      <c r="A2422" s="2">
        <v>44549</v>
      </c>
      <c r="B2422" s="3" t="s">
        <v>173</v>
      </c>
      <c r="C2422" s="4" t="s">
        <v>72</v>
      </c>
      <c r="D2422" s="3" t="s">
        <v>7</v>
      </c>
      <c r="E2422" s="3" t="s">
        <v>176</v>
      </c>
      <c r="F2422" s="3">
        <v>35</v>
      </c>
      <c r="G2422" s="3">
        <v>9000</v>
      </c>
      <c r="H2422" s="5">
        <f t="shared" si="121"/>
        <v>315000</v>
      </c>
      <c r="I2422" s="76">
        <f t="shared" si="118"/>
        <v>31500</v>
      </c>
      <c r="J2422" s="76">
        <f t="shared" si="119"/>
        <v>25200</v>
      </c>
    </row>
    <row r="2423" spans="1:10">
      <c r="A2423" s="2">
        <v>44549</v>
      </c>
      <c r="B2423" s="3" t="s">
        <v>171</v>
      </c>
      <c r="C2423" s="4" t="s">
        <v>140</v>
      </c>
      <c r="D2423" s="3" t="s">
        <v>118</v>
      </c>
      <c r="E2423" s="3" t="s">
        <v>175</v>
      </c>
      <c r="F2423" s="3">
        <v>30</v>
      </c>
      <c r="G2423" s="3">
        <v>23500</v>
      </c>
      <c r="H2423" s="5">
        <f t="shared" si="121"/>
        <v>705000</v>
      </c>
      <c r="I2423" s="76">
        <f t="shared" si="118"/>
        <v>352500</v>
      </c>
      <c r="J2423" s="76">
        <f t="shared" si="119"/>
        <v>352500</v>
      </c>
    </row>
    <row r="2424" spans="1:10">
      <c r="A2424" s="2">
        <v>44549</v>
      </c>
      <c r="B2424" s="3" t="s">
        <v>173</v>
      </c>
      <c r="C2424" s="4" t="s">
        <v>142</v>
      </c>
      <c r="D2424" s="3" t="s">
        <v>7</v>
      </c>
      <c r="E2424" s="3" t="s">
        <v>176</v>
      </c>
      <c r="F2424" s="3">
        <v>66</v>
      </c>
      <c r="G2424" s="3">
        <v>9000</v>
      </c>
      <c r="H2424" s="5">
        <f t="shared" si="121"/>
        <v>594000</v>
      </c>
      <c r="I2424" s="76">
        <f t="shared" si="118"/>
        <v>59400</v>
      </c>
      <c r="J2424" s="76">
        <f t="shared" si="119"/>
        <v>47500</v>
      </c>
    </row>
    <row r="2425" spans="1:10">
      <c r="A2425" s="2">
        <v>44550</v>
      </c>
      <c r="B2425" s="3" t="s">
        <v>173</v>
      </c>
      <c r="C2425" s="4" t="s">
        <v>83</v>
      </c>
      <c r="D2425" s="3" t="s">
        <v>7</v>
      </c>
      <c r="E2425" s="3" t="s">
        <v>175</v>
      </c>
      <c r="F2425" s="3">
        <v>54</v>
      </c>
      <c r="G2425" s="3">
        <v>23500</v>
      </c>
      <c r="H2425" s="5">
        <f t="shared" si="121"/>
        <v>1269000</v>
      </c>
      <c r="I2425" s="76">
        <f t="shared" si="118"/>
        <v>634500</v>
      </c>
      <c r="J2425" s="76">
        <f t="shared" si="119"/>
        <v>634500</v>
      </c>
    </row>
    <row r="2426" spans="1:10">
      <c r="A2426" s="2">
        <v>44550</v>
      </c>
      <c r="B2426" s="3" t="s">
        <v>169</v>
      </c>
      <c r="C2426" s="4" t="s">
        <v>132</v>
      </c>
      <c r="D2426" s="3" t="s">
        <v>23</v>
      </c>
      <c r="E2426" s="3" t="s">
        <v>175</v>
      </c>
      <c r="F2426" s="3">
        <v>88</v>
      </c>
      <c r="G2426" s="3">
        <v>23500</v>
      </c>
      <c r="H2426" s="5">
        <f t="shared" si="121"/>
        <v>2068000</v>
      </c>
      <c r="I2426" s="76">
        <f t="shared" si="118"/>
        <v>1034000</v>
      </c>
      <c r="J2426" s="76">
        <f t="shared" si="119"/>
        <v>1034000</v>
      </c>
    </row>
    <row r="2427" spans="1:10">
      <c r="A2427" s="2">
        <v>44550</v>
      </c>
      <c r="B2427" s="3" t="s">
        <v>173</v>
      </c>
      <c r="C2427" s="4" t="s">
        <v>38</v>
      </c>
      <c r="D2427" s="3" t="s">
        <v>23</v>
      </c>
      <c r="E2427" s="3" t="s">
        <v>175</v>
      </c>
      <c r="F2427" s="3">
        <v>60</v>
      </c>
      <c r="G2427" s="3">
        <v>23500</v>
      </c>
      <c r="H2427" s="5">
        <f t="shared" si="121"/>
        <v>1410000</v>
      </c>
      <c r="I2427" s="76">
        <f t="shared" si="118"/>
        <v>705000</v>
      </c>
      <c r="J2427" s="76">
        <f t="shared" si="119"/>
        <v>705000</v>
      </c>
    </row>
    <row r="2428" spans="1:10">
      <c r="A2428" s="2">
        <v>44550</v>
      </c>
      <c r="B2428" s="3" t="s">
        <v>172</v>
      </c>
      <c r="C2428" s="4" t="s">
        <v>11</v>
      </c>
      <c r="D2428" s="3" t="s">
        <v>7</v>
      </c>
      <c r="E2428" s="3" t="s">
        <v>174</v>
      </c>
      <c r="F2428" s="3">
        <v>26</v>
      </c>
      <c r="G2428" s="3">
        <v>18000</v>
      </c>
      <c r="H2428" s="5">
        <f t="shared" si="121"/>
        <v>468000</v>
      </c>
      <c r="I2428" s="76">
        <f t="shared" si="118"/>
        <v>93600</v>
      </c>
      <c r="J2428" s="76">
        <f t="shared" si="119"/>
        <v>93600</v>
      </c>
    </row>
    <row r="2429" spans="1:10">
      <c r="A2429" s="2">
        <v>44550</v>
      </c>
      <c r="B2429" s="3" t="s">
        <v>173</v>
      </c>
      <c r="C2429" s="4" t="s">
        <v>102</v>
      </c>
      <c r="D2429" s="3" t="s">
        <v>23</v>
      </c>
      <c r="E2429" s="3" t="s">
        <v>176</v>
      </c>
      <c r="F2429" s="3">
        <v>67</v>
      </c>
      <c r="G2429" s="3">
        <v>9000</v>
      </c>
      <c r="H2429" s="5">
        <f t="shared" si="121"/>
        <v>603000</v>
      </c>
      <c r="I2429" s="76">
        <f t="shared" si="118"/>
        <v>60300</v>
      </c>
      <c r="J2429" s="76">
        <f t="shared" si="119"/>
        <v>48200</v>
      </c>
    </row>
    <row r="2430" spans="1:10">
      <c r="A2430" s="2">
        <v>44550</v>
      </c>
      <c r="B2430" s="3" t="s">
        <v>13</v>
      </c>
      <c r="C2430" s="4" t="s">
        <v>32</v>
      </c>
      <c r="D2430" s="3" t="s">
        <v>23</v>
      </c>
      <c r="E2430" s="3" t="s">
        <v>176</v>
      </c>
      <c r="F2430" s="3">
        <v>83</v>
      </c>
      <c r="G2430" s="3">
        <v>9000</v>
      </c>
      <c r="H2430" s="5">
        <f t="shared" si="121"/>
        <v>747000</v>
      </c>
      <c r="I2430" s="76">
        <f t="shared" si="118"/>
        <v>74700</v>
      </c>
      <c r="J2430" s="76">
        <f t="shared" si="119"/>
        <v>59700</v>
      </c>
    </row>
    <row r="2431" spans="1:10">
      <c r="A2431" s="2">
        <v>44551</v>
      </c>
      <c r="B2431" s="3" t="s">
        <v>170</v>
      </c>
      <c r="C2431" s="4" t="s">
        <v>80</v>
      </c>
      <c r="D2431" s="3" t="s">
        <v>18</v>
      </c>
      <c r="E2431" s="3" t="s">
        <v>175</v>
      </c>
      <c r="F2431" s="3">
        <v>56</v>
      </c>
      <c r="G2431" s="3">
        <v>23500</v>
      </c>
      <c r="H2431" s="5">
        <f t="shared" si="121"/>
        <v>1316000</v>
      </c>
      <c r="I2431" s="76">
        <f t="shared" si="118"/>
        <v>658000</v>
      </c>
      <c r="J2431" s="76">
        <f t="shared" si="119"/>
        <v>658000</v>
      </c>
    </row>
    <row r="2432" spans="1:10">
      <c r="A2432" s="2">
        <v>44551</v>
      </c>
      <c r="B2432" s="3" t="s">
        <v>170</v>
      </c>
      <c r="C2432" s="4" t="s">
        <v>31</v>
      </c>
      <c r="D2432" s="3" t="s">
        <v>18</v>
      </c>
      <c r="E2432" s="3" t="s">
        <v>176</v>
      </c>
      <c r="F2432" s="3">
        <v>82</v>
      </c>
      <c r="G2432" s="3">
        <v>9000</v>
      </c>
      <c r="H2432" s="5">
        <f t="shared" si="121"/>
        <v>738000</v>
      </c>
      <c r="I2432" s="76">
        <f t="shared" si="118"/>
        <v>73800</v>
      </c>
      <c r="J2432" s="76">
        <f t="shared" si="119"/>
        <v>59000</v>
      </c>
    </row>
    <row r="2433" spans="1:10">
      <c r="A2433" s="2">
        <v>44551</v>
      </c>
      <c r="B2433" s="3" t="s">
        <v>173</v>
      </c>
      <c r="C2433" s="4" t="s">
        <v>159</v>
      </c>
      <c r="D2433" s="3" t="s">
        <v>21</v>
      </c>
      <c r="E2433" s="3" t="s">
        <v>176</v>
      </c>
      <c r="F2433" s="3">
        <v>19</v>
      </c>
      <c r="G2433" s="3">
        <v>9000</v>
      </c>
      <c r="H2433" s="5">
        <f t="shared" si="121"/>
        <v>171000</v>
      </c>
      <c r="I2433" s="76">
        <f t="shared" si="118"/>
        <v>17100</v>
      </c>
      <c r="J2433" s="76">
        <f t="shared" si="119"/>
        <v>13600</v>
      </c>
    </row>
    <row r="2434" spans="1:10">
      <c r="A2434" s="2">
        <v>44551</v>
      </c>
      <c r="B2434" s="3" t="s">
        <v>171</v>
      </c>
      <c r="C2434" s="4" t="s">
        <v>81</v>
      </c>
      <c r="D2434" s="3" t="s">
        <v>18</v>
      </c>
      <c r="E2434" s="3" t="s">
        <v>175</v>
      </c>
      <c r="F2434" s="3">
        <v>21</v>
      </c>
      <c r="G2434" s="3">
        <v>23500</v>
      </c>
      <c r="H2434" s="5">
        <f t="shared" si="121"/>
        <v>493500</v>
      </c>
      <c r="I2434" s="76">
        <f t="shared" si="118"/>
        <v>246750</v>
      </c>
      <c r="J2434" s="76">
        <f t="shared" si="119"/>
        <v>246700</v>
      </c>
    </row>
    <row r="2435" spans="1:10">
      <c r="A2435" s="2">
        <v>44551</v>
      </c>
      <c r="B2435" s="3" t="s">
        <v>169</v>
      </c>
      <c r="C2435" s="4" t="s">
        <v>132</v>
      </c>
      <c r="D2435" s="3" t="s">
        <v>23</v>
      </c>
      <c r="E2435" s="3" t="s">
        <v>175</v>
      </c>
      <c r="F2435" s="3">
        <v>21</v>
      </c>
      <c r="G2435" s="3">
        <v>23500</v>
      </c>
      <c r="H2435" s="5">
        <f t="shared" si="121"/>
        <v>493500</v>
      </c>
      <c r="I2435" s="76">
        <f t="shared" ref="I2435:I2498" si="122">IF($G2435&gt;20000, ROUNDDOWN($H2435*0.5, -1), IF($G2435&gt;10000, ROUNDDOWN($H2435*0.2, -1), ROUNDDOWN($H2435*0.1, -1)))</f>
        <v>246750</v>
      </c>
      <c r="J2435" s="76">
        <f t="shared" ref="J2435:J2498" si="123">IF($F2435&gt;90, ROUNDDOWN($H2435*0.01, -2), 0) + IF($G2435&gt;20000, ROUNDDOWN($H2435*0.5, -2), IF($G2435&gt;10000, ROUNDDOWN($H2435*0.2, -2), ROUNDDOWN($H2435*0.08, -2)))</f>
        <v>246700</v>
      </c>
    </row>
    <row r="2436" spans="1:10">
      <c r="A2436" s="2">
        <v>44551</v>
      </c>
      <c r="B2436" s="3" t="s">
        <v>173</v>
      </c>
      <c r="C2436" s="4" t="s">
        <v>17</v>
      </c>
      <c r="D2436" s="3" t="s">
        <v>18</v>
      </c>
      <c r="E2436" s="3" t="s">
        <v>174</v>
      </c>
      <c r="F2436" s="3">
        <v>18</v>
      </c>
      <c r="G2436" s="3">
        <v>18000</v>
      </c>
      <c r="H2436" s="5">
        <f t="shared" si="121"/>
        <v>324000</v>
      </c>
      <c r="I2436" s="76">
        <f t="shared" si="122"/>
        <v>64800</v>
      </c>
      <c r="J2436" s="76">
        <f t="shared" si="123"/>
        <v>64800</v>
      </c>
    </row>
    <row r="2437" spans="1:10">
      <c r="A2437" s="2">
        <v>44551</v>
      </c>
      <c r="B2437" s="3" t="s">
        <v>13</v>
      </c>
      <c r="C2437" s="4" t="s">
        <v>156</v>
      </c>
      <c r="D2437" s="3" t="s">
        <v>23</v>
      </c>
      <c r="E2437" s="3" t="s">
        <v>175</v>
      </c>
      <c r="F2437" s="3">
        <v>11</v>
      </c>
      <c r="G2437" s="3">
        <v>23500</v>
      </c>
      <c r="H2437" s="5">
        <f t="shared" si="121"/>
        <v>258500</v>
      </c>
      <c r="I2437" s="76">
        <f t="shared" si="122"/>
        <v>129250</v>
      </c>
      <c r="J2437" s="76">
        <f t="shared" si="123"/>
        <v>129200</v>
      </c>
    </row>
    <row r="2438" spans="1:10">
      <c r="A2438" s="2">
        <v>44552</v>
      </c>
      <c r="B2438" s="3" t="s">
        <v>172</v>
      </c>
      <c r="C2438" s="4" t="s">
        <v>37</v>
      </c>
      <c r="D2438" s="3" t="s">
        <v>23</v>
      </c>
      <c r="E2438" s="3" t="s">
        <v>174</v>
      </c>
      <c r="F2438" s="3">
        <v>39</v>
      </c>
      <c r="G2438" s="3">
        <v>18000</v>
      </c>
      <c r="H2438" s="5">
        <f t="shared" si="121"/>
        <v>702000</v>
      </c>
      <c r="I2438" s="76">
        <f t="shared" si="122"/>
        <v>140400</v>
      </c>
      <c r="J2438" s="76">
        <f t="shared" si="123"/>
        <v>140400</v>
      </c>
    </row>
    <row r="2439" spans="1:10">
      <c r="A2439" s="2">
        <v>44552</v>
      </c>
      <c r="B2439" s="3" t="s">
        <v>13</v>
      </c>
      <c r="C2439" s="4" t="s">
        <v>34</v>
      </c>
      <c r="D2439" s="3" t="s">
        <v>23</v>
      </c>
      <c r="E2439" s="3" t="s">
        <v>176</v>
      </c>
      <c r="F2439" s="3">
        <v>70</v>
      </c>
      <c r="G2439" s="3">
        <v>9000</v>
      </c>
      <c r="H2439" s="5">
        <f t="shared" si="121"/>
        <v>630000</v>
      </c>
      <c r="I2439" s="76">
        <f t="shared" si="122"/>
        <v>63000</v>
      </c>
      <c r="J2439" s="76">
        <f t="shared" si="123"/>
        <v>50400</v>
      </c>
    </row>
    <row r="2440" spans="1:10">
      <c r="A2440" s="2">
        <v>44552</v>
      </c>
      <c r="B2440" s="3" t="s">
        <v>171</v>
      </c>
      <c r="C2440" s="4" t="s">
        <v>168</v>
      </c>
      <c r="D2440" s="3" t="s">
        <v>7</v>
      </c>
      <c r="E2440" s="3" t="s">
        <v>177</v>
      </c>
      <c r="F2440" s="3">
        <v>58</v>
      </c>
      <c r="G2440" s="3">
        <v>5000</v>
      </c>
      <c r="H2440" s="5">
        <f t="shared" si="121"/>
        <v>290000</v>
      </c>
      <c r="I2440" s="76">
        <f t="shared" si="122"/>
        <v>29000</v>
      </c>
      <c r="J2440" s="76">
        <f t="shared" si="123"/>
        <v>23200</v>
      </c>
    </row>
    <row r="2441" spans="1:10">
      <c r="A2441" s="2">
        <v>44552</v>
      </c>
      <c r="B2441" s="3" t="s">
        <v>169</v>
      </c>
      <c r="C2441" s="4" t="s">
        <v>11</v>
      </c>
      <c r="D2441" s="3" t="s">
        <v>7</v>
      </c>
      <c r="E2441" s="3" t="s">
        <v>176</v>
      </c>
      <c r="F2441" s="3">
        <v>19</v>
      </c>
      <c r="G2441" s="3">
        <v>9000</v>
      </c>
      <c r="H2441" s="5">
        <f t="shared" si="121"/>
        <v>171000</v>
      </c>
      <c r="I2441" s="76">
        <f t="shared" si="122"/>
        <v>17100</v>
      </c>
      <c r="J2441" s="76">
        <f t="shared" si="123"/>
        <v>13600</v>
      </c>
    </row>
    <row r="2442" spans="1:10">
      <c r="A2442" s="2">
        <v>44552</v>
      </c>
      <c r="B2442" s="3" t="s">
        <v>172</v>
      </c>
      <c r="C2442" s="4" t="s">
        <v>74</v>
      </c>
      <c r="D2442" s="3" t="s">
        <v>7</v>
      </c>
      <c r="E2442" s="3" t="s">
        <v>175</v>
      </c>
      <c r="F2442" s="3">
        <v>39</v>
      </c>
      <c r="G2442" s="3">
        <v>23500</v>
      </c>
      <c r="H2442" s="5">
        <f t="shared" si="121"/>
        <v>916500</v>
      </c>
      <c r="I2442" s="76">
        <f t="shared" si="122"/>
        <v>458250</v>
      </c>
      <c r="J2442" s="76">
        <f t="shared" si="123"/>
        <v>458200</v>
      </c>
    </row>
    <row r="2443" spans="1:10">
      <c r="A2443" s="2">
        <v>44552</v>
      </c>
      <c r="B2443" s="3" t="s">
        <v>171</v>
      </c>
      <c r="C2443" s="4" t="s">
        <v>127</v>
      </c>
      <c r="D2443" s="3" t="s">
        <v>23</v>
      </c>
      <c r="E2443" s="3" t="s">
        <v>176</v>
      </c>
      <c r="F2443" s="3">
        <v>34</v>
      </c>
      <c r="G2443" s="3">
        <v>9000</v>
      </c>
      <c r="H2443" s="5">
        <f t="shared" si="121"/>
        <v>306000</v>
      </c>
      <c r="I2443" s="76">
        <f t="shared" si="122"/>
        <v>30600</v>
      </c>
      <c r="J2443" s="76">
        <f t="shared" si="123"/>
        <v>24400</v>
      </c>
    </row>
    <row r="2444" spans="1:10">
      <c r="A2444" s="2">
        <v>44552</v>
      </c>
      <c r="B2444" s="3" t="s">
        <v>173</v>
      </c>
      <c r="C2444" s="4" t="s">
        <v>142</v>
      </c>
      <c r="D2444" s="3" t="s">
        <v>7</v>
      </c>
      <c r="E2444" s="3" t="s">
        <v>176</v>
      </c>
      <c r="F2444" s="3">
        <v>41</v>
      </c>
      <c r="G2444" s="3">
        <v>9000</v>
      </c>
      <c r="H2444" s="5">
        <f t="shared" si="121"/>
        <v>369000</v>
      </c>
      <c r="I2444" s="76">
        <f t="shared" si="122"/>
        <v>36900</v>
      </c>
      <c r="J2444" s="76">
        <f t="shared" si="123"/>
        <v>29500</v>
      </c>
    </row>
    <row r="2445" spans="1:10">
      <c r="A2445" s="2">
        <v>44552</v>
      </c>
      <c r="B2445" s="3" t="s">
        <v>172</v>
      </c>
      <c r="C2445" s="4" t="s">
        <v>97</v>
      </c>
      <c r="D2445" s="3" t="s">
        <v>10</v>
      </c>
      <c r="E2445" s="3" t="s">
        <v>176</v>
      </c>
      <c r="F2445" s="3">
        <v>93</v>
      </c>
      <c r="G2445" s="3">
        <v>9000</v>
      </c>
      <c r="H2445" s="5">
        <f t="shared" si="121"/>
        <v>837000</v>
      </c>
      <c r="I2445" s="76">
        <f t="shared" si="122"/>
        <v>83700</v>
      </c>
      <c r="J2445" s="76">
        <f t="shared" si="123"/>
        <v>75200</v>
      </c>
    </row>
    <row r="2446" spans="1:10">
      <c r="A2446" s="2">
        <v>44553</v>
      </c>
      <c r="B2446" s="3" t="s">
        <v>169</v>
      </c>
      <c r="C2446" s="4" t="s">
        <v>84</v>
      </c>
      <c r="D2446" s="3" t="s">
        <v>18</v>
      </c>
      <c r="E2446" s="3" t="s">
        <v>175</v>
      </c>
      <c r="F2446" s="3">
        <v>47</v>
      </c>
      <c r="G2446" s="3">
        <v>23500</v>
      </c>
      <c r="H2446" s="5">
        <f t="shared" ref="H2446:H2477" si="124">G2446*F2446</f>
        <v>1104500</v>
      </c>
      <c r="I2446" s="76">
        <f t="shared" si="122"/>
        <v>552250</v>
      </c>
      <c r="J2446" s="76">
        <f t="shared" si="123"/>
        <v>552200</v>
      </c>
    </row>
    <row r="2447" spans="1:10">
      <c r="A2447" s="2">
        <v>44553</v>
      </c>
      <c r="B2447" s="3" t="s">
        <v>170</v>
      </c>
      <c r="C2447" s="4" t="s">
        <v>92</v>
      </c>
      <c r="D2447" s="3" t="s">
        <v>18</v>
      </c>
      <c r="E2447" s="3" t="s">
        <v>176</v>
      </c>
      <c r="F2447" s="3">
        <v>39</v>
      </c>
      <c r="G2447" s="3">
        <v>9000</v>
      </c>
      <c r="H2447" s="5">
        <f t="shared" si="124"/>
        <v>351000</v>
      </c>
      <c r="I2447" s="76">
        <f t="shared" si="122"/>
        <v>35100</v>
      </c>
      <c r="J2447" s="76">
        <f t="shared" si="123"/>
        <v>28000</v>
      </c>
    </row>
    <row r="2448" spans="1:10">
      <c r="A2448" s="2">
        <v>44553</v>
      </c>
      <c r="B2448" s="3" t="s">
        <v>170</v>
      </c>
      <c r="C2448" s="4" t="s">
        <v>30</v>
      </c>
      <c r="D2448" s="3" t="s">
        <v>21</v>
      </c>
      <c r="E2448" s="3" t="s">
        <v>178</v>
      </c>
      <c r="F2448" s="3">
        <v>34</v>
      </c>
      <c r="G2448" s="3">
        <v>4000</v>
      </c>
      <c r="H2448" s="5">
        <f t="shared" si="124"/>
        <v>136000</v>
      </c>
      <c r="I2448" s="76">
        <f t="shared" si="122"/>
        <v>13600</v>
      </c>
      <c r="J2448" s="76">
        <f t="shared" si="123"/>
        <v>10800</v>
      </c>
    </row>
    <row r="2449" spans="1:10">
      <c r="A2449" s="2">
        <v>44553</v>
      </c>
      <c r="B2449" s="3" t="s">
        <v>13</v>
      </c>
      <c r="C2449" s="4" t="s">
        <v>65</v>
      </c>
      <c r="D2449" s="3" t="s">
        <v>7</v>
      </c>
      <c r="E2449" s="3" t="s">
        <v>174</v>
      </c>
      <c r="F2449" s="3">
        <v>15</v>
      </c>
      <c r="G2449" s="3">
        <v>18000</v>
      </c>
      <c r="H2449" s="5">
        <f t="shared" si="124"/>
        <v>270000</v>
      </c>
      <c r="I2449" s="76">
        <f t="shared" si="122"/>
        <v>54000</v>
      </c>
      <c r="J2449" s="76">
        <f t="shared" si="123"/>
        <v>54000</v>
      </c>
    </row>
    <row r="2450" spans="1:10">
      <c r="A2450" s="2">
        <v>44553</v>
      </c>
      <c r="B2450" s="3" t="s">
        <v>173</v>
      </c>
      <c r="C2450" s="4" t="s">
        <v>110</v>
      </c>
      <c r="D2450" s="3" t="s">
        <v>10</v>
      </c>
      <c r="E2450" s="3" t="s">
        <v>176</v>
      </c>
      <c r="F2450" s="3">
        <v>10</v>
      </c>
      <c r="G2450" s="3">
        <v>9000</v>
      </c>
      <c r="H2450" s="5">
        <f t="shared" si="124"/>
        <v>90000</v>
      </c>
      <c r="I2450" s="76">
        <f t="shared" si="122"/>
        <v>9000</v>
      </c>
      <c r="J2450" s="76">
        <f t="shared" si="123"/>
        <v>7200</v>
      </c>
    </row>
    <row r="2451" spans="1:10">
      <c r="A2451" s="2">
        <v>44553</v>
      </c>
      <c r="B2451" s="3" t="s">
        <v>170</v>
      </c>
      <c r="C2451" s="4" t="s">
        <v>133</v>
      </c>
      <c r="D2451" s="3" t="s">
        <v>23</v>
      </c>
      <c r="E2451" s="3" t="s">
        <v>175</v>
      </c>
      <c r="F2451" s="3">
        <v>77</v>
      </c>
      <c r="G2451" s="3">
        <v>23500</v>
      </c>
      <c r="H2451" s="5">
        <f t="shared" si="124"/>
        <v>1809500</v>
      </c>
      <c r="I2451" s="76">
        <f t="shared" si="122"/>
        <v>904750</v>
      </c>
      <c r="J2451" s="76">
        <f t="shared" si="123"/>
        <v>904700</v>
      </c>
    </row>
    <row r="2452" spans="1:10">
      <c r="A2452" s="2">
        <v>44553</v>
      </c>
      <c r="B2452" s="3" t="s">
        <v>13</v>
      </c>
      <c r="C2452" s="4" t="s">
        <v>89</v>
      </c>
      <c r="D2452" s="3" t="s">
        <v>10</v>
      </c>
      <c r="E2452" s="3" t="s">
        <v>174</v>
      </c>
      <c r="F2452" s="3">
        <v>31</v>
      </c>
      <c r="G2452" s="3">
        <v>18000</v>
      </c>
      <c r="H2452" s="5">
        <f t="shared" si="124"/>
        <v>558000</v>
      </c>
      <c r="I2452" s="76">
        <f t="shared" si="122"/>
        <v>111600</v>
      </c>
      <c r="J2452" s="76">
        <f t="shared" si="123"/>
        <v>111600</v>
      </c>
    </row>
    <row r="2453" spans="1:10">
      <c r="A2453" s="2">
        <v>44553</v>
      </c>
      <c r="B2453" s="3" t="s">
        <v>171</v>
      </c>
      <c r="C2453" s="4" t="s">
        <v>75</v>
      </c>
      <c r="D2453" s="3" t="s">
        <v>7</v>
      </c>
      <c r="E2453" s="3" t="s">
        <v>175</v>
      </c>
      <c r="F2453" s="3">
        <v>8</v>
      </c>
      <c r="G2453" s="3">
        <v>23500</v>
      </c>
      <c r="H2453" s="5">
        <f t="shared" si="124"/>
        <v>188000</v>
      </c>
      <c r="I2453" s="76">
        <f t="shared" si="122"/>
        <v>94000</v>
      </c>
      <c r="J2453" s="76">
        <f t="shared" si="123"/>
        <v>94000</v>
      </c>
    </row>
    <row r="2454" spans="1:10">
      <c r="A2454" s="2">
        <v>44554</v>
      </c>
      <c r="B2454" s="3" t="s">
        <v>13</v>
      </c>
      <c r="C2454" s="4" t="s">
        <v>34</v>
      </c>
      <c r="D2454" s="3" t="s">
        <v>23</v>
      </c>
      <c r="E2454" s="3" t="s">
        <v>176</v>
      </c>
      <c r="F2454" s="3">
        <v>54</v>
      </c>
      <c r="G2454" s="3">
        <v>9000</v>
      </c>
      <c r="H2454" s="5">
        <f t="shared" si="124"/>
        <v>486000</v>
      </c>
      <c r="I2454" s="76">
        <f t="shared" si="122"/>
        <v>48600</v>
      </c>
      <c r="J2454" s="76">
        <f t="shared" si="123"/>
        <v>38800</v>
      </c>
    </row>
    <row r="2455" spans="1:10">
      <c r="A2455" s="2">
        <v>44554</v>
      </c>
      <c r="B2455" s="3" t="s">
        <v>171</v>
      </c>
      <c r="C2455" s="4" t="s">
        <v>84</v>
      </c>
      <c r="D2455" s="3" t="s">
        <v>18</v>
      </c>
      <c r="E2455" s="3" t="s">
        <v>176</v>
      </c>
      <c r="F2455" s="3">
        <v>3</v>
      </c>
      <c r="G2455" s="3">
        <v>9000</v>
      </c>
      <c r="H2455" s="5">
        <f t="shared" si="124"/>
        <v>27000</v>
      </c>
      <c r="I2455" s="76">
        <f t="shared" si="122"/>
        <v>2700</v>
      </c>
      <c r="J2455" s="76">
        <f t="shared" si="123"/>
        <v>2100</v>
      </c>
    </row>
    <row r="2456" spans="1:10">
      <c r="A2456" s="2">
        <v>44554</v>
      </c>
      <c r="B2456" s="3" t="s">
        <v>170</v>
      </c>
      <c r="C2456" s="4" t="s">
        <v>60</v>
      </c>
      <c r="D2456" s="3" t="s">
        <v>7</v>
      </c>
      <c r="E2456" s="3" t="s">
        <v>176</v>
      </c>
      <c r="F2456" s="3">
        <v>79</v>
      </c>
      <c r="G2456" s="3">
        <v>9000</v>
      </c>
      <c r="H2456" s="5">
        <f t="shared" si="124"/>
        <v>711000</v>
      </c>
      <c r="I2456" s="76">
        <f t="shared" si="122"/>
        <v>71100</v>
      </c>
      <c r="J2456" s="76">
        <f t="shared" si="123"/>
        <v>56800</v>
      </c>
    </row>
    <row r="2457" spans="1:10">
      <c r="A2457" s="2">
        <v>44555</v>
      </c>
      <c r="B2457" s="3" t="s">
        <v>13</v>
      </c>
      <c r="C2457" s="4" t="s">
        <v>130</v>
      </c>
      <c r="D2457" s="3" t="s">
        <v>18</v>
      </c>
      <c r="E2457" s="3" t="s">
        <v>176</v>
      </c>
      <c r="F2457" s="3">
        <v>12</v>
      </c>
      <c r="G2457" s="3">
        <v>9000</v>
      </c>
      <c r="H2457" s="5">
        <f t="shared" si="124"/>
        <v>108000</v>
      </c>
      <c r="I2457" s="76">
        <f t="shared" si="122"/>
        <v>10800</v>
      </c>
      <c r="J2457" s="76">
        <f t="shared" si="123"/>
        <v>8600</v>
      </c>
    </row>
    <row r="2458" spans="1:10">
      <c r="A2458" s="2">
        <v>44555</v>
      </c>
      <c r="B2458" s="3" t="s">
        <v>173</v>
      </c>
      <c r="C2458" s="4" t="s">
        <v>46</v>
      </c>
      <c r="D2458" s="3" t="s">
        <v>7</v>
      </c>
      <c r="E2458" s="3" t="s">
        <v>174</v>
      </c>
      <c r="F2458" s="3">
        <v>56</v>
      </c>
      <c r="G2458" s="3">
        <v>18000</v>
      </c>
      <c r="H2458" s="5">
        <f t="shared" si="124"/>
        <v>1008000</v>
      </c>
      <c r="I2458" s="76">
        <f t="shared" si="122"/>
        <v>201600</v>
      </c>
      <c r="J2458" s="76">
        <f t="shared" si="123"/>
        <v>201600</v>
      </c>
    </row>
    <row r="2459" spans="1:10">
      <c r="A2459" s="2">
        <v>44555</v>
      </c>
      <c r="B2459" s="3" t="s">
        <v>172</v>
      </c>
      <c r="C2459" s="4" t="s">
        <v>99</v>
      </c>
      <c r="D2459" s="3" t="s">
        <v>18</v>
      </c>
      <c r="E2459" s="3" t="s">
        <v>174</v>
      </c>
      <c r="F2459" s="3">
        <v>87</v>
      </c>
      <c r="G2459" s="3">
        <v>18000</v>
      </c>
      <c r="H2459" s="5">
        <f t="shared" si="124"/>
        <v>1566000</v>
      </c>
      <c r="I2459" s="76">
        <f t="shared" si="122"/>
        <v>313200</v>
      </c>
      <c r="J2459" s="76">
        <f t="shared" si="123"/>
        <v>313200</v>
      </c>
    </row>
    <row r="2460" spans="1:10">
      <c r="A2460" s="2">
        <v>44555</v>
      </c>
      <c r="B2460" s="3" t="s">
        <v>172</v>
      </c>
      <c r="C2460" s="4" t="s">
        <v>154</v>
      </c>
      <c r="D2460" s="3" t="s">
        <v>21</v>
      </c>
      <c r="E2460" s="3" t="s">
        <v>176</v>
      </c>
      <c r="F2460" s="3">
        <v>29</v>
      </c>
      <c r="G2460" s="3">
        <v>9000</v>
      </c>
      <c r="H2460" s="5">
        <f t="shared" si="124"/>
        <v>261000</v>
      </c>
      <c r="I2460" s="76">
        <f t="shared" si="122"/>
        <v>26100</v>
      </c>
      <c r="J2460" s="76">
        <f t="shared" si="123"/>
        <v>20800</v>
      </c>
    </row>
    <row r="2461" spans="1:10">
      <c r="A2461" s="2">
        <v>44555</v>
      </c>
      <c r="B2461" s="3" t="s">
        <v>13</v>
      </c>
      <c r="C2461" s="4" t="s">
        <v>65</v>
      </c>
      <c r="D2461" s="3" t="s">
        <v>7</v>
      </c>
      <c r="E2461" s="3" t="s">
        <v>174</v>
      </c>
      <c r="F2461" s="3">
        <v>14</v>
      </c>
      <c r="G2461" s="3">
        <v>18000</v>
      </c>
      <c r="H2461" s="5">
        <f t="shared" si="124"/>
        <v>252000</v>
      </c>
      <c r="I2461" s="76">
        <f t="shared" si="122"/>
        <v>50400</v>
      </c>
      <c r="J2461" s="76">
        <f t="shared" si="123"/>
        <v>50400</v>
      </c>
    </row>
    <row r="2462" spans="1:10">
      <c r="A2462" s="2">
        <v>44555</v>
      </c>
      <c r="B2462" s="3" t="s">
        <v>173</v>
      </c>
      <c r="C2462" s="4" t="s">
        <v>110</v>
      </c>
      <c r="D2462" s="3" t="s">
        <v>10</v>
      </c>
      <c r="E2462" s="3" t="s">
        <v>176</v>
      </c>
      <c r="F2462" s="3">
        <v>15</v>
      </c>
      <c r="G2462" s="3">
        <v>9000</v>
      </c>
      <c r="H2462" s="5">
        <f t="shared" si="124"/>
        <v>135000</v>
      </c>
      <c r="I2462" s="76">
        <f t="shared" si="122"/>
        <v>13500</v>
      </c>
      <c r="J2462" s="76">
        <f t="shared" si="123"/>
        <v>10800</v>
      </c>
    </row>
    <row r="2463" spans="1:10">
      <c r="A2463" s="2">
        <v>44555</v>
      </c>
      <c r="B2463" s="3" t="s">
        <v>170</v>
      </c>
      <c r="C2463" s="4" t="s">
        <v>87</v>
      </c>
      <c r="D2463" s="3" t="s">
        <v>10</v>
      </c>
      <c r="E2463" s="3" t="s">
        <v>176</v>
      </c>
      <c r="F2463" s="3">
        <v>81</v>
      </c>
      <c r="G2463" s="3">
        <v>9000</v>
      </c>
      <c r="H2463" s="5">
        <f t="shared" si="124"/>
        <v>729000</v>
      </c>
      <c r="I2463" s="76">
        <f t="shared" si="122"/>
        <v>72900</v>
      </c>
      <c r="J2463" s="76">
        <f t="shared" si="123"/>
        <v>58300</v>
      </c>
    </row>
    <row r="2464" spans="1:10">
      <c r="A2464" s="2">
        <v>44555</v>
      </c>
      <c r="B2464" s="3" t="s">
        <v>171</v>
      </c>
      <c r="C2464" s="4" t="s">
        <v>65</v>
      </c>
      <c r="D2464" s="3" t="s">
        <v>23</v>
      </c>
      <c r="E2464" s="3" t="s">
        <v>178</v>
      </c>
      <c r="F2464" s="3">
        <v>74</v>
      </c>
      <c r="G2464" s="3">
        <v>4000</v>
      </c>
      <c r="H2464" s="5">
        <f t="shared" si="124"/>
        <v>296000</v>
      </c>
      <c r="I2464" s="76">
        <f t="shared" si="122"/>
        <v>29600</v>
      </c>
      <c r="J2464" s="76">
        <f t="shared" si="123"/>
        <v>23600</v>
      </c>
    </row>
    <row r="2465" spans="1:10">
      <c r="A2465" s="2">
        <v>44556</v>
      </c>
      <c r="B2465" s="3" t="s">
        <v>13</v>
      </c>
      <c r="C2465" s="4" t="s">
        <v>147</v>
      </c>
      <c r="D2465" s="3" t="s">
        <v>7</v>
      </c>
      <c r="E2465" s="3" t="s">
        <v>176</v>
      </c>
      <c r="F2465" s="3">
        <v>48</v>
      </c>
      <c r="G2465" s="3">
        <v>9000</v>
      </c>
      <c r="H2465" s="5">
        <f t="shared" si="124"/>
        <v>432000</v>
      </c>
      <c r="I2465" s="76">
        <f t="shared" si="122"/>
        <v>43200</v>
      </c>
      <c r="J2465" s="76">
        <f t="shared" si="123"/>
        <v>34500</v>
      </c>
    </row>
    <row r="2466" spans="1:10">
      <c r="A2466" s="2">
        <v>44556</v>
      </c>
      <c r="B2466" s="3" t="s">
        <v>173</v>
      </c>
      <c r="C2466" s="4" t="s">
        <v>69</v>
      </c>
      <c r="D2466" s="3" t="s">
        <v>7</v>
      </c>
      <c r="E2466" s="3" t="s">
        <v>174</v>
      </c>
      <c r="F2466" s="3">
        <v>83</v>
      </c>
      <c r="G2466" s="3">
        <v>18000</v>
      </c>
      <c r="H2466" s="5">
        <f t="shared" si="124"/>
        <v>1494000</v>
      </c>
      <c r="I2466" s="76">
        <f t="shared" si="122"/>
        <v>298800</v>
      </c>
      <c r="J2466" s="76">
        <f t="shared" si="123"/>
        <v>298800</v>
      </c>
    </row>
    <row r="2467" spans="1:10">
      <c r="A2467" s="2">
        <v>44556</v>
      </c>
      <c r="B2467" s="3" t="s">
        <v>13</v>
      </c>
      <c r="C2467" s="4" t="s">
        <v>103</v>
      </c>
      <c r="D2467" s="3" t="s">
        <v>23</v>
      </c>
      <c r="E2467" s="3" t="s">
        <v>174</v>
      </c>
      <c r="F2467" s="3">
        <v>35</v>
      </c>
      <c r="G2467" s="3">
        <v>18000</v>
      </c>
      <c r="H2467" s="5">
        <f t="shared" si="124"/>
        <v>630000</v>
      </c>
      <c r="I2467" s="76">
        <f t="shared" si="122"/>
        <v>126000</v>
      </c>
      <c r="J2467" s="76">
        <f t="shared" si="123"/>
        <v>126000</v>
      </c>
    </row>
    <row r="2468" spans="1:10">
      <c r="A2468" s="2">
        <v>44556</v>
      </c>
      <c r="B2468" s="3" t="s">
        <v>172</v>
      </c>
      <c r="C2468" s="4" t="s">
        <v>125</v>
      </c>
      <c r="D2468" s="3" t="s">
        <v>118</v>
      </c>
      <c r="E2468" s="3" t="s">
        <v>176</v>
      </c>
      <c r="F2468" s="3">
        <v>18</v>
      </c>
      <c r="G2468" s="3">
        <v>9000</v>
      </c>
      <c r="H2468" s="5">
        <f t="shared" si="124"/>
        <v>162000</v>
      </c>
      <c r="I2468" s="76">
        <f t="shared" si="122"/>
        <v>16200</v>
      </c>
      <c r="J2468" s="76">
        <f t="shared" si="123"/>
        <v>12900</v>
      </c>
    </row>
    <row r="2469" spans="1:10">
      <c r="A2469" s="2">
        <v>44556</v>
      </c>
      <c r="B2469" s="3" t="s">
        <v>13</v>
      </c>
      <c r="C2469" s="4" t="s">
        <v>51</v>
      </c>
      <c r="D2469" s="3" t="s">
        <v>10</v>
      </c>
      <c r="E2469" s="3" t="s">
        <v>175</v>
      </c>
      <c r="F2469" s="3">
        <v>3</v>
      </c>
      <c r="G2469" s="3">
        <v>23500</v>
      </c>
      <c r="H2469" s="5">
        <f t="shared" si="124"/>
        <v>70500</v>
      </c>
      <c r="I2469" s="76">
        <f t="shared" si="122"/>
        <v>35250</v>
      </c>
      <c r="J2469" s="76">
        <f t="shared" si="123"/>
        <v>35200</v>
      </c>
    </row>
    <row r="2470" spans="1:10">
      <c r="A2470" s="2">
        <v>44557</v>
      </c>
      <c r="B2470" s="3" t="s">
        <v>169</v>
      </c>
      <c r="C2470" s="4" t="s">
        <v>113</v>
      </c>
      <c r="D2470" s="3" t="s">
        <v>23</v>
      </c>
      <c r="E2470" s="3" t="s">
        <v>175</v>
      </c>
      <c r="F2470" s="3">
        <v>51</v>
      </c>
      <c r="G2470" s="3">
        <v>23500</v>
      </c>
      <c r="H2470" s="5">
        <f t="shared" si="124"/>
        <v>1198500</v>
      </c>
      <c r="I2470" s="76">
        <f t="shared" si="122"/>
        <v>599250</v>
      </c>
      <c r="J2470" s="76">
        <f t="shared" si="123"/>
        <v>599200</v>
      </c>
    </row>
    <row r="2471" spans="1:10">
      <c r="A2471" s="2">
        <v>44557</v>
      </c>
      <c r="B2471" s="3" t="s">
        <v>170</v>
      </c>
      <c r="C2471" s="4" t="s">
        <v>133</v>
      </c>
      <c r="D2471" s="3" t="s">
        <v>23</v>
      </c>
      <c r="E2471" s="3" t="s">
        <v>175</v>
      </c>
      <c r="F2471" s="3">
        <v>39</v>
      </c>
      <c r="G2471" s="3">
        <v>23500</v>
      </c>
      <c r="H2471" s="5">
        <f t="shared" si="124"/>
        <v>916500</v>
      </c>
      <c r="I2471" s="76">
        <f t="shared" si="122"/>
        <v>458250</v>
      </c>
      <c r="J2471" s="76">
        <f t="shared" si="123"/>
        <v>458200</v>
      </c>
    </row>
    <row r="2472" spans="1:10">
      <c r="A2472" s="2">
        <v>44557</v>
      </c>
      <c r="B2472" s="3" t="s">
        <v>173</v>
      </c>
      <c r="C2472" s="4" t="s">
        <v>107</v>
      </c>
      <c r="D2472" s="3" t="s">
        <v>18</v>
      </c>
      <c r="E2472" s="3" t="s">
        <v>175</v>
      </c>
      <c r="F2472" s="3">
        <v>5</v>
      </c>
      <c r="G2472" s="3">
        <v>23500</v>
      </c>
      <c r="H2472" s="5">
        <f t="shared" si="124"/>
        <v>117500</v>
      </c>
      <c r="I2472" s="76">
        <f t="shared" si="122"/>
        <v>58750</v>
      </c>
      <c r="J2472" s="76">
        <f t="shared" si="123"/>
        <v>58700</v>
      </c>
    </row>
    <row r="2473" spans="1:10">
      <c r="A2473" s="2">
        <v>44557</v>
      </c>
      <c r="B2473" s="3" t="s">
        <v>173</v>
      </c>
      <c r="C2473" s="4" t="s">
        <v>100</v>
      </c>
      <c r="D2473" s="3" t="s">
        <v>18</v>
      </c>
      <c r="E2473" s="3" t="s">
        <v>176</v>
      </c>
      <c r="F2473" s="3">
        <v>86</v>
      </c>
      <c r="G2473" s="3">
        <v>9000</v>
      </c>
      <c r="H2473" s="5">
        <f t="shared" si="124"/>
        <v>774000</v>
      </c>
      <c r="I2473" s="76">
        <f t="shared" si="122"/>
        <v>77400</v>
      </c>
      <c r="J2473" s="76">
        <f t="shared" si="123"/>
        <v>61900</v>
      </c>
    </row>
    <row r="2474" spans="1:10">
      <c r="A2474" s="2">
        <v>44557</v>
      </c>
      <c r="B2474" s="3" t="s">
        <v>13</v>
      </c>
      <c r="C2474" s="4" t="s">
        <v>95</v>
      </c>
      <c r="D2474" s="3" t="s">
        <v>10</v>
      </c>
      <c r="E2474" s="3" t="s">
        <v>174</v>
      </c>
      <c r="F2474" s="3">
        <v>65</v>
      </c>
      <c r="G2474" s="3">
        <v>18000</v>
      </c>
      <c r="H2474" s="5">
        <f t="shared" si="124"/>
        <v>1170000</v>
      </c>
      <c r="I2474" s="76">
        <f t="shared" si="122"/>
        <v>234000</v>
      </c>
      <c r="J2474" s="76">
        <f t="shared" si="123"/>
        <v>234000</v>
      </c>
    </row>
    <row r="2475" spans="1:10">
      <c r="A2475" s="2">
        <v>44557</v>
      </c>
      <c r="B2475" s="3" t="s">
        <v>170</v>
      </c>
      <c r="C2475" s="4" t="s">
        <v>30</v>
      </c>
      <c r="D2475" s="3" t="s">
        <v>21</v>
      </c>
      <c r="E2475" s="3" t="s">
        <v>178</v>
      </c>
      <c r="F2475" s="3">
        <v>50</v>
      </c>
      <c r="G2475" s="3">
        <v>4000</v>
      </c>
      <c r="H2475" s="5">
        <f t="shared" si="124"/>
        <v>200000</v>
      </c>
      <c r="I2475" s="76">
        <f t="shared" si="122"/>
        <v>20000</v>
      </c>
      <c r="J2475" s="76">
        <f t="shared" si="123"/>
        <v>16000</v>
      </c>
    </row>
    <row r="2476" spans="1:10">
      <c r="A2476" s="2">
        <v>44557</v>
      </c>
      <c r="B2476" s="3" t="s">
        <v>171</v>
      </c>
      <c r="C2476" s="4" t="s">
        <v>63</v>
      </c>
      <c r="D2476" s="3" t="s">
        <v>7</v>
      </c>
      <c r="E2476" s="3" t="s">
        <v>176</v>
      </c>
      <c r="F2476" s="3">
        <v>1</v>
      </c>
      <c r="G2476" s="3">
        <v>9000</v>
      </c>
      <c r="H2476" s="5">
        <f t="shared" si="124"/>
        <v>9000</v>
      </c>
      <c r="I2476" s="76">
        <f t="shared" si="122"/>
        <v>900</v>
      </c>
      <c r="J2476" s="76">
        <f t="shared" si="123"/>
        <v>700</v>
      </c>
    </row>
    <row r="2477" spans="1:10">
      <c r="A2477" s="2">
        <v>44557</v>
      </c>
      <c r="B2477" s="3" t="s">
        <v>173</v>
      </c>
      <c r="C2477" s="4" t="s">
        <v>124</v>
      </c>
      <c r="D2477" s="3" t="s">
        <v>118</v>
      </c>
      <c r="E2477" s="3" t="s">
        <v>176</v>
      </c>
      <c r="F2477" s="3">
        <v>5</v>
      </c>
      <c r="G2477" s="3">
        <v>9000</v>
      </c>
      <c r="H2477" s="5">
        <f t="shared" si="124"/>
        <v>45000</v>
      </c>
      <c r="I2477" s="76">
        <f t="shared" si="122"/>
        <v>4500</v>
      </c>
      <c r="J2477" s="76">
        <f t="shared" si="123"/>
        <v>3600</v>
      </c>
    </row>
    <row r="2478" spans="1:10">
      <c r="A2478" s="2">
        <v>44557</v>
      </c>
      <c r="B2478" s="3" t="s">
        <v>171</v>
      </c>
      <c r="C2478" s="4" t="s">
        <v>62</v>
      </c>
      <c r="D2478" s="3" t="s">
        <v>7</v>
      </c>
      <c r="E2478" s="3" t="s">
        <v>175</v>
      </c>
      <c r="F2478" s="3">
        <v>1</v>
      </c>
      <c r="G2478" s="3">
        <v>23500</v>
      </c>
      <c r="H2478" s="5">
        <f t="shared" ref="H2478:H2500" si="125">G2478*F2478</f>
        <v>23500</v>
      </c>
      <c r="I2478" s="76">
        <f t="shared" si="122"/>
        <v>11750</v>
      </c>
      <c r="J2478" s="76">
        <f t="shared" si="123"/>
        <v>11700</v>
      </c>
    </row>
    <row r="2479" spans="1:10">
      <c r="A2479" s="2">
        <v>44557</v>
      </c>
      <c r="B2479" s="3" t="s">
        <v>169</v>
      </c>
      <c r="C2479" s="4" t="s">
        <v>85</v>
      </c>
      <c r="D2479" s="3" t="s">
        <v>7</v>
      </c>
      <c r="E2479" s="3" t="s">
        <v>176</v>
      </c>
      <c r="F2479" s="3">
        <v>37</v>
      </c>
      <c r="G2479" s="3">
        <v>9000</v>
      </c>
      <c r="H2479" s="5">
        <f t="shared" si="125"/>
        <v>333000</v>
      </c>
      <c r="I2479" s="76">
        <f t="shared" si="122"/>
        <v>33300</v>
      </c>
      <c r="J2479" s="76">
        <f t="shared" si="123"/>
        <v>26600</v>
      </c>
    </row>
    <row r="2480" spans="1:10">
      <c r="A2480" s="2">
        <v>44558</v>
      </c>
      <c r="B2480" s="3" t="s">
        <v>172</v>
      </c>
      <c r="C2480" s="4" t="s">
        <v>48</v>
      </c>
      <c r="D2480" s="3" t="s">
        <v>23</v>
      </c>
      <c r="E2480" s="3" t="s">
        <v>175</v>
      </c>
      <c r="F2480" s="3">
        <v>90</v>
      </c>
      <c r="G2480" s="3">
        <v>23500</v>
      </c>
      <c r="H2480" s="5">
        <f t="shared" si="125"/>
        <v>2115000</v>
      </c>
      <c r="I2480" s="76">
        <f t="shared" si="122"/>
        <v>1057500</v>
      </c>
      <c r="J2480" s="76">
        <f t="shared" si="123"/>
        <v>1057500</v>
      </c>
    </row>
    <row r="2481" spans="1:10">
      <c r="A2481" s="2">
        <v>44558</v>
      </c>
      <c r="B2481" s="3" t="s">
        <v>169</v>
      </c>
      <c r="C2481" s="4" t="s">
        <v>46</v>
      </c>
      <c r="D2481" s="3" t="s">
        <v>7</v>
      </c>
      <c r="E2481" s="3" t="s">
        <v>176</v>
      </c>
      <c r="F2481" s="3">
        <v>99</v>
      </c>
      <c r="G2481" s="3">
        <v>9000</v>
      </c>
      <c r="H2481" s="5">
        <f t="shared" si="125"/>
        <v>891000</v>
      </c>
      <c r="I2481" s="76">
        <f t="shared" si="122"/>
        <v>89100</v>
      </c>
      <c r="J2481" s="76">
        <f t="shared" si="123"/>
        <v>80100</v>
      </c>
    </row>
    <row r="2482" spans="1:10">
      <c r="A2482" s="2">
        <v>44558</v>
      </c>
      <c r="B2482" s="3" t="s">
        <v>169</v>
      </c>
      <c r="C2482" s="4" t="s">
        <v>104</v>
      </c>
      <c r="D2482" s="3" t="s">
        <v>18</v>
      </c>
      <c r="E2482" s="3" t="s">
        <v>175</v>
      </c>
      <c r="F2482" s="3">
        <v>95</v>
      </c>
      <c r="G2482" s="3">
        <v>23500</v>
      </c>
      <c r="H2482" s="5">
        <f t="shared" si="125"/>
        <v>2232500</v>
      </c>
      <c r="I2482" s="76">
        <f t="shared" si="122"/>
        <v>1116250</v>
      </c>
      <c r="J2482" s="76">
        <f t="shared" si="123"/>
        <v>1138500</v>
      </c>
    </row>
    <row r="2483" spans="1:10">
      <c r="A2483" s="2">
        <v>44558</v>
      </c>
      <c r="B2483" s="3" t="s">
        <v>172</v>
      </c>
      <c r="C2483" s="4" t="s">
        <v>71</v>
      </c>
      <c r="D2483" s="3" t="s">
        <v>7</v>
      </c>
      <c r="E2483" s="3" t="s">
        <v>175</v>
      </c>
      <c r="F2483" s="3">
        <v>95</v>
      </c>
      <c r="G2483" s="3">
        <v>23500</v>
      </c>
      <c r="H2483" s="5">
        <f t="shared" si="125"/>
        <v>2232500</v>
      </c>
      <c r="I2483" s="76">
        <f t="shared" si="122"/>
        <v>1116250</v>
      </c>
      <c r="J2483" s="76">
        <f t="shared" si="123"/>
        <v>1138500</v>
      </c>
    </row>
    <row r="2484" spans="1:10">
      <c r="A2484" s="2">
        <v>44559</v>
      </c>
      <c r="B2484" s="3" t="s">
        <v>171</v>
      </c>
      <c r="C2484" s="4" t="s">
        <v>40</v>
      </c>
      <c r="D2484" s="3" t="s">
        <v>23</v>
      </c>
      <c r="E2484" s="3" t="s">
        <v>174</v>
      </c>
      <c r="F2484" s="3">
        <v>70</v>
      </c>
      <c r="G2484" s="3">
        <v>18000</v>
      </c>
      <c r="H2484" s="5">
        <f t="shared" si="125"/>
        <v>1260000</v>
      </c>
      <c r="I2484" s="76">
        <f t="shared" si="122"/>
        <v>252000</v>
      </c>
      <c r="J2484" s="76">
        <f t="shared" si="123"/>
        <v>252000</v>
      </c>
    </row>
    <row r="2485" spans="1:10">
      <c r="A2485" s="2">
        <v>44559</v>
      </c>
      <c r="B2485" s="3" t="s">
        <v>13</v>
      </c>
      <c r="C2485" s="4" t="s">
        <v>105</v>
      </c>
      <c r="D2485" s="3" t="s">
        <v>18</v>
      </c>
      <c r="E2485" s="3" t="s">
        <v>176</v>
      </c>
      <c r="F2485" s="3">
        <v>56</v>
      </c>
      <c r="G2485" s="3">
        <v>9000</v>
      </c>
      <c r="H2485" s="5">
        <f t="shared" si="125"/>
        <v>504000</v>
      </c>
      <c r="I2485" s="76">
        <f t="shared" si="122"/>
        <v>50400</v>
      </c>
      <c r="J2485" s="76">
        <f t="shared" si="123"/>
        <v>40300</v>
      </c>
    </row>
    <row r="2486" spans="1:10">
      <c r="A2486" s="2">
        <v>44559</v>
      </c>
      <c r="B2486" s="3" t="s">
        <v>13</v>
      </c>
      <c r="C2486" s="4" t="s">
        <v>32</v>
      </c>
      <c r="D2486" s="3" t="s">
        <v>23</v>
      </c>
      <c r="E2486" s="3" t="s">
        <v>176</v>
      </c>
      <c r="F2486" s="3">
        <v>57</v>
      </c>
      <c r="G2486" s="3">
        <v>9000</v>
      </c>
      <c r="H2486" s="5">
        <f t="shared" si="125"/>
        <v>513000</v>
      </c>
      <c r="I2486" s="76">
        <f t="shared" si="122"/>
        <v>51300</v>
      </c>
      <c r="J2486" s="76">
        <f t="shared" si="123"/>
        <v>41000</v>
      </c>
    </row>
    <row r="2487" spans="1:10">
      <c r="A2487" s="2">
        <v>44560</v>
      </c>
      <c r="B2487" s="3" t="s">
        <v>170</v>
      </c>
      <c r="C2487" s="4" t="s">
        <v>50</v>
      </c>
      <c r="D2487" s="3" t="s">
        <v>10</v>
      </c>
      <c r="E2487" s="3" t="s">
        <v>178</v>
      </c>
      <c r="F2487" s="3">
        <v>97</v>
      </c>
      <c r="G2487" s="3">
        <v>4000</v>
      </c>
      <c r="H2487" s="5">
        <f t="shared" si="125"/>
        <v>388000</v>
      </c>
      <c r="I2487" s="76">
        <f t="shared" si="122"/>
        <v>38800</v>
      </c>
      <c r="J2487" s="76">
        <f t="shared" si="123"/>
        <v>34800</v>
      </c>
    </row>
    <row r="2488" spans="1:10">
      <c r="A2488" s="2">
        <v>44560</v>
      </c>
      <c r="B2488" s="3" t="s">
        <v>172</v>
      </c>
      <c r="C2488" s="4" t="s">
        <v>47</v>
      </c>
      <c r="D2488" s="3" t="s">
        <v>7</v>
      </c>
      <c r="E2488" s="3" t="s">
        <v>176</v>
      </c>
      <c r="F2488" s="3">
        <v>32</v>
      </c>
      <c r="G2488" s="3">
        <v>9000</v>
      </c>
      <c r="H2488" s="5">
        <f t="shared" si="125"/>
        <v>288000</v>
      </c>
      <c r="I2488" s="76">
        <f t="shared" si="122"/>
        <v>28800</v>
      </c>
      <c r="J2488" s="76">
        <f t="shared" si="123"/>
        <v>23000</v>
      </c>
    </row>
    <row r="2489" spans="1:10">
      <c r="A2489" s="2">
        <v>44560</v>
      </c>
      <c r="B2489" s="3" t="s">
        <v>172</v>
      </c>
      <c r="C2489" s="4" t="s">
        <v>109</v>
      </c>
      <c r="D2489" s="3" t="s">
        <v>18</v>
      </c>
      <c r="E2489" s="3" t="s">
        <v>176</v>
      </c>
      <c r="F2489" s="3">
        <v>39</v>
      </c>
      <c r="G2489" s="3">
        <v>9000</v>
      </c>
      <c r="H2489" s="5">
        <f t="shared" si="125"/>
        <v>351000</v>
      </c>
      <c r="I2489" s="76">
        <f t="shared" si="122"/>
        <v>35100</v>
      </c>
      <c r="J2489" s="76">
        <f t="shared" si="123"/>
        <v>28000</v>
      </c>
    </row>
    <row r="2490" spans="1:10">
      <c r="A2490" s="2">
        <v>44560</v>
      </c>
      <c r="B2490" s="3" t="s">
        <v>169</v>
      </c>
      <c r="C2490" s="4" t="s">
        <v>153</v>
      </c>
      <c r="D2490" s="3" t="s">
        <v>7</v>
      </c>
      <c r="E2490" s="3" t="s">
        <v>175</v>
      </c>
      <c r="F2490" s="3">
        <v>5</v>
      </c>
      <c r="G2490" s="3">
        <v>23500</v>
      </c>
      <c r="H2490" s="5">
        <f t="shared" si="125"/>
        <v>117500</v>
      </c>
      <c r="I2490" s="76">
        <f t="shared" si="122"/>
        <v>58750</v>
      </c>
      <c r="J2490" s="76">
        <f t="shared" si="123"/>
        <v>58700</v>
      </c>
    </row>
    <row r="2491" spans="1:10">
      <c r="A2491" s="2">
        <v>44560</v>
      </c>
      <c r="B2491" s="3" t="s">
        <v>170</v>
      </c>
      <c r="C2491" s="4" t="s">
        <v>30</v>
      </c>
      <c r="D2491" s="3" t="s">
        <v>21</v>
      </c>
      <c r="E2491" s="3" t="s">
        <v>178</v>
      </c>
      <c r="F2491" s="3">
        <v>6</v>
      </c>
      <c r="G2491" s="3">
        <v>4000</v>
      </c>
      <c r="H2491" s="5">
        <f t="shared" si="125"/>
        <v>24000</v>
      </c>
      <c r="I2491" s="76">
        <f t="shared" si="122"/>
        <v>2400</v>
      </c>
      <c r="J2491" s="76">
        <f t="shared" si="123"/>
        <v>1900</v>
      </c>
    </row>
    <row r="2492" spans="1:10">
      <c r="A2492" s="2">
        <v>44560</v>
      </c>
      <c r="B2492" s="3" t="s">
        <v>13</v>
      </c>
      <c r="C2492" s="4" t="s">
        <v>134</v>
      </c>
      <c r="D2492" s="3" t="s">
        <v>18</v>
      </c>
      <c r="E2492" s="3" t="s">
        <v>176</v>
      </c>
      <c r="F2492" s="3">
        <v>83</v>
      </c>
      <c r="G2492" s="3">
        <v>9000</v>
      </c>
      <c r="H2492" s="5">
        <f t="shared" si="125"/>
        <v>747000</v>
      </c>
      <c r="I2492" s="76">
        <f t="shared" si="122"/>
        <v>74700</v>
      </c>
      <c r="J2492" s="76">
        <f t="shared" si="123"/>
        <v>59700</v>
      </c>
    </row>
    <row r="2493" spans="1:10">
      <c r="A2493" s="2">
        <v>44560</v>
      </c>
      <c r="B2493" s="3" t="s">
        <v>173</v>
      </c>
      <c r="C2493" s="4" t="s">
        <v>28</v>
      </c>
      <c r="D2493" s="3" t="s">
        <v>18</v>
      </c>
      <c r="E2493" s="3" t="s">
        <v>174</v>
      </c>
      <c r="F2493" s="3">
        <v>83</v>
      </c>
      <c r="G2493" s="3">
        <v>18000</v>
      </c>
      <c r="H2493" s="5">
        <f t="shared" si="125"/>
        <v>1494000</v>
      </c>
      <c r="I2493" s="76">
        <f t="shared" si="122"/>
        <v>298800</v>
      </c>
      <c r="J2493" s="76">
        <f t="shared" si="123"/>
        <v>298800</v>
      </c>
    </row>
    <row r="2494" spans="1:10">
      <c r="A2494" s="2">
        <v>44561</v>
      </c>
      <c r="B2494" s="3" t="s">
        <v>172</v>
      </c>
      <c r="C2494" s="4" t="s">
        <v>154</v>
      </c>
      <c r="D2494" s="3" t="s">
        <v>21</v>
      </c>
      <c r="E2494" s="3" t="s">
        <v>176</v>
      </c>
      <c r="F2494" s="3">
        <v>15</v>
      </c>
      <c r="G2494" s="3">
        <v>9000</v>
      </c>
      <c r="H2494" s="5">
        <f t="shared" si="125"/>
        <v>135000</v>
      </c>
      <c r="I2494" s="76">
        <f t="shared" si="122"/>
        <v>13500</v>
      </c>
      <c r="J2494" s="76">
        <f t="shared" si="123"/>
        <v>10800</v>
      </c>
    </row>
    <row r="2495" spans="1:10">
      <c r="A2495" s="2">
        <v>44561</v>
      </c>
      <c r="B2495" s="3" t="s">
        <v>169</v>
      </c>
      <c r="C2495" s="4" t="s">
        <v>104</v>
      </c>
      <c r="D2495" s="3" t="s">
        <v>18</v>
      </c>
      <c r="E2495" s="3" t="s">
        <v>175</v>
      </c>
      <c r="F2495" s="3">
        <v>7</v>
      </c>
      <c r="G2495" s="3">
        <v>23500</v>
      </c>
      <c r="H2495" s="5">
        <f t="shared" si="125"/>
        <v>164500</v>
      </c>
      <c r="I2495" s="76">
        <f t="shared" si="122"/>
        <v>82250</v>
      </c>
      <c r="J2495" s="76">
        <f t="shared" si="123"/>
        <v>82200</v>
      </c>
    </row>
    <row r="2496" spans="1:10">
      <c r="A2496" s="2">
        <v>44561</v>
      </c>
      <c r="B2496" s="3" t="s">
        <v>171</v>
      </c>
      <c r="C2496" s="4" t="s">
        <v>127</v>
      </c>
      <c r="D2496" s="3" t="s">
        <v>23</v>
      </c>
      <c r="E2496" s="3" t="s">
        <v>176</v>
      </c>
      <c r="F2496" s="3">
        <v>83</v>
      </c>
      <c r="G2496" s="3">
        <v>9000</v>
      </c>
      <c r="H2496" s="5">
        <f t="shared" si="125"/>
        <v>747000</v>
      </c>
      <c r="I2496" s="76">
        <f t="shared" si="122"/>
        <v>74700</v>
      </c>
      <c r="J2496" s="76">
        <f t="shared" si="123"/>
        <v>59700</v>
      </c>
    </row>
    <row r="2497" spans="1:10">
      <c r="A2497" s="2">
        <v>44561</v>
      </c>
      <c r="B2497" s="3" t="s">
        <v>171</v>
      </c>
      <c r="C2497" s="4" t="s">
        <v>96</v>
      </c>
      <c r="D2497" s="3" t="s">
        <v>18</v>
      </c>
      <c r="E2497" s="3" t="s">
        <v>179</v>
      </c>
      <c r="F2497" s="3">
        <v>31</v>
      </c>
      <c r="G2497" s="3">
        <v>6000</v>
      </c>
      <c r="H2497" s="5">
        <f t="shared" si="125"/>
        <v>186000</v>
      </c>
      <c r="I2497" s="76">
        <f t="shared" si="122"/>
        <v>18600</v>
      </c>
      <c r="J2497" s="76">
        <f t="shared" si="123"/>
        <v>14800</v>
      </c>
    </row>
    <row r="2498" spans="1:10">
      <c r="A2498" s="2">
        <v>44561</v>
      </c>
      <c r="B2498" s="3" t="s">
        <v>170</v>
      </c>
      <c r="C2498" s="4" t="s">
        <v>165</v>
      </c>
      <c r="D2498" s="3" t="s">
        <v>18</v>
      </c>
      <c r="E2498" s="3" t="s">
        <v>175</v>
      </c>
      <c r="F2498" s="3">
        <v>2</v>
      </c>
      <c r="G2498" s="3">
        <v>23500</v>
      </c>
      <c r="H2498" s="5">
        <f t="shared" si="125"/>
        <v>47000</v>
      </c>
      <c r="I2498" s="76">
        <f t="shared" si="122"/>
        <v>23500</v>
      </c>
      <c r="J2498" s="76">
        <f t="shared" si="123"/>
        <v>23500</v>
      </c>
    </row>
    <row r="2499" spans="1:10">
      <c r="A2499" s="2">
        <v>44561</v>
      </c>
      <c r="B2499" s="3" t="s">
        <v>173</v>
      </c>
      <c r="C2499" s="4" t="s">
        <v>22</v>
      </c>
      <c r="D2499" s="3" t="s">
        <v>23</v>
      </c>
      <c r="E2499" s="3" t="s">
        <v>178</v>
      </c>
      <c r="F2499" s="3">
        <v>79</v>
      </c>
      <c r="G2499" s="3">
        <v>4000</v>
      </c>
      <c r="H2499" s="5">
        <f t="shared" si="125"/>
        <v>316000</v>
      </c>
      <c r="I2499" s="76">
        <f t="shared" ref="I2499:I2500" si="126">IF($G2499&gt;20000, ROUNDDOWN($H2499*0.5, -1), IF($G2499&gt;10000, ROUNDDOWN($H2499*0.2, -1), ROUNDDOWN($H2499*0.1, -1)))</f>
        <v>31600</v>
      </c>
      <c r="J2499" s="76">
        <f t="shared" ref="J2499:J2500" si="127">IF($F2499&gt;90, ROUNDDOWN($H2499*0.01, -2), 0) + IF($G2499&gt;20000, ROUNDDOWN($H2499*0.5, -2), IF($G2499&gt;10000, ROUNDDOWN($H2499*0.2, -2), ROUNDDOWN($H2499*0.08, -2)))</f>
        <v>25200</v>
      </c>
    </row>
    <row r="2500" spans="1:10">
      <c r="A2500" s="2">
        <v>44561</v>
      </c>
      <c r="B2500" s="3" t="s">
        <v>169</v>
      </c>
      <c r="C2500" s="4" t="s">
        <v>151</v>
      </c>
      <c r="D2500" s="3" t="s">
        <v>7</v>
      </c>
      <c r="E2500" s="3" t="s">
        <v>175</v>
      </c>
      <c r="F2500" s="3">
        <v>12</v>
      </c>
      <c r="G2500" s="3">
        <v>23500</v>
      </c>
      <c r="H2500" s="5">
        <f t="shared" si="125"/>
        <v>282000</v>
      </c>
      <c r="I2500" s="76">
        <f t="shared" si="126"/>
        <v>141000</v>
      </c>
      <c r="J2500" s="76">
        <f t="shared" si="127"/>
        <v>141000</v>
      </c>
    </row>
    <row r="2501" spans="1:10">
      <c r="H2501" s="85"/>
    </row>
  </sheetData>
  <autoFilter ref="A1:H2500" xr:uid="{00000000-0001-0000-0000-000000000000}">
    <sortState xmlns:xlrd2="http://schemas.microsoft.com/office/spreadsheetml/2017/richdata2" ref="A2:H2500">
      <sortCondition ref="A1:A2500"/>
    </sortState>
  </autoFilter>
  <phoneticPr fontId="1" type="noConversion"/>
  <dataValidations disablePrompts="1" count="3">
    <dataValidation type="list" allowBlank="1" showInputMessage="1" showErrorMessage="1" sqref="E2:E2500 R4:R5 U16" xr:uid="{00000000-0002-0000-0000-000000000000}">
      <formula1>產品清單</formula1>
    </dataValidation>
    <dataValidation type="list" allowBlank="1" showInputMessage="1" showErrorMessage="1" sqref="D2:D2500 T16" xr:uid="{00000000-0002-0000-0000-000001000000}">
      <formula1>清單</formula1>
    </dataValidation>
    <dataValidation type="list" allowBlank="1" showInputMessage="1" showErrorMessage="1" sqref="T8:V8" xr:uid="{B95CEBAF-6DBE-43AD-9999-1BB8DE67C268}">
      <formula1>產品名單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C17-1B3B-4D08-8A9B-4775103D7879}">
  <sheetPr codeName="工作表3"/>
  <dimension ref="A1:AA2598"/>
  <sheetViews>
    <sheetView zoomScaleNormal="100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B12" sqref="B12"/>
    </sheetView>
  </sheetViews>
  <sheetFormatPr defaultColWidth="8.875" defaultRowHeight="16.5"/>
  <cols>
    <col min="1" max="1" width="11" style="19" customWidth="1"/>
    <col min="2" max="2" width="19.25" style="19" customWidth="1"/>
    <col min="3" max="3" width="6.75" style="12" customWidth="1"/>
    <col min="4" max="4" width="26.125" style="12" bestFit="1" customWidth="1"/>
    <col min="5" max="5" width="9.75" style="12" bestFit="1" customWidth="1"/>
    <col min="6" max="6" width="11.875" style="12" bestFit="1" customWidth="1"/>
    <col min="7" max="8" width="11.875" style="12" customWidth="1"/>
    <col min="9" max="9" width="11.25" style="12" customWidth="1"/>
    <col min="10" max="10" width="11.375" style="12" customWidth="1"/>
    <col min="11" max="11" width="15.125" style="12" customWidth="1"/>
    <col min="12" max="16384" width="8.875" style="12"/>
  </cols>
  <sheetData>
    <row r="1" spans="1:27">
      <c r="A1" s="20" t="s">
        <v>694</v>
      </c>
      <c r="B1" s="41" t="s">
        <v>810</v>
      </c>
      <c r="C1" s="21" t="s">
        <v>1</v>
      </c>
      <c r="D1" s="21" t="s">
        <v>180</v>
      </c>
      <c r="E1" s="21" t="s">
        <v>2</v>
      </c>
      <c r="F1" s="21" t="s">
        <v>3</v>
      </c>
      <c r="G1" s="21" t="s">
        <v>540</v>
      </c>
      <c r="H1" s="21" t="s">
        <v>541</v>
      </c>
      <c r="I1" s="21" t="s">
        <v>542</v>
      </c>
      <c r="J1" s="21" t="s">
        <v>4</v>
      </c>
      <c r="K1" s="22" t="s">
        <v>5</v>
      </c>
    </row>
    <row r="2" spans="1:27">
      <c r="A2" s="13">
        <v>39814</v>
      </c>
      <c r="B2" s="67" t="s">
        <v>812</v>
      </c>
      <c r="C2" s="14" t="s">
        <v>169</v>
      </c>
      <c r="D2" s="14" t="s">
        <v>6</v>
      </c>
      <c r="E2" s="14" t="s">
        <v>7</v>
      </c>
      <c r="F2" s="14" t="s">
        <v>174</v>
      </c>
      <c r="G2" s="14">
        <v>64</v>
      </c>
      <c r="H2" s="14">
        <v>81</v>
      </c>
      <c r="I2" s="14">
        <v>17</v>
      </c>
      <c r="J2" s="14">
        <v>18000</v>
      </c>
      <c r="K2" s="15">
        <f t="shared" ref="K2:K65" si="0">J2*I2</f>
        <v>306000</v>
      </c>
      <c r="AA2" s="68" t="s">
        <v>811</v>
      </c>
    </row>
    <row r="3" spans="1:27">
      <c r="A3" s="13">
        <v>39814</v>
      </c>
      <c r="B3" s="67" t="s">
        <v>813</v>
      </c>
      <c r="C3" s="14" t="s">
        <v>172</v>
      </c>
      <c r="D3" s="14" t="s">
        <v>141</v>
      </c>
      <c r="E3" s="14" t="s">
        <v>118</v>
      </c>
      <c r="F3" s="14" t="s">
        <v>176</v>
      </c>
      <c r="G3" s="14">
        <v>64</v>
      </c>
      <c r="H3" s="14">
        <v>29</v>
      </c>
      <c r="I3" s="14">
        <v>100</v>
      </c>
      <c r="J3" s="14">
        <v>9000</v>
      </c>
      <c r="K3" s="15">
        <f t="shared" si="0"/>
        <v>900000</v>
      </c>
    </row>
    <row r="4" spans="1:27">
      <c r="A4" s="13">
        <v>39814</v>
      </c>
      <c r="B4" s="67" t="s">
        <v>814</v>
      </c>
      <c r="C4" s="14" t="s">
        <v>170</v>
      </c>
      <c r="D4" s="14" t="s">
        <v>86</v>
      </c>
      <c r="E4" s="14" t="s">
        <v>10</v>
      </c>
      <c r="F4" s="14" t="s">
        <v>175</v>
      </c>
      <c r="G4" s="14">
        <v>92</v>
      </c>
      <c r="H4" s="14">
        <v>55</v>
      </c>
      <c r="I4" s="14">
        <v>23</v>
      </c>
      <c r="J4" s="14">
        <v>23500</v>
      </c>
      <c r="K4" s="15">
        <f t="shared" si="0"/>
        <v>540500</v>
      </c>
    </row>
    <row r="5" spans="1:27">
      <c r="A5" s="13">
        <v>39818</v>
      </c>
      <c r="B5" s="67" t="s">
        <v>815</v>
      </c>
      <c r="C5" s="14" t="s">
        <v>171</v>
      </c>
      <c r="D5" s="14" t="s">
        <v>9</v>
      </c>
      <c r="E5" s="14" t="s">
        <v>10</v>
      </c>
      <c r="F5" s="14" t="s">
        <v>176</v>
      </c>
      <c r="G5" s="14">
        <v>20</v>
      </c>
      <c r="H5" s="14">
        <v>57</v>
      </c>
      <c r="I5" s="14">
        <v>51</v>
      </c>
      <c r="J5" s="14">
        <v>9000</v>
      </c>
      <c r="K5" s="15">
        <f t="shared" si="0"/>
        <v>459000</v>
      </c>
    </row>
    <row r="6" spans="1:27">
      <c r="A6" s="13">
        <v>39819</v>
      </c>
      <c r="B6" s="67" t="str">
        <f>TEXT($A6,"YYYY")&amp;"-"&amp;TEXT(ROW()-1,"000")&amp;"-"&amp;$F6&amp;TEXT(COUNTIF($F$2:F6,$F6), "000")</f>
        <v>2009-005-紅茶002</v>
      </c>
      <c r="C6" s="14" t="s">
        <v>172</v>
      </c>
      <c r="D6" s="14" t="s">
        <v>48</v>
      </c>
      <c r="E6" s="14" t="s">
        <v>23</v>
      </c>
      <c r="F6" s="14" t="s">
        <v>175</v>
      </c>
      <c r="G6" s="14">
        <v>23</v>
      </c>
      <c r="H6" s="14">
        <v>22</v>
      </c>
      <c r="I6" s="14">
        <v>8</v>
      </c>
      <c r="J6" s="14">
        <v>23500</v>
      </c>
      <c r="K6" s="15">
        <f t="shared" si="0"/>
        <v>188000</v>
      </c>
    </row>
    <row r="7" spans="1:27">
      <c r="A7" s="13">
        <v>39819</v>
      </c>
      <c r="B7" s="67" t="str">
        <f>TEXT($A7,"YYYY")&amp;"-"&amp;TEXT(ROW()-1,"000")&amp;"-"&amp;$F7&amp;TEXT(COUNTIF($F$2:F7,$F7), "000")</f>
        <v>2009-006-奶茶002</v>
      </c>
      <c r="C7" s="14" t="s">
        <v>172</v>
      </c>
      <c r="D7" s="14" t="s">
        <v>37</v>
      </c>
      <c r="E7" s="14" t="s">
        <v>23</v>
      </c>
      <c r="F7" s="14" t="s">
        <v>174</v>
      </c>
      <c r="G7" s="14">
        <v>58</v>
      </c>
      <c r="H7" s="14">
        <v>33</v>
      </c>
      <c r="I7" s="14">
        <v>1</v>
      </c>
      <c r="J7" s="14">
        <v>18000</v>
      </c>
      <c r="K7" s="15">
        <f t="shared" si="0"/>
        <v>18000</v>
      </c>
    </row>
    <row r="8" spans="1:27">
      <c r="A8" s="13">
        <v>39821</v>
      </c>
      <c r="B8" s="67" t="str">
        <f>TEXT($A8,"YYYY")&amp;"-"&amp;TEXT(ROW()-1,"000")&amp;"-"&amp;$F8&amp;TEXT(COUNTIF($F$2:F8,$F8), "000")</f>
        <v>2009-007-泠涷茶003</v>
      </c>
      <c r="C8" s="14" t="s">
        <v>170</v>
      </c>
      <c r="D8" s="14" t="s">
        <v>158</v>
      </c>
      <c r="E8" s="14" t="s">
        <v>10</v>
      </c>
      <c r="F8" s="14" t="s">
        <v>176</v>
      </c>
      <c r="G8" s="14">
        <v>93</v>
      </c>
      <c r="H8" s="14">
        <v>98</v>
      </c>
      <c r="I8" s="14">
        <v>39</v>
      </c>
      <c r="J8" s="14">
        <v>9000</v>
      </c>
      <c r="K8" s="15">
        <f t="shared" si="0"/>
        <v>351000</v>
      </c>
    </row>
    <row r="9" spans="1:27">
      <c r="A9" s="13">
        <v>39822</v>
      </c>
      <c r="B9" s="67" t="str">
        <f>TEXT($A9,"YYYY")&amp;"-"&amp;TEXT(ROW()-1,"000")&amp;"-"&amp;$F9&amp;TEXT(COUNTIF($F$2:F9,$F9), "000")</f>
        <v>2009-008-紅茶003</v>
      </c>
      <c r="C9" s="14" t="s">
        <v>170</v>
      </c>
      <c r="D9" s="14" t="s">
        <v>86</v>
      </c>
      <c r="E9" s="14" t="s">
        <v>10</v>
      </c>
      <c r="F9" s="14" t="s">
        <v>175</v>
      </c>
      <c r="G9" s="14">
        <v>52</v>
      </c>
      <c r="H9" s="14">
        <v>95</v>
      </c>
      <c r="I9" s="14">
        <v>79</v>
      </c>
      <c r="J9" s="14">
        <v>23500</v>
      </c>
      <c r="K9" s="15">
        <f t="shared" si="0"/>
        <v>1856500</v>
      </c>
    </row>
    <row r="10" spans="1:27">
      <c r="A10" s="13">
        <v>39822</v>
      </c>
      <c r="B10" s="67" t="str">
        <f>TEXT($A10,"YYYY")&amp;"-"&amp;TEXT(ROW()-1,"000")&amp;"-"&amp;$F10&amp;TEXT(COUNTIF($F$2:F10,$F10), "000")</f>
        <v>2009-009-奶茶003</v>
      </c>
      <c r="C10" s="14" t="s">
        <v>169</v>
      </c>
      <c r="D10" s="14" t="s">
        <v>78</v>
      </c>
      <c r="E10" s="14" t="s">
        <v>7</v>
      </c>
      <c r="F10" s="14" t="s">
        <v>174</v>
      </c>
      <c r="G10" s="14">
        <v>62</v>
      </c>
      <c r="H10" s="14">
        <v>80</v>
      </c>
      <c r="I10" s="14">
        <v>52</v>
      </c>
      <c r="J10" s="14">
        <v>18000</v>
      </c>
      <c r="K10" s="15">
        <f t="shared" si="0"/>
        <v>936000</v>
      </c>
    </row>
    <row r="11" spans="1:27">
      <c r="A11" s="13">
        <v>39822</v>
      </c>
      <c r="B11" s="67" t="str">
        <f>TEXT($A11,"YYYY")&amp;"-"&amp;TEXT(ROW()-1,"000")&amp;"-"&amp;$F11&amp;TEXT(COUNTIF($F$2:F11,$F11), "000")</f>
        <v>2009-010-奶茶004</v>
      </c>
      <c r="C11" s="14" t="s">
        <v>173</v>
      </c>
      <c r="D11" s="14" t="s">
        <v>46</v>
      </c>
      <c r="E11" s="14" t="s">
        <v>7</v>
      </c>
      <c r="F11" s="14" t="s">
        <v>174</v>
      </c>
      <c r="G11" s="14">
        <v>85</v>
      </c>
      <c r="H11" s="14">
        <v>45</v>
      </c>
      <c r="I11" s="14">
        <v>78</v>
      </c>
      <c r="J11" s="14">
        <v>18000</v>
      </c>
      <c r="K11" s="15">
        <f t="shared" si="0"/>
        <v>1404000</v>
      </c>
    </row>
    <row r="12" spans="1:27">
      <c r="A12" s="13">
        <v>39823</v>
      </c>
      <c r="B12" s="67" t="str">
        <f>TEXT($A12,"YYYY")&amp;"-"&amp;TEXT(ROW()-1,"000")&amp;"-"&amp;$F12&amp;TEXT(COUNTIF($F$2:F12,$F12), "000")</f>
        <v>2009-011-泠涷茶004</v>
      </c>
      <c r="C12" s="14" t="s">
        <v>169</v>
      </c>
      <c r="D12" s="14" t="s">
        <v>11</v>
      </c>
      <c r="E12" s="14" t="s">
        <v>7</v>
      </c>
      <c r="F12" s="14" t="s">
        <v>176</v>
      </c>
      <c r="G12" s="14">
        <v>20</v>
      </c>
      <c r="H12" s="14">
        <v>48</v>
      </c>
      <c r="I12" s="14">
        <v>75</v>
      </c>
      <c r="J12" s="14">
        <v>9000</v>
      </c>
      <c r="K12" s="15">
        <f t="shared" si="0"/>
        <v>675000</v>
      </c>
    </row>
    <row r="13" spans="1:27">
      <c r="A13" s="13">
        <v>39825</v>
      </c>
      <c r="B13" s="67" t="str">
        <f>TEXT($A13,"YYYY")&amp;"-"&amp;TEXT(ROW()-1,"000")&amp;"-"&amp;$F13&amp;TEXT(COUNTIF($F$2:F13,$F13), "000")</f>
        <v>2009-012-泠涷茶005</v>
      </c>
      <c r="C13" s="14" t="s">
        <v>173</v>
      </c>
      <c r="D13" s="14" t="s">
        <v>72</v>
      </c>
      <c r="E13" s="14" t="s">
        <v>7</v>
      </c>
      <c r="F13" s="14" t="s">
        <v>176</v>
      </c>
      <c r="G13" s="14">
        <v>72</v>
      </c>
      <c r="H13" s="14">
        <v>70</v>
      </c>
      <c r="I13" s="14">
        <v>79</v>
      </c>
      <c r="J13" s="14">
        <v>9000</v>
      </c>
      <c r="K13" s="15">
        <f t="shared" si="0"/>
        <v>711000</v>
      </c>
    </row>
    <row r="14" spans="1:27">
      <c r="A14" s="13">
        <v>39825</v>
      </c>
      <c r="B14" s="67" t="str">
        <f>TEXT($A14,"YYYY")&amp;"-"&amp;TEXT(ROW()-1,"000")&amp;"-"&amp;$F14&amp;TEXT(COUNTIF($F$2:F14,$F14), "000")</f>
        <v>2009-013-奶茶005</v>
      </c>
      <c r="C14" s="14" t="s">
        <v>169</v>
      </c>
      <c r="D14" s="14" t="s">
        <v>6</v>
      </c>
      <c r="E14" s="14" t="s">
        <v>7</v>
      </c>
      <c r="F14" s="14" t="s">
        <v>174</v>
      </c>
      <c r="G14" s="14">
        <v>95</v>
      </c>
      <c r="H14" s="14">
        <v>21</v>
      </c>
      <c r="I14" s="14">
        <v>51</v>
      </c>
      <c r="J14" s="14">
        <v>18000</v>
      </c>
      <c r="K14" s="15">
        <f t="shared" si="0"/>
        <v>918000</v>
      </c>
    </row>
    <row r="15" spans="1:27">
      <c r="A15" s="13">
        <v>39828</v>
      </c>
      <c r="B15" s="67" t="str">
        <f>TEXT($A15,"YYYY")&amp;"-"&amp;TEXT(ROW()-1,"000")&amp;"-"&amp;$F15&amp;TEXT(COUNTIF($F$2:F15,$F15), "000")</f>
        <v>2009-014-泠涷茶006</v>
      </c>
      <c r="C15" s="14" t="s">
        <v>171</v>
      </c>
      <c r="D15" s="14" t="s">
        <v>63</v>
      </c>
      <c r="E15" s="14" t="s">
        <v>7</v>
      </c>
      <c r="F15" s="14" t="s">
        <v>176</v>
      </c>
      <c r="G15" s="14">
        <v>20</v>
      </c>
      <c r="H15" s="14">
        <v>22</v>
      </c>
      <c r="I15" s="14">
        <v>23</v>
      </c>
      <c r="J15" s="14">
        <v>9000</v>
      </c>
      <c r="K15" s="15">
        <f t="shared" si="0"/>
        <v>207000</v>
      </c>
    </row>
    <row r="16" spans="1:27">
      <c r="A16" s="13">
        <v>39828</v>
      </c>
      <c r="B16" s="67" t="str">
        <f>TEXT($A16,"YYYY")&amp;"-"&amp;TEXT(ROW()-1,"000")&amp;"-"&amp;$F16&amp;TEXT(COUNTIF($F$2:F16,$F16), "000")</f>
        <v>2009-015-泠涷茶007</v>
      </c>
      <c r="C16" s="14" t="s">
        <v>169</v>
      </c>
      <c r="D16" s="14" t="s">
        <v>11</v>
      </c>
      <c r="E16" s="14" t="s">
        <v>7</v>
      </c>
      <c r="F16" s="14" t="s">
        <v>176</v>
      </c>
      <c r="G16" s="14">
        <v>38</v>
      </c>
      <c r="H16" s="14">
        <v>78</v>
      </c>
      <c r="I16" s="14">
        <v>21</v>
      </c>
      <c r="J16" s="14">
        <v>9000</v>
      </c>
      <c r="K16" s="15">
        <f t="shared" si="0"/>
        <v>189000</v>
      </c>
    </row>
    <row r="17" spans="1:11">
      <c r="A17" s="13">
        <v>39828</v>
      </c>
      <c r="B17" s="67" t="str">
        <f>TEXT($A17,"YYYY")&amp;"-"&amp;TEXT(ROW()-1,"000")&amp;"-"&amp;$F17&amp;TEXT(COUNTIF($F$2:F17,$F17), "000")</f>
        <v>2009-016-泠涷茶008</v>
      </c>
      <c r="C17" s="14" t="s">
        <v>13</v>
      </c>
      <c r="D17" s="14" t="s">
        <v>130</v>
      </c>
      <c r="E17" s="14" t="s">
        <v>18</v>
      </c>
      <c r="F17" s="14" t="s">
        <v>176</v>
      </c>
      <c r="G17" s="14">
        <v>73</v>
      </c>
      <c r="H17" s="14">
        <v>44</v>
      </c>
      <c r="I17" s="14">
        <v>45</v>
      </c>
      <c r="J17" s="14">
        <v>9000</v>
      </c>
      <c r="K17" s="15">
        <f t="shared" si="0"/>
        <v>405000</v>
      </c>
    </row>
    <row r="18" spans="1:11">
      <c r="A18" s="13">
        <v>39829</v>
      </c>
      <c r="B18" s="67" t="str">
        <f>TEXT($A18,"YYYY")&amp;"-"&amp;TEXT(ROW()-1,"000")&amp;"-"&amp;$F18&amp;TEXT(COUNTIF($F$2:F18,$F18), "000")</f>
        <v>2009-017-奶茶006</v>
      </c>
      <c r="C18" s="14" t="s">
        <v>169</v>
      </c>
      <c r="D18" s="14" t="s">
        <v>70</v>
      </c>
      <c r="E18" s="14" t="s">
        <v>7</v>
      </c>
      <c r="F18" s="14" t="s">
        <v>174</v>
      </c>
      <c r="G18" s="14">
        <v>81</v>
      </c>
      <c r="H18" s="14">
        <v>84</v>
      </c>
      <c r="I18" s="14">
        <v>61</v>
      </c>
      <c r="J18" s="14">
        <v>18000</v>
      </c>
      <c r="K18" s="15">
        <f t="shared" si="0"/>
        <v>1098000</v>
      </c>
    </row>
    <row r="19" spans="1:11">
      <c r="A19" s="13">
        <v>39829</v>
      </c>
      <c r="B19" s="67" t="str">
        <f>TEXT($A19,"YYYY")&amp;"-"&amp;TEXT(ROW()-1,"000")&amp;"-"&amp;$F19&amp;TEXT(COUNTIF($F$2:F19,$F19), "000")</f>
        <v>2009-018-泠涷茶009</v>
      </c>
      <c r="C19" s="14" t="s">
        <v>172</v>
      </c>
      <c r="D19" s="14" t="s">
        <v>47</v>
      </c>
      <c r="E19" s="14" t="s">
        <v>7</v>
      </c>
      <c r="F19" s="14" t="s">
        <v>176</v>
      </c>
      <c r="G19" s="14">
        <v>44</v>
      </c>
      <c r="H19" s="14">
        <v>90</v>
      </c>
      <c r="I19" s="14">
        <v>47</v>
      </c>
      <c r="J19" s="14">
        <v>9000</v>
      </c>
      <c r="K19" s="15">
        <f t="shared" si="0"/>
        <v>423000</v>
      </c>
    </row>
    <row r="20" spans="1:11">
      <c r="A20" s="13">
        <v>39830</v>
      </c>
      <c r="B20" s="67" t="str">
        <f>TEXT($A20,"YYYY")&amp;"-"&amp;TEXT(ROW()-1,"000")&amp;"-"&amp;$F20&amp;TEXT(COUNTIF($F$2:F20,$F20), "000")</f>
        <v>2009-019-泠涷茶010</v>
      </c>
      <c r="C20" s="14" t="s">
        <v>173</v>
      </c>
      <c r="D20" s="14" t="s">
        <v>72</v>
      </c>
      <c r="E20" s="14" t="s">
        <v>7</v>
      </c>
      <c r="F20" s="14" t="s">
        <v>176</v>
      </c>
      <c r="G20" s="14">
        <v>80</v>
      </c>
      <c r="H20" s="14">
        <v>97</v>
      </c>
      <c r="I20" s="14">
        <v>99</v>
      </c>
      <c r="J20" s="14">
        <v>9000</v>
      </c>
      <c r="K20" s="15">
        <f t="shared" si="0"/>
        <v>891000</v>
      </c>
    </row>
    <row r="21" spans="1:11">
      <c r="A21" s="13">
        <v>39832</v>
      </c>
      <c r="B21" s="67" t="str">
        <f>TEXT($A21,"YYYY")&amp;"-"&amp;TEXT(ROW()-1,"000")&amp;"-"&amp;$F21&amp;TEXT(COUNTIF($F$2:F21,$F21), "000")</f>
        <v>2009-020-泠涷茶011</v>
      </c>
      <c r="C21" s="14" t="s">
        <v>172</v>
      </c>
      <c r="D21" s="14" t="s">
        <v>97</v>
      </c>
      <c r="E21" s="14" t="s">
        <v>10</v>
      </c>
      <c r="F21" s="14" t="s">
        <v>176</v>
      </c>
      <c r="G21" s="14">
        <v>97</v>
      </c>
      <c r="H21" s="14">
        <v>70</v>
      </c>
      <c r="I21" s="14">
        <v>45</v>
      </c>
      <c r="J21" s="14">
        <v>9000</v>
      </c>
      <c r="K21" s="15">
        <f t="shared" si="0"/>
        <v>405000</v>
      </c>
    </row>
    <row r="22" spans="1:11">
      <c r="A22" s="13">
        <v>39833</v>
      </c>
      <c r="B22" s="67" t="str">
        <f>TEXT($A22,"YYYY")&amp;"-"&amp;TEXT(ROW()-1,"000")&amp;"-"&amp;$F22&amp;TEXT(COUNTIF($F$2:F22,$F22), "000")</f>
        <v>2009-021-泠涷茶012</v>
      </c>
      <c r="C22" s="14" t="s">
        <v>169</v>
      </c>
      <c r="D22" s="14" t="s">
        <v>123</v>
      </c>
      <c r="E22" s="14" t="s">
        <v>18</v>
      </c>
      <c r="F22" s="14" t="s">
        <v>176</v>
      </c>
      <c r="G22" s="14">
        <v>76</v>
      </c>
      <c r="H22" s="14">
        <v>83</v>
      </c>
      <c r="I22" s="14">
        <v>29</v>
      </c>
      <c r="J22" s="14">
        <v>9000</v>
      </c>
      <c r="K22" s="15">
        <f t="shared" si="0"/>
        <v>261000</v>
      </c>
    </row>
    <row r="23" spans="1:11">
      <c r="A23" s="13">
        <v>39833</v>
      </c>
      <c r="B23" s="67" t="str">
        <f>TEXT($A23,"YYYY")&amp;"-"&amp;TEXT(ROW()-1,"000")&amp;"-"&amp;$F23&amp;TEXT(COUNTIF($F$2:F23,$F23), "000")</f>
        <v>2009-022-泠涷茶013</v>
      </c>
      <c r="C23" s="14" t="s">
        <v>13</v>
      </c>
      <c r="D23" s="14" t="s">
        <v>167</v>
      </c>
      <c r="E23" s="14" t="s">
        <v>18</v>
      </c>
      <c r="F23" s="14" t="s">
        <v>176</v>
      </c>
      <c r="G23" s="14">
        <v>60</v>
      </c>
      <c r="H23" s="14">
        <v>80</v>
      </c>
      <c r="I23" s="14">
        <v>49</v>
      </c>
      <c r="J23" s="14">
        <v>9000</v>
      </c>
      <c r="K23" s="15">
        <f t="shared" si="0"/>
        <v>441000</v>
      </c>
    </row>
    <row r="24" spans="1:11">
      <c r="A24" s="13">
        <v>39834</v>
      </c>
      <c r="B24" s="67" t="str">
        <f>TEXT($A24,"YYYY")&amp;"-"&amp;TEXT(ROW()-1,"000")&amp;"-"&amp;$F24&amp;TEXT(COUNTIF($F$2:F24,$F24), "000")</f>
        <v>2009-023-紅茶004</v>
      </c>
      <c r="C24" s="14" t="s">
        <v>173</v>
      </c>
      <c r="D24" s="14" t="s">
        <v>130</v>
      </c>
      <c r="E24" s="14" t="s">
        <v>18</v>
      </c>
      <c r="F24" s="14" t="s">
        <v>175</v>
      </c>
      <c r="G24" s="14">
        <v>71</v>
      </c>
      <c r="H24" s="14">
        <v>58</v>
      </c>
      <c r="I24" s="14">
        <v>18</v>
      </c>
      <c r="J24" s="14">
        <v>23500</v>
      </c>
      <c r="K24" s="15">
        <f t="shared" si="0"/>
        <v>423000</v>
      </c>
    </row>
    <row r="25" spans="1:11">
      <c r="A25" s="13">
        <v>39835</v>
      </c>
      <c r="B25" s="67" t="str">
        <f>TEXT($A25,"YYYY")&amp;"-"&amp;TEXT(ROW()-1,"000")&amp;"-"&amp;$F25&amp;TEXT(COUNTIF($F$2:F25,$F25), "000")</f>
        <v>2009-024-紅茶005</v>
      </c>
      <c r="C25" s="14" t="s">
        <v>170</v>
      </c>
      <c r="D25" s="14" t="s">
        <v>9</v>
      </c>
      <c r="E25" s="14" t="s">
        <v>18</v>
      </c>
      <c r="F25" s="14" t="s">
        <v>175</v>
      </c>
      <c r="G25" s="14">
        <v>83</v>
      </c>
      <c r="H25" s="14">
        <v>50</v>
      </c>
      <c r="I25" s="14">
        <v>11</v>
      </c>
      <c r="J25" s="14">
        <v>23500</v>
      </c>
      <c r="K25" s="15">
        <f t="shared" si="0"/>
        <v>258500</v>
      </c>
    </row>
    <row r="26" spans="1:11">
      <c r="A26" s="13">
        <v>39835</v>
      </c>
      <c r="B26" s="67" t="str">
        <f>TEXT($A26,"YYYY")&amp;"-"&amp;TEXT(ROW()-1,"000")&amp;"-"&amp;$F26&amp;TEXT(COUNTIF($F$2:F26,$F26), "000")</f>
        <v>2009-025-紅茶006</v>
      </c>
      <c r="C26" s="14" t="s">
        <v>171</v>
      </c>
      <c r="D26" s="14" t="s">
        <v>75</v>
      </c>
      <c r="E26" s="14" t="s">
        <v>7</v>
      </c>
      <c r="F26" s="14" t="s">
        <v>175</v>
      </c>
      <c r="G26" s="14">
        <v>92</v>
      </c>
      <c r="H26" s="14">
        <v>54</v>
      </c>
      <c r="I26" s="14">
        <v>69</v>
      </c>
      <c r="J26" s="14">
        <v>23500</v>
      </c>
      <c r="K26" s="15">
        <f t="shared" si="0"/>
        <v>1621500</v>
      </c>
    </row>
    <row r="27" spans="1:11">
      <c r="A27" s="13">
        <v>39837</v>
      </c>
      <c r="B27" s="67" t="str">
        <f>TEXT($A27,"YYYY")&amp;"-"&amp;TEXT(ROW()-1,"000")&amp;"-"&amp;$F27&amp;TEXT(COUNTIF($F$2:F27,$F27), "000")</f>
        <v>2009-026-奶茶007</v>
      </c>
      <c r="C27" s="14" t="s">
        <v>171</v>
      </c>
      <c r="D27" s="14" t="s">
        <v>40</v>
      </c>
      <c r="E27" s="14" t="s">
        <v>23</v>
      </c>
      <c r="F27" s="14" t="s">
        <v>174</v>
      </c>
      <c r="G27" s="14">
        <v>44</v>
      </c>
      <c r="H27" s="14">
        <v>81</v>
      </c>
      <c r="I27" s="14">
        <v>55</v>
      </c>
      <c r="J27" s="14">
        <v>18000</v>
      </c>
      <c r="K27" s="15">
        <f t="shared" si="0"/>
        <v>990000</v>
      </c>
    </row>
    <row r="28" spans="1:11">
      <c r="A28" s="13">
        <v>39837</v>
      </c>
      <c r="B28" s="67" t="str">
        <f>TEXT($A28,"YYYY")&amp;"-"&amp;TEXT(ROW()-1,"000")&amp;"-"&amp;$F28&amp;TEXT(COUNTIF($F$2:F28,$F28), "000")</f>
        <v>2009-027-泠涷茶014</v>
      </c>
      <c r="C28" s="14" t="s">
        <v>13</v>
      </c>
      <c r="D28" s="14" t="s">
        <v>32</v>
      </c>
      <c r="E28" s="14" t="s">
        <v>23</v>
      </c>
      <c r="F28" s="14" t="s">
        <v>176</v>
      </c>
      <c r="G28" s="14">
        <v>27</v>
      </c>
      <c r="H28" s="14">
        <v>77</v>
      </c>
      <c r="I28" s="14">
        <v>16</v>
      </c>
      <c r="J28" s="14">
        <v>9000</v>
      </c>
      <c r="K28" s="15">
        <f t="shared" si="0"/>
        <v>144000</v>
      </c>
    </row>
    <row r="29" spans="1:11">
      <c r="A29" s="13">
        <v>39840</v>
      </c>
      <c r="B29" s="67" t="str">
        <f>TEXT($A29,"YYYY")&amp;"-"&amp;TEXT(ROW()-1,"000")&amp;"-"&amp;$F29&amp;TEXT(COUNTIF($F$2:F29,$F29), "000")</f>
        <v>2009-028-紅茶007</v>
      </c>
      <c r="C29" s="14" t="s">
        <v>171</v>
      </c>
      <c r="D29" s="14" t="s">
        <v>46</v>
      </c>
      <c r="E29" s="14" t="s">
        <v>10</v>
      </c>
      <c r="F29" s="14" t="s">
        <v>175</v>
      </c>
      <c r="G29" s="14">
        <v>63</v>
      </c>
      <c r="H29" s="14">
        <v>77</v>
      </c>
      <c r="I29" s="14">
        <v>9</v>
      </c>
      <c r="J29" s="14">
        <v>23500</v>
      </c>
      <c r="K29" s="15">
        <f t="shared" si="0"/>
        <v>211500</v>
      </c>
    </row>
    <row r="30" spans="1:11">
      <c r="A30" s="13">
        <v>39840</v>
      </c>
      <c r="B30" s="67" t="str">
        <f>TEXT($A30,"YYYY")&amp;"-"&amp;TEXT(ROW()-1,"000")&amp;"-"&amp;$F30&amp;TEXT(COUNTIF($F$2:F30,$F30), "000")</f>
        <v>2009-029-奶茶008</v>
      </c>
      <c r="C30" s="14" t="s">
        <v>170</v>
      </c>
      <c r="D30" s="14" t="s">
        <v>24</v>
      </c>
      <c r="E30" s="14" t="s">
        <v>21</v>
      </c>
      <c r="F30" s="14" t="s">
        <v>174</v>
      </c>
      <c r="G30" s="14">
        <v>86</v>
      </c>
      <c r="H30" s="14">
        <v>36</v>
      </c>
      <c r="I30" s="14">
        <v>16</v>
      </c>
      <c r="J30" s="14">
        <v>18000</v>
      </c>
      <c r="K30" s="15">
        <f t="shared" si="0"/>
        <v>288000</v>
      </c>
    </row>
    <row r="31" spans="1:11">
      <c r="A31" s="13">
        <v>39841</v>
      </c>
      <c r="B31" s="67" t="str">
        <f>TEXT($A31,"YYYY")&amp;"-"&amp;TEXT(ROW()-1,"000")&amp;"-"&amp;$F31&amp;TEXT(COUNTIF($F$2:F31,$F31), "000")</f>
        <v>2009-030-泠涷茶015</v>
      </c>
      <c r="C31" s="14" t="s">
        <v>171</v>
      </c>
      <c r="D31" s="14" t="s">
        <v>84</v>
      </c>
      <c r="E31" s="14" t="s">
        <v>18</v>
      </c>
      <c r="F31" s="14" t="s">
        <v>176</v>
      </c>
      <c r="G31" s="14">
        <v>47</v>
      </c>
      <c r="H31" s="14">
        <v>28</v>
      </c>
      <c r="I31" s="14">
        <v>3</v>
      </c>
      <c r="J31" s="14">
        <v>9000</v>
      </c>
      <c r="K31" s="15">
        <f t="shared" si="0"/>
        <v>27000</v>
      </c>
    </row>
    <row r="32" spans="1:11">
      <c r="A32" s="13">
        <v>39842</v>
      </c>
      <c r="B32" s="67" t="str">
        <f>TEXT($A32,"YYYY")&amp;"-"&amp;TEXT(ROW()-1,"000")&amp;"-"&amp;$F32&amp;TEXT(COUNTIF($F$2:F32,$F32), "000")</f>
        <v>2009-031-紅茶008</v>
      </c>
      <c r="C32" s="14" t="s">
        <v>173</v>
      </c>
      <c r="D32" s="14" t="s">
        <v>59</v>
      </c>
      <c r="E32" s="14" t="s">
        <v>7</v>
      </c>
      <c r="F32" s="14" t="s">
        <v>175</v>
      </c>
      <c r="G32" s="14">
        <v>30</v>
      </c>
      <c r="H32" s="14">
        <v>42</v>
      </c>
      <c r="I32" s="14">
        <v>51</v>
      </c>
      <c r="J32" s="14">
        <v>23500</v>
      </c>
      <c r="K32" s="15">
        <f t="shared" si="0"/>
        <v>1198500</v>
      </c>
    </row>
    <row r="33" spans="1:11">
      <c r="A33" s="13">
        <v>39843</v>
      </c>
      <c r="B33" s="67" t="str">
        <f>TEXT($A33,"YYYY")&amp;"-"&amp;TEXT(ROW()-1,"000")&amp;"-"&amp;$F33&amp;TEXT(COUNTIF($F$2:F33,$F33), "000")</f>
        <v>2009-032-紅茶009</v>
      </c>
      <c r="C33" s="14" t="s">
        <v>171</v>
      </c>
      <c r="D33" s="14" t="s">
        <v>81</v>
      </c>
      <c r="E33" s="14" t="s">
        <v>18</v>
      </c>
      <c r="F33" s="14" t="s">
        <v>175</v>
      </c>
      <c r="G33" s="14">
        <v>54</v>
      </c>
      <c r="H33" s="14">
        <v>69</v>
      </c>
      <c r="I33" s="14">
        <v>86</v>
      </c>
      <c r="J33" s="14">
        <v>23500</v>
      </c>
      <c r="K33" s="15">
        <f t="shared" si="0"/>
        <v>2021000</v>
      </c>
    </row>
    <row r="34" spans="1:11">
      <c r="A34" s="13">
        <v>39843</v>
      </c>
      <c r="B34" s="67" t="str">
        <f>TEXT($A34,"YYYY")&amp;"-"&amp;TEXT(ROW()-1,"000")&amp;"-"&amp;$F34&amp;TEXT(COUNTIF($F$2:F34,$F34), "000")</f>
        <v>2009-033-奶茶009</v>
      </c>
      <c r="C34" s="14" t="s">
        <v>13</v>
      </c>
      <c r="D34" s="14" t="s">
        <v>82</v>
      </c>
      <c r="E34" s="14" t="s">
        <v>18</v>
      </c>
      <c r="F34" s="14" t="s">
        <v>174</v>
      </c>
      <c r="G34" s="14">
        <v>100</v>
      </c>
      <c r="H34" s="14">
        <v>78</v>
      </c>
      <c r="I34" s="14">
        <v>51</v>
      </c>
      <c r="J34" s="14">
        <v>18000</v>
      </c>
      <c r="K34" s="15">
        <f t="shared" si="0"/>
        <v>918000</v>
      </c>
    </row>
    <row r="35" spans="1:11">
      <c r="A35" s="13">
        <v>39845</v>
      </c>
      <c r="B35" s="67" t="str">
        <f>TEXT($A35,"YYYY")&amp;"-"&amp;TEXT(ROW()-1,"000")&amp;"-"&amp;$F35&amp;TEXT(COUNTIF($F$2:F35,$F35), "000")</f>
        <v>2009-034-茶里王001</v>
      </c>
      <c r="C35" s="14" t="s">
        <v>170</v>
      </c>
      <c r="D35" s="14" t="s">
        <v>14</v>
      </c>
      <c r="E35" s="14" t="s">
        <v>10</v>
      </c>
      <c r="F35" s="14" t="s">
        <v>177</v>
      </c>
      <c r="G35" s="14">
        <v>64</v>
      </c>
      <c r="H35" s="14">
        <v>79</v>
      </c>
      <c r="I35" s="14">
        <v>88</v>
      </c>
      <c r="J35" s="14">
        <v>5000</v>
      </c>
      <c r="K35" s="15">
        <f t="shared" si="0"/>
        <v>440000</v>
      </c>
    </row>
    <row r="36" spans="1:11">
      <c r="A36" s="13">
        <v>39846</v>
      </c>
      <c r="B36" s="67" t="str">
        <f>TEXT($A36,"YYYY")&amp;"-"&amp;TEXT(ROW()-1,"000")&amp;"-"&amp;$F36&amp;TEXT(COUNTIF($F$2:F36,$F36), "000")</f>
        <v>2009-035-紅茶010</v>
      </c>
      <c r="C36" s="14" t="s">
        <v>173</v>
      </c>
      <c r="D36" s="14" t="s">
        <v>83</v>
      </c>
      <c r="E36" s="14" t="s">
        <v>7</v>
      </c>
      <c r="F36" s="14" t="s">
        <v>175</v>
      </c>
      <c r="G36" s="14">
        <v>90</v>
      </c>
      <c r="H36" s="14">
        <v>50</v>
      </c>
      <c r="I36" s="14">
        <v>54</v>
      </c>
      <c r="J36" s="14">
        <v>23500</v>
      </c>
      <c r="K36" s="15">
        <f t="shared" si="0"/>
        <v>1269000</v>
      </c>
    </row>
    <row r="37" spans="1:11">
      <c r="A37" s="13">
        <v>39846</v>
      </c>
      <c r="B37" s="67" t="str">
        <f>TEXT($A37,"YYYY")&amp;"-"&amp;TEXT(ROW()-1,"000")&amp;"-"&amp;$F37&amp;TEXT(COUNTIF($F$2:F37,$F37), "000")</f>
        <v>2009-036-奶茶010</v>
      </c>
      <c r="C37" s="14" t="s">
        <v>170</v>
      </c>
      <c r="D37" s="14" t="s">
        <v>116</v>
      </c>
      <c r="E37" s="14" t="s">
        <v>18</v>
      </c>
      <c r="F37" s="14" t="s">
        <v>174</v>
      </c>
      <c r="G37" s="14">
        <v>24</v>
      </c>
      <c r="H37" s="14">
        <v>82</v>
      </c>
      <c r="I37" s="14">
        <v>94</v>
      </c>
      <c r="J37" s="14">
        <v>18000</v>
      </c>
      <c r="K37" s="15">
        <f t="shared" si="0"/>
        <v>1692000</v>
      </c>
    </row>
    <row r="38" spans="1:11">
      <c r="A38" s="13">
        <v>39847</v>
      </c>
      <c r="B38" s="67" t="str">
        <f>TEXT($A38,"YYYY")&amp;"-"&amp;TEXT(ROW()-1,"000")&amp;"-"&amp;$F38&amp;TEXT(COUNTIF($F$2:F38,$F38), "000")</f>
        <v>2009-037-泠涷茶016</v>
      </c>
      <c r="C38" s="14" t="s">
        <v>172</v>
      </c>
      <c r="D38" s="14" t="s">
        <v>19</v>
      </c>
      <c r="E38" s="14" t="s">
        <v>7</v>
      </c>
      <c r="F38" s="14" t="s">
        <v>176</v>
      </c>
      <c r="G38" s="14">
        <v>50</v>
      </c>
      <c r="H38" s="14">
        <v>37</v>
      </c>
      <c r="I38" s="14">
        <v>11</v>
      </c>
      <c r="J38" s="14">
        <v>9000</v>
      </c>
      <c r="K38" s="15">
        <f t="shared" si="0"/>
        <v>99000</v>
      </c>
    </row>
    <row r="39" spans="1:11">
      <c r="A39" s="13">
        <v>39849</v>
      </c>
      <c r="B39" s="67" t="str">
        <f>TEXT($A39,"YYYY")&amp;"-"&amp;TEXT(ROW()-1,"000")&amp;"-"&amp;$F39&amp;TEXT(COUNTIF($F$2:F39,$F39), "000")</f>
        <v>2009-038-奶茶011</v>
      </c>
      <c r="C39" s="14" t="s">
        <v>170</v>
      </c>
      <c r="D39" s="14" t="s">
        <v>131</v>
      </c>
      <c r="E39" s="14" t="s">
        <v>23</v>
      </c>
      <c r="F39" s="14" t="s">
        <v>174</v>
      </c>
      <c r="G39" s="14">
        <v>91</v>
      </c>
      <c r="H39" s="14">
        <v>50</v>
      </c>
      <c r="I39" s="14">
        <v>8</v>
      </c>
      <c r="J39" s="14">
        <v>18000</v>
      </c>
      <c r="K39" s="15">
        <f t="shared" si="0"/>
        <v>144000</v>
      </c>
    </row>
    <row r="40" spans="1:11">
      <c r="A40" s="13">
        <v>39850</v>
      </c>
      <c r="B40" s="67" t="str">
        <f>TEXT($A40,"YYYY")&amp;"-"&amp;TEXT(ROW()-1,"000")&amp;"-"&amp;$F40&amp;TEXT(COUNTIF($F$2:F40,$F40), "000")</f>
        <v>2009-039-泠涷茶017</v>
      </c>
      <c r="C40" s="14" t="s">
        <v>13</v>
      </c>
      <c r="D40" s="14" t="s">
        <v>167</v>
      </c>
      <c r="E40" s="14" t="s">
        <v>18</v>
      </c>
      <c r="F40" s="14" t="s">
        <v>176</v>
      </c>
      <c r="G40" s="14">
        <v>85</v>
      </c>
      <c r="H40" s="14">
        <v>62</v>
      </c>
      <c r="I40" s="14">
        <v>43</v>
      </c>
      <c r="J40" s="14">
        <v>9000</v>
      </c>
      <c r="K40" s="15">
        <f t="shared" si="0"/>
        <v>387000</v>
      </c>
    </row>
    <row r="41" spans="1:11">
      <c r="A41" s="13">
        <v>39851</v>
      </c>
      <c r="B41" s="67" t="str">
        <f>TEXT($A41,"YYYY")&amp;"-"&amp;TEXT(ROW()-1,"000")&amp;"-"&amp;$F41&amp;TEXT(COUNTIF($F$2:F41,$F41), "000")</f>
        <v>2009-040-泠涷茶018</v>
      </c>
      <c r="C41" s="14" t="s">
        <v>172</v>
      </c>
      <c r="D41" s="14" t="s">
        <v>154</v>
      </c>
      <c r="E41" s="14" t="s">
        <v>21</v>
      </c>
      <c r="F41" s="14" t="s">
        <v>176</v>
      </c>
      <c r="G41" s="14">
        <v>100</v>
      </c>
      <c r="H41" s="14">
        <v>32</v>
      </c>
      <c r="I41" s="14">
        <v>93</v>
      </c>
      <c r="J41" s="14">
        <v>9000</v>
      </c>
      <c r="K41" s="15">
        <f t="shared" si="0"/>
        <v>837000</v>
      </c>
    </row>
    <row r="42" spans="1:11">
      <c r="A42" s="13">
        <v>39851</v>
      </c>
      <c r="B42" s="67" t="str">
        <f>TEXT($A42,"YYYY")&amp;"-"&amp;TEXT(ROW()-1,"000")&amp;"-"&amp;$F42&amp;TEXT(COUNTIF($F$2:F42,$F42), "000")</f>
        <v>2009-041-泠涷茶019</v>
      </c>
      <c r="C42" s="14" t="s">
        <v>172</v>
      </c>
      <c r="D42" s="14" t="s">
        <v>97</v>
      </c>
      <c r="E42" s="14" t="s">
        <v>10</v>
      </c>
      <c r="F42" s="14" t="s">
        <v>176</v>
      </c>
      <c r="G42" s="14">
        <v>95</v>
      </c>
      <c r="H42" s="14">
        <v>24</v>
      </c>
      <c r="I42" s="14">
        <v>2</v>
      </c>
      <c r="J42" s="14">
        <v>9000</v>
      </c>
      <c r="K42" s="15">
        <f t="shared" si="0"/>
        <v>18000</v>
      </c>
    </row>
    <row r="43" spans="1:11">
      <c r="A43" s="13">
        <v>39852</v>
      </c>
      <c r="B43" s="67" t="str">
        <f>TEXT($A43,"YYYY")&amp;"-"&amp;TEXT(ROW()-1,"000")&amp;"-"&amp;$F43&amp;TEXT(COUNTIF($F$2:F43,$F43), "000")</f>
        <v>2009-042-茶里王002</v>
      </c>
      <c r="C43" s="14" t="s">
        <v>173</v>
      </c>
      <c r="D43" s="14" t="s">
        <v>12</v>
      </c>
      <c r="E43" s="14" t="s">
        <v>10</v>
      </c>
      <c r="F43" s="14" t="s">
        <v>177</v>
      </c>
      <c r="G43" s="14">
        <v>36</v>
      </c>
      <c r="H43" s="14">
        <v>69</v>
      </c>
      <c r="I43" s="14">
        <v>69</v>
      </c>
      <c r="J43" s="14">
        <v>5000</v>
      </c>
      <c r="K43" s="15">
        <f t="shared" si="0"/>
        <v>345000</v>
      </c>
    </row>
    <row r="44" spans="1:11">
      <c r="A44" s="13">
        <v>39852</v>
      </c>
      <c r="B44" s="67" t="str">
        <f>TEXT($A44,"YYYY")&amp;"-"&amp;TEXT(ROW()-1,"000")&amp;"-"&amp;$F44&amp;TEXT(COUNTIF($F$2:F44,$F44), "000")</f>
        <v>2009-043-紅茶011</v>
      </c>
      <c r="C44" s="14" t="s">
        <v>172</v>
      </c>
      <c r="D44" s="14" t="s">
        <v>101</v>
      </c>
      <c r="E44" s="14" t="s">
        <v>10</v>
      </c>
      <c r="F44" s="14" t="s">
        <v>175</v>
      </c>
      <c r="G44" s="14">
        <v>48</v>
      </c>
      <c r="H44" s="14">
        <v>99</v>
      </c>
      <c r="I44" s="14">
        <v>58</v>
      </c>
      <c r="J44" s="14">
        <v>23500</v>
      </c>
      <c r="K44" s="15">
        <f t="shared" si="0"/>
        <v>1363000</v>
      </c>
    </row>
    <row r="45" spans="1:11">
      <c r="A45" s="13">
        <v>39852</v>
      </c>
      <c r="B45" s="67" t="str">
        <f>TEXT($A45,"YYYY")&amp;"-"&amp;TEXT(ROW()-1,"000")&amp;"-"&amp;$F45&amp;TEXT(COUNTIF($F$2:F45,$F45), "000")</f>
        <v>2009-044-紅茶012</v>
      </c>
      <c r="C45" s="14" t="s">
        <v>173</v>
      </c>
      <c r="D45" s="14" t="s">
        <v>46</v>
      </c>
      <c r="E45" s="14" t="s">
        <v>7</v>
      </c>
      <c r="F45" s="14" t="s">
        <v>175</v>
      </c>
      <c r="G45" s="14">
        <v>45</v>
      </c>
      <c r="H45" s="14">
        <v>92</v>
      </c>
      <c r="I45" s="14">
        <v>62</v>
      </c>
      <c r="J45" s="14">
        <v>23500</v>
      </c>
      <c r="K45" s="15">
        <f t="shared" si="0"/>
        <v>1457000</v>
      </c>
    </row>
    <row r="46" spans="1:11">
      <c r="A46" s="13">
        <v>39853</v>
      </c>
      <c r="B46" s="67" t="str">
        <f>TEXT($A46,"YYYY")&amp;"-"&amp;TEXT(ROW()-1,"000")&amp;"-"&amp;$F46&amp;TEXT(COUNTIF($F$2:F46,$F46), "000")</f>
        <v>2009-045-茶包001</v>
      </c>
      <c r="C46" s="14" t="s">
        <v>173</v>
      </c>
      <c r="D46" s="14" t="s">
        <v>42</v>
      </c>
      <c r="E46" s="14" t="s">
        <v>23</v>
      </c>
      <c r="F46" s="14" t="s">
        <v>178</v>
      </c>
      <c r="G46" s="14">
        <v>20</v>
      </c>
      <c r="H46" s="14">
        <v>55</v>
      </c>
      <c r="I46" s="14">
        <v>56</v>
      </c>
      <c r="J46" s="14">
        <v>4000</v>
      </c>
      <c r="K46" s="15">
        <f t="shared" si="0"/>
        <v>224000</v>
      </c>
    </row>
    <row r="47" spans="1:11">
      <c r="A47" s="13">
        <v>39856</v>
      </c>
      <c r="B47" s="67" t="str">
        <f>TEXT($A47,"YYYY")&amp;"-"&amp;TEXT(ROW()-1,"000")&amp;"-"&amp;$F47&amp;TEXT(COUNTIF($F$2:F47,$F47), "000")</f>
        <v>2009-046-奶茶012</v>
      </c>
      <c r="C47" s="14" t="s">
        <v>173</v>
      </c>
      <c r="D47" s="14" t="s">
        <v>28</v>
      </c>
      <c r="E47" s="14" t="s">
        <v>18</v>
      </c>
      <c r="F47" s="14" t="s">
        <v>174</v>
      </c>
      <c r="G47" s="14">
        <v>48</v>
      </c>
      <c r="H47" s="14">
        <v>76</v>
      </c>
      <c r="I47" s="14">
        <v>59</v>
      </c>
      <c r="J47" s="14">
        <v>18000</v>
      </c>
      <c r="K47" s="15">
        <f t="shared" si="0"/>
        <v>1062000</v>
      </c>
    </row>
    <row r="48" spans="1:11">
      <c r="A48" s="13">
        <v>39857</v>
      </c>
      <c r="B48" s="67" t="str">
        <f>TEXT($A48,"YYYY")&amp;"-"&amp;TEXT(ROW()-1,"000")&amp;"-"&amp;$F48&amp;TEXT(COUNTIF($F$2:F48,$F48), "000")</f>
        <v>2009-047-紅茶013</v>
      </c>
      <c r="C48" s="14" t="s">
        <v>13</v>
      </c>
      <c r="D48" s="14" t="s">
        <v>156</v>
      </c>
      <c r="E48" s="14" t="s">
        <v>23</v>
      </c>
      <c r="F48" s="14" t="s">
        <v>175</v>
      </c>
      <c r="G48" s="14">
        <v>22</v>
      </c>
      <c r="H48" s="14">
        <v>34</v>
      </c>
      <c r="I48" s="14">
        <v>65</v>
      </c>
      <c r="J48" s="14">
        <v>23500</v>
      </c>
      <c r="K48" s="15">
        <f t="shared" si="0"/>
        <v>1527500</v>
      </c>
    </row>
    <row r="49" spans="1:11">
      <c r="A49" s="13">
        <v>39857</v>
      </c>
      <c r="B49" s="67" t="str">
        <f>TEXT($A49,"YYYY")&amp;"-"&amp;TEXT(ROW()-1,"000")&amp;"-"&amp;$F49&amp;TEXT(COUNTIF($F$2:F49,$F49), "000")</f>
        <v>2009-048-紅茶014</v>
      </c>
      <c r="C49" s="14" t="s">
        <v>173</v>
      </c>
      <c r="D49" s="14" t="s">
        <v>107</v>
      </c>
      <c r="E49" s="14" t="s">
        <v>18</v>
      </c>
      <c r="F49" s="14" t="s">
        <v>175</v>
      </c>
      <c r="G49" s="14">
        <v>96</v>
      </c>
      <c r="H49" s="14">
        <v>79</v>
      </c>
      <c r="I49" s="14">
        <v>64</v>
      </c>
      <c r="J49" s="14">
        <v>23500</v>
      </c>
      <c r="K49" s="15">
        <f t="shared" si="0"/>
        <v>1504000</v>
      </c>
    </row>
    <row r="50" spans="1:11">
      <c r="A50" s="13">
        <v>39860</v>
      </c>
      <c r="B50" s="67" t="str">
        <f>TEXT($A50,"YYYY")&amp;"-"&amp;TEXT(ROW()-1,"000")&amp;"-"&amp;$F50&amp;TEXT(COUNTIF($F$2:F50,$F50), "000")</f>
        <v>2009-049-奶茶013</v>
      </c>
      <c r="C50" s="14" t="s">
        <v>13</v>
      </c>
      <c r="D50" s="14" t="s">
        <v>65</v>
      </c>
      <c r="E50" s="14" t="s">
        <v>7</v>
      </c>
      <c r="F50" s="14" t="s">
        <v>174</v>
      </c>
      <c r="G50" s="14">
        <v>23</v>
      </c>
      <c r="H50" s="14">
        <v>87</v>
      </c>
      <c r="I50" s="14">
        <v>26</v>
      </c>
      <c r="J50" s="14">
        <v>18000</v>
      </c>
      <c r="K50" s="15">
        <f t="shared" si="0"/>
        <v>468000</v>
      </c>
    </row>
    <row r="51" spans="1:11">
      <c r="A51" s="13">
        <v>39860</v>
      </c>
      <c r="B51" s="67" t="str">
        <f>TEXT($A51,"YYYY")&amp;"-"&amp;TEXT(ROW()-1,"000")&amp;"-"&amp;$F51&amp;TEXT(COUNTIF($F$2:F51,$F51), "000")</f>
        <v>2009-050-泠涷茶020</v>
      </c>
      <c r="C51" s="14" t="s">
        <v>13</v>
      </c>
      <c r="D51" s="14" t="s">
        <v>124</v>
      </c>
      <c r="E51" s="14" t="s">
        <v>118</v>
      </c>
      <c r="F51" s="14" t="s">
        <v>176</v>
      </c>
      <c r="G51" s="14">
        <v>95</v>
      </c>
      <c r="H51" s="14">
        <v>24</v>
      </c>
      <c r="I51" s="14">
        <v>5</v>
      </c>
      <c r="J51" s="14">
        <v>9000</v>
      </c>
      <c r="K51" s="15">
        <f t="shared" si="0"/>
        <v>45000</v>
      </c>
    </row>
    <row r="52" spans="1:11">
      <c r="A52" s="13">
        <v>39860</v>
      </c>
      <c r="B52" s="67" t="str">
        <f>TEXT($A52,"YYYY")&amp;"-"&amp;TEXT(ROW()-1,"000")&amp;"-"&amp;$F52&amp;TEXT(COUNTIF($F$2:F52,$F52), "000")</f>
        <v>2009-051-泠涷茶021</v>
      </c>
      <c r="C52" s="14" t="s">
        <v>169</v>
      </c>
      <c r="D52" s="14" t="s">
        <v>46</v>
      </c>
      <c r="E52" s="14" t="s">
        <v>7</v>
      </c>
      <c r="F52" s="14" t="s">
        <v>176</v>
      </c>
      <c r="G52" s="14">
        <v>81</v>
      </c>
      <c r="H52" s="14">
        <v>97</v>
      </c>
      <c r="I52" s="14">
        <v>99</v>
      </c>
      <c r="J52" s="14">
        <v>9000</v>
      </c>
      <c r="K52" s="15">
        <f t="shared" si="0"/>
        <v>891000</v>
      </c>
    </row>
    <row r="53" spans="1:11">
      <c r="A53" s="13">
        <v>39861</v>
      </c>
      <c r="B53" s="67" t="str">
        <f>TEXT($A53,"YYYY")&amp;"-"&amp;TEXT(ROW()-1,"000")&amp;"-"&amp;$F53&amp;TEXT(COUNTIF($F$2:F53,$F53), "000")</f>
        <v>2009-052-泠涷茶022</v>
      </c>
      <c r="C53" s="14" t="s">
        <v>169</v>
      </c>
      <c r="D53" s="14" t="s">
        <v>46</v>
      </c>
      <c r="E53" s="14" t="s">
        <v>7</v>
      </c>
      <c r="F53" s="14" t="s">
        <v>176</v>
      </c>
      <c r="G53" s="14">
        <v>76</v>
      </c>
      <c r="H53" s="14">
        <v>65</v>
      </c>
      <c r="I53" s="14">
        <v>89</v>
      </c>
      <c r="J53" s="14">
        <v>9000</v>
      </c>
      <c r="K53" s="15">
        <f t="shared" si="0"/>
        <v>801000</v>
      </c>
    </row>
    <row r="54" spans="1:11">
      <c r="A54" s="13">
        <v>39861</v>
      </c>
      <c r="B54" s="67" t="str">
        <f>TEXT($A54,"YYYY")&amp;"-"&amp;TEXT(ROW()-1,"000")&amp;"-"&amp;$F54&amp;TEXT(COUNTIF($F$2:F54,$F54), "000")</f>
        <v>2009-053-泠涷茶023</v>
      </c>
      <c r="C54" s="14" t="s">
        <v>171</v>
      </c>
      <c r="D54" s="14" t="s">
        <v>148</v>
      </c>
      <c r="E54" s="14" t="s">
        <v>118</v>
      </c>
      <c r="F54" s="14" t="s">
        <v>176</v>
      </c>
      <c r="G54" s="14">
        <v>56</v>
      </c>
      <c r="H54" s="14">
        <v>35</v>
      </c>
      <c r="I54" s="14">
        <v>20</v>
      </c>
      <c r="J54" s="14">
        <v>9000</v>
      </c>
      <c r="K54" s="15">
        <f t="shared" si="0"/>
        <v>180000</v>
      </c>
    </row>
    <row r="55" spans="1:11">
      <c r="A55" s="13">
        <v>39861</v>
      </c>
      <c r="B55" s="67" t="str">
        <f>TEXT($A55,"YYYY")&amp;"-"&amp;TEXT(ROW()-1,"000")&amp;"-"&amp;$F55&amp;TEXT(COUNTIF($F$2:F55,$F55), "000")</f>
        <v>2009-054-泠涷茶024</v>
      </c>
      <c r="C55" s="14" t="s">
        <v>169</v>
      </c>
      <c r="D55" s="14" t="s">
        <v>16</v>
      </c>
      <c r="E55" s="14" t="s">
        <v>10</v>
      </c>
      <c r="F55" s="14" t="s">
        <v>176</v>
      </c>
      <c r="G55" s="14">
        <v>26</v>
      </c>
      <c r="H55" s="14">
        <v>99</v>
      </c>
      <c r="I55" s="14">
        <v>77</v>
      </c>
      <c r="J55" s="14">
        <v>9000</v>
      </c>
      <c r="K55" s="15">
        <f t="shared" si="0"/>
        <v>693000</v>
      </c>
    </row>
    <row r="56" spans="1:11">
      <c r="A56" s="13">
        <v>39862</v>
      </c>
      <c r="B56" s="67" t="str">
        <f>TEXT($A56,"YYYY")&amp;"-"&amp;TEXT(ROW()-1,"000")&amp;"-"&amp;$F56&amp;TEXT(COUNTIF($F$2:F56,$F56), "000")</f>
        <v>2009-055-泠涷茶025</v>
      </c>
      <c r="C56" s="14" t="s">
        <v>173</v>
      </c>
      <c r="D56" s="14" t="s">
        <v>159</v>
      </c>
      <c r="E56" s="14" t="s">
        <v>21</v>
      </c>
      <c r="F56" s="14" t="s">
        <v>176</v>
      </c>
      <c r="G56" s="14">
        <v>55</v>
      </c>
      <c r="H56" s="14">
        <v>24</v>
      </c>
      <c r="I56" s="14">
        <v>87</v>
      </c>
      <c r="J56" s="14">
        <v>9000</v>
      </c>
      <c r="K56" s="15">
        <f t="shared" si="0"/>
        <v>783000</v>
      </c>
    </row>
    <row r="57" spans="1:11">
      <c r="A57" s="13">
        <v>39862</v>
      </c>
      <c r="B57" s="67" t="str">
        <f>TEXT($A57,"YYYY")&amp;"-"&amp;TEXT(ROW()-1,"000")&amp;"-"&amp;$F57&amp;TEXT(COUNTIF($F$2:F57,$F57), "000")</f>
        <v>2009-056-泠涷茶026</v>
      </c>
      <c r="C57" s="14" t="s">
        <v>169</v>
      </c>
      <c r="D57" s="14" t="s">
        <v>123</v>
      </c>
      <c r="E57" s="14" t="s">
        <v>18</v>
      </c>
      <c r="F57" s="14" t="s">
        <v>176</v>
      </c>
      <c r="G57" s="14">
        <v>80</v>
      </c>
      <c r="H57" s="14">
        <v>38</v>
      </c>
      <c r="I57" s="14">
        <v>64</v>
      </c>
      <c r="J57" s="14">
        <v>9000</v>
      </c>
      <c r="K57" s="15">
        <f t="shared" si="0"/>
        <v>576000</v>
      </c>
    </row>
    <row r="58" spans="1:11">
      <c r="A58" s="13">
        <v>39863</v>
      </c>
      <c r="B58" s="67" t="str">
        <f>TEXT($A58,"YYYY")&amp;"-"&amp;TEXT(ROW()-1,"000")&amp;"-"&amp;$F58&amp;TEXT(COUNTIF($F$2:F58,$F58), "000")</f>
        <v>2009-057-紅茶015</v>
      </c>
      <c r="C58" s="14" t="s">
        <v>169</v>
      </c>
      <c r="D58" s="14" t="s">
        <v>151</v>
      </c>
      <c r="E58" s="14" t="s">
        <v>7</v>
      </c>
      <c r="F58" s="14" t="s">
        <v>175</v>
      </c>
      <c r="G58" s="14">
        <v>86</v>
      </c>
      <c r="H58" s="14">
        <v>32</v>
      </c>
      <c r="I58" s="14">
        <v>47</v>
      </c>
      <c r="J58" s="14">
        <v>23500</v>
      </c>
      <c r="K58" s="15">
        <f t="shared" si="0"/>
        <v>1104500</v>
      </c>
    </row>
    <row r="59" spans="1:11">
      <c r="A59" s="13">
        <v>39863</v>
      </c>
      <c r="B59" s="67" t="str">
        <f>TEXT($A59,"YYYY")&amp;"-"&amp;TEXT(ROW()-1,"000")&amp;"-"&amp;$F59&amp;TEXT(COUNTIF($F$2:F59,$F59), "000")</f>
        <v>2009-058-奶茶014</v>
      </c>
      <c r="C59" s="14" t="s">
        <v>13</v>
      </c>
      <c r="D59" s="14" t="s">
        <v>93</v>
      </c>
      <c r="E59" s="14" t="s">
        <v>21</v>
      </c>
      <c r="F59" s="14" t="s">
        <v>174</v>
      </c>
      <c r="G59" s="14">
        <v>24</v>
      </c>
      <c r="H59" s="14">
        <v>21</v>
      </c>
      <c r="I59" s="14">
        <v>41</v>
      </c>
      <c r="J59" s="14">
        <v>18000</v>
      </c>
      <c r="K59" s="15">
        <f t="shared" si="0"/>
        <v>738000</v>
      </c>
    </row>
    <row r="60" spans="1:11">
      <c r="A60" s="13">
        <v>39863</v>
      </c>
      <c r="B60" s="67" t="str">
        <f>TEXT($A60,"YYYY")&amp;"-"&amp;TEXT(ROW()-1,"000")&amp;"-"&amp;$F60&amp;TEXT(COUNTIF($F$2:F60,$F60), "000")</f>
        <v>2009-059-泠涷茶027</v>
      </c>
      <c r="C60" s="14" t="s">
        <v>171</v>
      </c>
      <c r="D60" s="14" t="s">
        <v>9</v>
      </c>
      <c r="E60" s="14" t="s">
        <v>10</v>
      </c>
      <c r="F60" s="14" t="s">
        <v>176</v>
      </c>
      <c r="G60" s="14">
        <v>96</v>
      </c>
      <c r="H60" s="14">
        <v>44</v>
      </c>
      <c r="I60" s="14">
        <v>1</v>
      </c>
      <c r="J60" s="14">
        <v>9000</v>
      </c>
      <c r="K60" s="15">
        <f t="shared" si="0"/>
        <v>9000</v>
      </c>
    </row>
    <row r="61" spans="1:11">
      <c r="A61" s="13">
        <v>39864</v>
      </c>
      <c r="B61" s="67" t="str">
        <f>TEXT($A61,"YYYY")&amp;"-"&amp;TEXT(ROW()-1,"000")&amp;"-"&amp;$F61&amp;TEXT(COUNTIF($F$2:F61,$F61), "000")</f>
        <v>2009-060-奶茶015</v>
      </c>
      <c r="C61" s="14" t="s">
        <v>13</v>
      </c>
      <c r="D61" s="14" t="s">
        <v>82</v>
      </c>
      <c r="E61" s="14" t="s">
        <v>18</v>
      </c>
      <c r="F61" s="14" t="s">
        <v>174</v>
      </c>
      <c r="G61" s="14">
        <v>20</v>
      </c>
      <c r="H61" s="14">
        <v>67</v>
      </c>
      <c r="I61" s="14">
        <v>12</v>
      </c>
      <c r="J61" s="14">
        <v>18000</v>
      </c>
      <c r="K61" s="15">
        <f t="shared" si="0"/>
        <v>216000</v>
      </c>
    </row>
    <row r="62" spans="1:11">
      <c r="A62" s="13">
        <v>39865</v>
      </c>
      <c r="B62" s="67" t="str">
        <f>TEXT($A62,"YYYY")&amp;"-"&amp;TEXT(ROW()-1,"000")&amp;"-"&amp;$F62&amp;TEXT(COUNTIF($F$2:F62,$F62), "000")</f>
        <v>2009-061-奶茶016</v>
      </c>
      <c r="C62" s="14" t="s">
        <v>13</v>
      </c>
      <c r="D62" s="14" t="s">
        <v>85</v>
      </c>
      <c r="E62" s="14" t="s">
        <v>7</v>
      </c>
      <c r="F62" s="14" t="s">
        <v>174</v>
      </c>
      <c r="G62" s="14">
        <v>99</v>
      </c>
      <c r="H62" s="14">
        <v>45</v>
      </c>
      <c r="I62" s="14">
        <v>55</v>
      </c>
      <c r="J62" s="14">
        <v>18000</v>
      </c>
      <c r="K62" s="15">
        <f t="shared" si="0"/>
        <v>990000</v>
      </c>
    </row>
    <row r="63" spans="1:11">
      <c r="A63" s="13">
        <v>39866</v>
      </c>
      <c r="B63" s="67" t="str">
        <f>TEXT($A63,"YYYY")&amp;"-"&amp;TEXT(ROW()-1,"000")&amp;"-"&amp;$F63&amp;TEXT(COUNTIF($F$2:F63,$F63), "000")</f>
        <v>2009-062-紅茶016</v>
      </c>
      <c r="C63" s="14" t="s">
        <v>171</v>
      </c>
      <c r="D63" s="14" t="s">
        <v>62</v>
      </c>
      <c r="E63" s="14" t="s">
        <v>7</v>
      </c>
      <c r="F63" s="14" t="s">
        <v>175</v>
      </c>
      <c r="G63" s="14">
        <v>92</v>
      </c>
      <c r="H63" s="14">
        <v>71</v>
      </c>
      <c r="I63" s="14">
        <v>38</v>
      </c>
      <c r="J63" s="14">
        <v>23500</v>
      </c>
      <c r="K63" s="15">
        <f t="shared" si="0"/>
        <v>893000</v>
      </c>
    </row>
    <row r="64" spans="1:11">
      <c r="A64" s="13">
        <v>39868</v>
      </c>
      <c r="B64" s="67" t="str">
        <f>TEXT($A64,"YYYY")&amp;"-"&amp;TEXT(ROW()-1,"000")&amp;"-"&amp;$F64&amp;TEXT(COUNTIF($F$2:F64,$F64), "000")</f>
        <v>2009-063-奶茶017</v>
      </c>
      <c r="C64" s="14" t="s">
        <v>171</v>
      </c>
      <c r="D64" s="14" t="s">
        <v>40</v>
      </c>
      <c r="E64" s="14" t="s">
        <v>23</v>
      </c>
      <c r="F64" s="14" t="s">
        <v>174</v>
      </c>
      <c r="G64" s="14">
        <v>51</v>
      </c>
      <c r="H64" s="14">
        <v>43</v>
      </c>
      <c r="I64" s="14">
        <v>77</v>
      </c>
      <c r="J64" s="14">
        <v>18000</v>
      </c>
      <c r="K64" s="15">
        <f t="shared" si="0"/>
        <v>1386000</v>
      </c>
    </row>
    <row r="65" spans="1:11">
      <c r="A65" s="13">
        <v>39868</v>
      </c>
      <c r="B65" s="67" t="str">
        <f>TEXT($A65,"YYYY")&amp;"-"&amp;TEXT(ROW()-1,"000")&amp;"-"&amp;$F65&amp;TEXT(COUNTIF($F$2:F65,$F65), "000")</f>
        <v>2009-064-紅茶017</v>
      </c>
      <c r="C65" s="14" t="s">
        <v>173</v>
      </c>
      <c r="D65" s="14" t="s">
        <v>130</v>
      </c>
      <c r="E65" s="14" t="s">
        <v>18</v>
      </c>
      <c r="F65" s="14" t="s">
        <v>175</v>
      </c>
      <c r="G65" s="14">
        <v>22</v>
      </c>
      <c r="H65" s="14">
        <v>91</v>
      </c>
      <c r="I65" s="14">
        <v>69</v>
      </c>
      <c r="J65" s="14">
        <v>23500</v>
      </c>
      <c r="K65" s="15">
        <f t="shared" si="0"/>
        <v>1621500</v>
      </c>
    </row>
    <row r="66" spans="1:11">
      <c r="A66" s="13">
        <v>39868</v>
      </c>
      <c r="B66" s="67" t="str">
        <f>TEXT($A66,"YYYY")&amp;"-"&amp;TEXT(ROW()-1,"000")&amp;"-"&amp;$F66&amp;TEXT(COUNTIF($F$2:F66,$F66), "000")</f>
        <v>2009-065-泠涷茶028</v>
      </c>
      <c r="C66" s="14" t="s">
        <v>172</v>
      </c>
      <c r="D66" s="14" t="s">
        <v>141</v>
      </c>
      <c r="E66" s="14" t="s">
        <v>118</v>
      </c>
      <c r="F66" s="14" t="s">
        <v>176</v>
      </c>
      <c r="G66" s="14">
        <v>28</v>
      </c>
      <c r="H66" s="14">
        <v>91</v>
      </c>
      <c r="I66" s="14">
        <v>60</v>
      </c>
      <c r="J66" s="14">
        <v>9000</v>
      </c>
      <c r="K66" s="15">
        <f t="shared" ref="K66:K129" si="1">J66*I66</f>
        <v>540000</v>
      </c>
    </row>
    <row r="67" spans="1:11">
      <c r="A67" s="13">
        <v>39869</v>
      </c>
      <c r="B67" s="67" t="str">
        <f>TEXT($A67,"YYYY")&amp;"-"&amp;TEXT(ROW()-1,"000")&amp;"-"&amp;$F67&amp;TEXT(COUNTIF($F$2:F67,$F67), "000")</f>
        <v>2009-066-泠涷茶029</v>
      </c>
      <c r="C67" s="14" t="s">
        <v>171</v>
      </c>
      <c r="D67" s="14" t="s">
        <v>63</v>
      </c>
      <c r="E67" s="14" t="s">
        <v>7</v>
      </c>
      <c r="F67" s="14" t="s">
        <v>176</v>
      </c>
      <c r="G67" s="14">
        <v>66</v>
      </c>
      <c r="H67" s="14">
        <v>37</v>
      </c>
      <c r="I67" s="14">
        <v>17</v>
      </c>
      <c r="J67" s="14">
        <v>9000</v>
      </c>
      <c r="K67" s="15">
        <f t="shared" si="1"/>
        <v>153000</v>
      </c>
    </row>
    <row r="68" spans="1:11">
      <c r="A68" s="13">
        <v>39869</v>
      </c>
      <c r="B68" s="67" t="str">
        <f>TEXT($A68,"YYYY")&amp;"-"&amp;TEXT(ROW()-1,"000")&amp;"-"&amp;$F68&amp;TEXT(COUNTIF($F$2:F68,$F68), "000")</f>
        <v>2009-067-茶里王003</v>
      </c>
      <c r="C68" s="14" t="s">
        <v>170</v>
      </c>
      <c r="D68" s="14" t="s">
        <v>14</v>
      </c>
      <c r="E68" s="14" t="s">
        <v>10</v>
      </c>
      <c r="F68" s="14" t="s">
        <v>177</v>
      </c>
      <c r="G68" s="14">
        <v>84</v>
      </c>
      <c r="H68" s="14">
        <v>24</v>
      </c>
      <c r="I68" s="14">
        <v>82</v>
      </c>
      <c r="J68" s="14">
        <v>5000</v>
      </c>
      <c r="K68" s="15">
        <f t="shared" si="1"/>
        <v>410000</v>
      </c>
    </row>
    <row r="69" spans="1:11">
      <c r="A69" s="13">
        <v>39870</v>
      </c>
      <c r="B69" s="67" t="str">
        <f>TEXT($A69,"YYYY")&amp;"-"&amp;TEXT(ROW()-1,"000")&amp;"-"&amp;$F69&amp;TEXT(COUNTIF($F$2:F69,$F69), "000")</f>
        <v>2009-068-奶茶018</v>
      </c>
      <c r="C69" s="14" t="s">
        <v>173</v>
      </c>
      <c r="D69" s="14" t="s">
        <v>120</v>
      </c>
      <c r="E69" s="14" t="s">
        <v>118</v>
      </c>
      <c r="F69" s="14" t="s">
        <v>174</v>
      </c>
      <c r="G69" s="14">
        <v>81</v>
      </c>
      <c r="H69" s="14">
        <v>83</v>
      </c>
      <c r="I69" s="14">
        <v>77</v>
      </c>
      <c r="J69" s="14">
        <v>18000</v>
      </c>
      <c r="K69" s="15">
        <f t="shared" si="1"/>
        <v>1386000</v>
      </c>
    </row>
    <row r="70" spans="1:11">
      <c r="A70" s="13">
        <v>39871</v>
      </c>
      <c r="B70" s="67" t="str">
        <f>TEXT($A70,"YYYY")&amp;"-"&amp;TEXT(ROW()-1,"000")&amp;"-"&amp;$F70&amp;TEXT(COUNTIF($F$2:F70,$F70), "000")</f>
        <v>2009-069-泠涷茶030</v>
      </c>
      <c r="C70" s="14" t="s">
        <v>171</v>
      </c>
      <c r="D70" s="14" t="s">
        <v>39</v>
      </c>
      <c r="E70" s="14" t="s">
        <v>23</v>
      </c>
      <c r="F70" s="14" t="s">
        <v>176</v>
      </c>
      <c r="G70" s="14">
        <v>72</v>
      </c>
      <c r="H70" s="14">
        <v>100</v>
      </c>
      <c r="I70" s="14">
        <v>63</v>
      </c>
      <c r="J70" s="14">
        <v>9000</v>
      </c>
      <c r="K70" s="15">
        <f t="shared" si="1"/>
        <v>567000</v>
      </c>
    </row>
    <row r="71" spans="1:11">
      <c r="A71" s="13">
        <v>39873</v>
      </c>
      <c r="B71" s="67" t="str">
        <f>TEXT($A71,"YYYY")&amp;"-"&amp;TEXT(ROW()-1,"000")&amp;"-"&amp;$F71&amp;TEXT(COUNTIF($F$2:F71,$F71), "000")</f>
        <v>2009-070-泠涷茶031</v>
      </c>
      <c r="C71" s="14" t="s">
        <v>173</v>
      </c>
      <c r="D71" s="14" t="s">
        <v>72</v>
      </c>
      <c r="E71" s="14" t="s">
        <v>7</v>
      </c>
      <c r="F71" s="14" t="s">
        <v>176</v>
      </c>
      <c r="G71" s="14">
        <v>57</v>
      </c>
      <c r="H71" s="14">
        <v>58</v>
      </c>
      <c r="I71" s="14">
        <v>28</v>
      </c>
      <c r="J71" s="14">
        <v>9000</v>
      </c>
      <c r="K71" s="15">
        <f t="shared" si="1"/>
        <v>252000</v>
      </c>
    </row>
    <row r="72" spans="1:11">
      <c r="A72" s="13">
        <v>39873</v>
      </c>
      <c r="B72" s="67" t="str">
        <f>TEXT($A72,"YYYY")&amp;"-"&amp;TEXT(ROW()-1,"000")&amp;"-"&amp;$F72&amp;TEXT(COUNTIF($F$2:F72,$F72), "000")</f>
        <v>2009-071-紅茶018</v>
      </c>
      <c r="C72" s="14" t="s">
        <v>173</v>
      </c>
      <c r="D72" s="14" t="s">
        <v>107</v>
      </c>
      <c r="E72" s="14" t="s">
        <v>18</v>
      </c>
      <c r="F72" s="14" t="s">
        <v>175</v>
      </c>
      <c r="G72" s="14">
        <v>73</v>
      </c>
      <c r="H72" s="14">
        <v>74</v>
      </c>
      <c r="I72" s="14">
        <v>68</v>
      </c>
      <c r="J72" s="14">
        <v>23500</v>
      </c>
      <c r="K72" s="15">
        <f t="shared" si="1"/>
        <v>1598000</v>
      </c>
    </row>
    <row r="73" spans="1:11">
      <c r="A73" s="13">
        <v>39874</v>
      </c>
      <c r="B73" s="67" t="str">
        <f>TEXT($A73,"YYYY")&amp;"-"&amp;TEXT(ROW()-1,"000")&amp;"-"&amp;$F73&amp;TEXT(COUNTIF($F$2:F73,$F73), "000")</f>
        <v>2009-072-泠涷茶032</v>
      </c>
      <c r="C73" s="14" t="s">
        <v>172</v>
      </c>
      <c r="D73" s="14" t="s">
        <v>125</v>
      </c>
      <c r="E73" s="14" t="s">
        <v>118</v>
      </c>
      <c r="F73" s="14" t="s">
        <v>176</v>
      </c>
      <c r="G73" s="14">
        <v>65</v>
      </c>
      <c r="H73" s="14">
        <v>60</v>
      </c>
      <c r="I73" s="14">
        <v>1</v>
      </c>
      <c r="J73" s="14">
        <v>9000</v>
      </c>
      <c r="K73" s="15">
        <f t="shared" si="1"/>
        <v>9000</v>
      </c>
    </row>
    <row r="74" spans="1:11">
      <c r="A74" s="13">
        <v>39874</v>
      </c>
      <c r="B74" s="67" t="str">
        <f>TEXT($A74,"YYYY")&amp;"-"&amp;TEXT(ROW()-1,"000")&amp;"-"&amp;$F74&amp;TEXT(COUNTIF($F$2:F74,$F74), "000")</f>
        <v>2009-073-泠涷茶033</v>
      </c>
      <c r="C74" s="14" t="s">
        <v>13</v>
      </c>
      <c r="D74" s="14" t="s">
        <v>112</v>
      </c>
      <c r="E74" s="14" t="s">
        <v>23</v>
      </c>
      <c r="F74" s="14" t="s">
        <v>176</v>
      </c>
      <c r="G74" s="14">
        <v>85</v>
      </c>
      <c r="H74" s="14">
        <v>80</v>
      </c>
      <c r="I74" s="14">
        <v>42</v>
      </c>
      <c r="J74" s="14">
        <v>9000</v>
      </c>
      <c r="K74" s="15">
        <f t="shared" si="1"/>
        <v>378000</v>
      </c>
    </row>
    <row r="75" spans="1:11">
      <c r="A75" s="13">
        <v>39874</v>
      </c>
      <c r="B75" s="67" t="str">
        <f>TEXT($A75,"YYYY")&amp;"-"&amp;TEXT(ROW()-1,"000")&amp;"-"&amp;$F75&amp;TEXT(COUNTIF($F$2:F75,$F75), "000")</f>
        <v>2009-074-紅茶019</v>
      </c>
      <c r="C75" s="14" t="s">
        <v>169</v>
      </c>
      <c r="D75" s="14" t="s">
        <v>132</v>
      </c>
      <c r="E75" s="14" t="s">
        <v>23</v>
      </c>
      <c r="F75" s="14" t="s">
        <v>175</v>
      </c>
      <c r="G75" s="14">
        <v>54</v>
      </c>
      <c r="H75" s="14">
        <v>37</v>
      </c>
      <c r="I75" s="14">
        <v>100</v>
      </c>
      <c r="J75" s="14">
        <v>23500</v>
      </c>
      <c r="K75" s="15">
        <f t="shared" si="1"/>
        <v>2350000</v>
      </c>
    </row>
    <row r="76" spans="1:11">
      <c r="A76" s="13">
        <v>39875</v>
      </c>
      <c r="B76" s="67" t="str">
        <f>TEXT($A76,"YYYY")&amp;"-"&amp;TEXT(ROW()-1,"000")&amp;"-"&amp;$F76&amp;TEXT(COUNTIF($F$2:F76,$F76), "000")</f>
        <v>2009-075-茶包002</v>
      </c>
      <c r="C76" s="14" t="s">
        <v>172</v>
      </c>
      <c r="D76" s="14" t="s">
        <v>36</v>
      </c>
      <c r="E76" s="14" t="s">
        <v>23</v>
      </c>
      <c r="F76" s="14" t="s">
        <v>178</v>
      </c>
      <c r="G76" s="14">
        <v>55</v>
      </c>
      <c r="H76" s="14">
        <v>64</v>
      </c>
      <c r="I76" s="14">
        <v>43</v>
      </c>
      <c r="J76" s="14">
        <v>4000</v>
      </c>
      <c r="K76" s="15">
        <f t="shared" si="1"/>
        <v>172000</v>
      </c>
    </row>
    <row r="77" spans="1:11">
      <c r="A77" s="13">
        <v>39876</v>
      </c>
      <c r="B77" s="67" t="str">
        <f>TEXT($A77,"YYYY")&amp;"-"&amp;TEXT(ROW()-1,"000")&amp;"-"&amp;$F77&amp;TEXT(COUNTIF($F$2:F77,$F77), "000")</f>
        <v>2009-076-紅茶020</v>
      </c>
      <c r="C77" s="14" t="s">
        <v>13</v>
      </c>
      <c r="D77" s="14" t="s">
        <v>166</v>
      </c>
      <c r="E77" s="14" t="s">
        <v>118</v>
      </c>
      <c r="F77" s="14" t="s">
        <v>175</v>
      </c>
      <c r="G77" s="14">
        <v>33</v>
      </c>
      <c r="H77" s="14">
        <v>43</v>
      </c>
      <c r="I77" s="14">
        <v>85</v>
      </c>
      <c r="J77" s="14">
        <v>23500</v>
      </c>
      <c r="K77" s="15">
        <f t="shared" si="1"/>
        <v>1997500</v>
      </c>
    </row>
    <row r="78" spans="1:11">
      <c r="A78" s="13">
        <v>39877</v>
      </c>
      <c r="B78" s="67" t="str">
        <f>TEXT($A78,"YYYY")&amp;"-"&amp;TEXT(ROW()-1,"000")&amp;"-"&amp;$F78&amp;TEXT(COUNTIF($F$2:F78,$F78), "000")</f>
        <v>2009-077-泠涷茶034</v>
      </c>
      <c r="C78" s="14" t="s">
        <v>171</v>
      </c>
      <c r="D78" s="14" t="s">
        <v>87</v>
      </c>
      <c r="E78" s="14" t="s">
        <v>10</v>
      </c>
      <c r="F78" s="14" t="s">
        <v>176</v>
      </c>
      <c r="G78" s="14">
        <v>81</v>
      </c>
      <c r="H78" s="14">
        <v>53</v>
      </c>
      <c r="I78" s="14">
        <v>24</v>
      </c>
      <c r="J78" s="14">
        <v>9000</v>
      </c>
      <c r="K78" s="15">
        <f t="shared" si="1"/>
        <v>216000</v>
      </c>
    </row>
    <row r="79" spans="1:11">
      <c r="A79" s="13">
        <v>39877</v>
      </c>
      <c r="B79" s="67" t="str">
        <f>TEXT($A79,"YYYY")&amp;"-"&amp;TEXT(ROW()-1,"000")&amp;"-"&amp;$F79&amp;TEXT(COUNTIF($F$2:F79,$F79), "000")</f>
        <v>2009-078-泠涷茶035</v>
      </c>
      <c r="C79" s="14" t="s">
        <v>172</v>
      </c>
      <c r="D79" s="14" t="s">
        <v>141</v>
      </c>
      <c r="E79" s="14" t="s">
        <v>118</v>
      </c>
      <c r="F79" s="14" t="s">
        <v>176</v>
      </c>
      <c r="G79" s="14">
        <v>69</v>
      </c>
      <c r="H79" s="14">
        <v>62</v>
      </c>
      <c r="I79" s="14">
        <v>44</v>
      </c>
      <c r="J79" s="14">
        <v>9000</v>
      </c>
      <c r="K79" s="15">
        <f t="shared" si="1"/>
        <v>396000</v>
      </c>
    </row>
    <row r="80" spans="1:11">
      <c r="A80" s="13">
        <v>39877</v>
      </c>
      <c r="B80" s="67" t="str">
        <f>TEXT($A80,"YYYY")&amp;"-"&amp;TEXT(ROW()-1,"000")&amp;"-"&amp;$F80&amp;TEXT(COUNTIF($F$2:F80,$F80), "000")</f>
        <v>2009-079-泠涷茶036</v>
      </c>
      <c r="C80" s="14" t="s">
        <v>171</v>
      </c>
      <c r="D80" s="14" t="s">
        <v>87</v>
      </c>
      <c r="E80" s="14" t="s">
        <v>10</v>
      </c>
      <c r="F80" s="14" t="s">
        <v>176</v>
      </c>
      <c r="G80" s="14">
        <v>77</v>
      </c>
      <c r="H80" s="14">
        <v>96</v>
      </c>
      <c r="I80" s="14">
        <v>27</v>
      </c>
      <c r="J80" s="14">
        <v>9000</v>
      </c>
      <c r="K80" s="15">
        <f t="shared" si="1"/>
        <v>243000</v>
      </c>
    </row>
    <row r="81" spans="1:11">
      <c r="A81" s="13">
        <v>39878</v>
      </c>
      <c r="B81" s="67" t="str">
        <f>TEXT($A81,"YYYY")&amp;"-"&amp;TEXT(ROW()-1,"000")&amp;"-"&amp;$F81&amp;TEXT(COUNTIF($F$2:F81,$F81), "000")</f>
        <v>2009-080-泠涷茶037</v>
      </c>
      <c r="C81" s="14" t="s">
        <v>13</v>
      </c>
      <c r="D81" s="14" t="s">
        <v>34</v>
      </c>
      <c r="E81" s="14" t="s">
        <v>23</v>
      </c>
      <c r="F81" s="14" t="s">
        <v>176</v>
      </c>
      <c r="G81" s="14">
        <v>87</v>
      </c>
      <c r="H81" s="14">
        <v>47</v>
      </c>
      <c r="I81" s="14">
        <v>94</v>
      </c>
      <c r="J81" s="14">
        <v>9000</v>
      </c>
      <c r="K81" s="15">
        <f t="shared" si="1"/>
        <v>846000</v>
      </c>
    </row>
    <row r="82" spans="1:11">
      <c r="A82" s="13">
        <v>39879</v>
      </c>
      <c r="B82" s="67" t="str">
        <f>TEXT($A82,"YYYY")&amp;"-"&amp;TEXT(ROW()-1,"000")&amp;"-"&amp;$F82&amp;TEXT(COUNTIF($F$2:F82,$F82), "000")</f>
        <v>2009-081-奶茶019</v>
      </c>
      <c r="C82" s="14" t="s">
        <v>173</v>
      </c>
      <c r="D82" s="14" t="s">
        <v>28</v>
      </c>
      <c r="E82" s="14" t="s">
        <v>18</v>
      </c>
      <c r="F82" s="14" t="s">
        <v>174</v>
      </c>
      <c r="G82" s="14">
        <v>84</v>
      </c>
      <c r="H82" s="14">
        <v>37</v>
      </c>
      <c r="I82" s="14">
        <v>30</v>
      </c>
      <c r="J82" s="14">
        <v>18000</v>
      </c>
      <c r="K82" s="15">
        <f t="shared" si="1"/>
        <v>540000</v>
      </c>
    </row>
    <row r="83" spans="1:11">
      <c r="A83" s="13">
        <v>39879</v>
      </c>
      <c r="B83" s="67" t="str">
        <f>TEXT($A83,"YYYY")&amp;"-"&amp;TEXT(ROW()-1,"000")&amp;"-"&amp;$F83&amp;TEXT(COUNTIF($F$2:F83,$F83), "000")</f>
        <v>2009-082-奶茶020</v>
      </c>
      <c r="C83" s="14" t="s">
        <v>13</v>
      </c>
      <c r="D83" s="14" t="s">
        <v>82</v>
      </c>
      <c r="E83" s="14" t="s">
        <v>18</v>
      </c>
      <c r="F83" s="14" t="s">
        <v>174</v>
      </c>
      <c r="G83" s="14">
        <v>82</v>
      </c>
      <c r="H83" s="14">
        <v>45</v>
      </c>
      <c r="I83" s="14">
        <v>88</v>
      </c>
      <c r="J83" s="14">
        <v>18000</v>
      </c>
      <c r="K83" s="15">
        <f t="shared" si="1"/>
        <v>1584000</v>
      </c>
    </row>
    <row r="84" spans="1:11">
      <c r="A84" s="13">
        <v>39879</v>
      </c>
      <c r="B84" s="67" t="str">
        <f>TEXT($A84,"YYYY")&amp;"-"&amp;TEXT(ROW()-1,"000")&amp;"-"&amp;$F84&amp;TEXT(COUNTIF($F$2:F84,$F84), "000")</f>
        <v>2009-083-泠涷茶038</v>
      </c>
      <c r="C84" s="14" t="s">
        <v>172</v>
      </c>
      <c r="D84" s="14" t="s">
        <v>45</v>
      </c>
      <c r="E84" s="14" t="s">
        <v>18</v>
      </c>
      <c r="F84" s="14" t="s">
        <v>176</v>
      </c>
      <c r="G84" s="14">
        <v>57</v>
      </c>
      <c r="H84" s="14">
        <v>24</v>
      </c>
      <c r="I84" s="14">
        <v>94</v>
      </c>
      <c r="J84" s="14">
        <v>9000</v>
      </c>
      <c r="K84" s="15">
        <f t="shared" si="1"/>
        <v>846000</v>
      </c>
    </row>
    <row r="85" spans="1:11">
      <c r="A85" s="13">
        <v>39881</v>
      </c>
      <c r="B85" s="67" t="str">
        <f>TEXT($A85,"YYYY")&amp;"-"&amp;TEXT(ROW()-1,"000")&amp;"-"&amp;$F85&amp;TEXT(COUNTIF($F$2:F85,$F85), "000")</f>
        <v>2009-084-奶茶021</v>
      </c>
      <c r="C85" s="14" t="s">
        <v>13</v>
      </c>
      <c r="D85" s="14" t="s">
        <v>95</v>
      </c>
      <c r="E85" s="14" t="s">
        <v>10</v>
      </c>
      <c r="F85" s="14" t="s">
        <v>174</v>
      </c>
      <c r="G85" s="14">
        <v>62</v>
      </c>
      <c r="H85" s="14">
        <v>60</v>
      </c>
      <c r="I85" s="14">
        <v>23</v>
      </c>
      <c r="J85" s="14">
        <v>18000</v>
      </c>
      <c r="K85" s="15">
        <f t="shared" si="1"/>
        <v>414000</v>
      </c>
    </row>
    <row r="86" spans="1:11">
      <c r="A86" s="13">
        <v>39882</v>
      </c>
      <c r="B86" s="67" t="str">
        <f>TEXT($A86,"YYYY")&amp;"-"&amp;TEXT(ROW()-1,"000")&amp;"-"&amp;$F86&amp;TEXT(COUNTIF($F$2:F86,$F86), "000")</f>
        <v>2009-085-泠涷茶039</v>
      </c>
      <c r="C86" s="14" t="s">
        <v>170</v>
      </c>
      <c r="D86" s="14" t="s">
        <v>120</v>
      </c>
      <c r="E86" s="14" t="s">
        <v>118</v>
      </c>
      <c r="F86" s="14" t="s">
        <v>176</v>
      </c>
      <c r="G86" s="14">
        <v>44</v>
      </c>
      <c r="H86" s="14">
        <v>68</v>
      </c>
      <c r="I86" s="14">
        <v>59</v>
      </c>
      <c r="J86" s="14">
        <v>9000</v>
      </c>
      <c r="K86" s="15">
        <f t="shared" si="1"/>
        <v>531000</v>
      </c>
    </row>
    <row r="87" spans="1:11">
      <c r="A87" s="13">
        <v>39883</v>
      </c>
      <c r="B87" s="67" t="str">
        <f>TEXT($A87,"YYYY")&amp;"-"&amp;TEXT(ROW()-1,"000")&amp;"-"&amp;$F87&amp;TEXT(COUNTIF($F$2:F87,$F87), "000")</f>
        <v>2009-086-泠涷茶040</v>
      </c>
      <c r="C87" s="14" t="s">
        <v>171</v>
      </c>
      <c r="D87" s="14" t="s">
        <v>9</v>
      </c>
      <c r="E87" s="14" t="s">
        <v>10</v>
      </c>
      <c r="F87" s="14" t="s">
        <v>176</v>
      </c>
      <c r="G87" s="14">
        <v>92</v>
      </c>
      <c r="H87" s="14">
        <v>100</v>
      </c>
      <c r="I87" s="14">
        <v>50</v>
      </c>
      <c r="J87" s="14">
        <v>9000</v>
      </c>
      <c r="K87" s="15">
        <f t="shared" si="1"/>
        <v>450000</v>
      </c>
    </row>
    <row r="88" spans="1:11">
      <c r="A88" s="13">
        <v>39883</v>
      </c>
      <c r="B88" s="67" t="str">
        <f>TEXT($A88,"YYYY")&amp;"-"&amp;TEXT(ROW()-1,"000")&amp;"-"&amp;$F88&amp;TEXT(COUNTIF($F$2:F88,$F88), "000")</f>
        <v>2009-087-奶茶022</v>
      </c>
      <c r="C88" s="14" t="s">
        <v>169</v>
      </c>
      <c r="D88" s="14" t="s">
        <v>33</v>
      </c>
      <c r="E88" s="14" t="s">
        <v>23</v>
      </c>
      <c r="F88" s="14" t="s">
        <v>174</v>
      </c>
      <c r="G88" s="14">
        <v>27</v>
      </c>
      <c r="H88" s="14">
        <v>45</v>
      </c>
      <c r="I88" s="14">
        <v>1</v>
      </c>
      <c r="J88" s="14">
        <v>18000</v>
      </c>
      <c r="K88" s="15">
        <f t="shared" si="1"/>
        <v>18000</v>
      </c>
    </row>
    <row r="89" spans="1:11">
      <c r="A89" s="13">
        <v>39885</v>
      </c>
      <c r="B89" s="67" t="str">
        <f>TEXT($A89,"YYYY")&amp;"-"&amp;TEXT(ROW()-1,"000")&amp;"-"&amp;$F89&amp;TEXT(COUNTIF($F$2:F89,$F89), "000")</f>
        <v>2009-088-奶茶023</v>
      </c>
      <c r="C89" s="14" t="s">
        <v>170</v>
      </c>
      <c r="D89" s="14" t="s">
        <v>6</v>
      </c>
      <c r="E89" s="14" t="s">
        <v>7</v>
      </c>
      <c r="F89" s="14" t="s">
        <v>174</v>
      </c>
      <c r="G89" s="14">
        <v>36</v>
      </c>
      <c r="H89" s="14">
        <v>55</v>
      </c>
      <c r="I89" s="14">
        <v>90</v>
      </c>
      <c r="J89" s="14">
        <v>18000</v>
      </c>
      <c r="K89" s="15">
        <f t="shared" si="1"/>
        <v>1620000</v>
      </c>
    </row>
    <row r="90" spans="1:11">
      <c r="A90" s="13">
        <v>39886</v>
      </c>
      <c r="B90" s="67" t="str">
        <f>TEXT($A90,"YYYY")&amp;"-"&amp;TEXT(ROW()-1,"000")&amp;"-"&amp;$F90&amp;TEXT(COUNTIF($F$2:F90,$F90), "000")</f>
        <v>2009-089-紅茶021</v>
      </c>
      <c r="C90" s="14" t="s">
        <v>170</v>
      </c>
      <c r="D90" s="14" t="s">
        <v>29</v>
      </c>
      <c r="E90" s="14" t="s">
        <v>10</v>
      </c>
      <c r="F90" s="14" t="s">
        <v>175</v>
      </c>
      <c r="G90" s="14">
        <v>58</v>
      </c>
      <c r="H90" s="14">
        <v>100</v>
      </c>
      <c r="I90" s="14">
        <v>16</v>
      </c>
      <c r="J90" s="14">
        <v>23500</v>
      </c>
      <c r="K90" s="15">
        <f t="shared" si="1"/>
        <v>376000</v>
      </c>
    </row>
    <row r="91" spans="1:11">
      <c r="A91" s="13">
        <v>39887</v>
      </c>
      <c r="B91" s="67" t="str">
        <f>TEXT($A91,"YYYY")&amp;"-"&amp;TEXT(ROW()-1,"000")&amp;"-"&amp;$F91&amp;TEXT(COUNTIF($F$2:F91,$F91), "000")</f>
        <v>2009-090-奶茶024</v>
      </c>
      <c r="C91" s="14" t="s">
        <v>171</v>
      </c>
      <c r="D91" s="14" t="s">
        <v>111</v>
      </c>
      <c r="E91" s="14" t="s">
        <v>23</v>
      </c>
      <c r="F91" s="14" t="s">
        <v>174</v>
      </c>
      <c r="G91" s="14">
        <v>43</v>
      </c>
      <c r="H91" s="14">
        <v>59</v>
      </c>
      <c r="I91" s="14">
        <v>29</v>
      </c>
      <c r="J91" s="14">
        <v>18000</v>
      </c>
      <c r="K91" s="15">
        <f t="shared" si="1"/>
        <v>522000</v>
      </c>
    </row>
    <row r="92" spans="1:11">
      <c r="A92" s="13">
        <v>39889</v>
      </c>
      <c r="B92" s="67" t="str">
        <f>TEXT($A92,"YYYY")&amp;"-"&amp;TEXT(ROW()-1,"000")&amp;"-"&amp;$F92&amp;TEXT(COUNTIF($F$2:F92,$F92), "000")</f>
        <v>2009-091-泠涷茶041</v>
      </c>
      <c r="C92" s="14" t="s">
        <v>169</v>
      </c>
      <c r="D92" s="14" t="s">
        <v>66</v>
      </c>
      <c r="E92" s="14" t="s">
        <v>7</v>
      </c>
      <c r="F92" s="14" t="s">
        <v>176</v>
      </c>
      <c r="G92" s="14">
        <v>48</v>
      </c>
      <c r="H92" s="14">
        <v>57</v>
      </c>
      <c r="I92" s="14">
        <v>42</v>
      </c>
      <c r="J92" s="14">
        <v>9000</v>
      </c>
      <c r="K92" s="15">
        <f t="shared" si="1"/>
        <v>378000</v>
      </c>
    </row>
    <row r="93" spans="1:11">
      <c r="A93" s="13">
        <v>39889</v>
      </c>
      <c r="B93" s="67" t="str">
        <f>TEXT($A93,"YYYY")&amp;"-"&amp;TEXT(ROW()-1,"000")&amp;"-"&amp;$F93&amp;TEXT(COUNTIF($F$2:F93,$F93), "000")</f>
        <v>2009-092-奶茶025</v>
      </c>
      <c r="C93" s="14" t="s">
        <v>172</v>
      </c>
      <c r="D93" s="14" t="s">
        <v>12</v>
      </c>
      <c r="E93" s="14" t="s">
        <v>23</v>
      </c>
      <c r="F93" s="14" t="s">
        <v>174</v>
      </c>
      <c r="G93" s="14">
        <v>45</v>
      </c>
      <c r="H93" s="14">
        <v>55</v>
      </c>
      <c r="I93" s="14">
        <v>80</v>
      </c>
      <c r="J93" s="14">
        <v>18000</v>
      </c>
      <c r="K93" s="15">
        <f t="shared" si="1"/>
        <v>1440000</v>
      </c>
    </row>
    <row r="94" spans="1:11">
      <c r="A94" s="13">
        <v>39889</v>
      </c>
      <c r="B94" s="67" t="str">
        <f>TEXT($A94,"YYYY")&amp;"-"&amp;TEXT(ROW()-1,"000")&amp;"-"&amp;$F94&amp;TEXT(COUNTIF($F$2:F94,$F94), "000")</f>
        <v>2009-093-奶茶026</v>
      </c>
      <c r="C94" s="14" t="s">
        <v>173</v>
      </c>
      <c r="D94" s="14" t="s">
        <v>28</v>
      </c>
      <c r="E94" s="14" t="s">
        <v>18</v>
      </c>
      <c r="F94" s="14" t="s">
        <v>174</v>
      </c>
      <c r="G94" s="14">
        <v>46</v>
      </c>
      <c r="H94" s="14">
        <v>97</v>
      </c>
      <c r="I94" s="14">
        <v>83</v>
      </c>
      <c r="J94" s="14">
        <v>18000</v>
      </c>
      <c r="K94" s="15">
        <f t="shared" si="1"/>
        <v>1494000</v>
      </c>
    </row>
    <row r="95" spans="1:11">
      <c r="A95" s="13">
        <v>39889</v>
      </c>
      <c r="B95" s="67" t="str">
        <f>TEXT($A95,"YYYY")&amp;"-"&amp;TEXT(ROW()-1,"000")&amp;"-"&amp;$F95&amp;TEXT(COUNTIF($F$2:F95,$F95), "000")</f>
        <v>2009-094-泠涷茶042</v>
      </c>
      <c r="C95" s="14" t="s">
        <v>13</v>
      </c>
      <c r="D95" s="14" t="s">
        <v>167</v>
      </c>
      <c r="E95" s="14" t="s">
        <v>18</v>
      </c>
      <c r="F95" s="14" t="s">
        <v>176</v>
      </c>
      <c r="G95" s="14">
        <v>50</v>
      </c>
      <c r="H95" s="14">
        <v>59</v>
      </c>
      <c r="I95" s="14">
        <v>48</v>
      </c>
      <c r="J95" s="14">
        <v>9000</v>
      </c>
      <c r="K95" s="15">
        <f t="shared" si="1"/>
        <v>432000</v>
      </c>
    </row>
    <row r="96" spans="1:11">
      <c r="A96" s="13">
        <v>39891</v>
      </c>
      <c r="B96" s="67" t="str">
        <f>TEXT($A96,"YYYY")&amp;"-"&amp;TEXT(ROW()-1,"000")&amp;"-"&amp;$F96&amp;TEXT(COUNTIF($F$2:F96,$F96), "000")</f>
        <v>2009-095-紅茶022</v>
      </c>
      <c r="C96" s="14" t="s">
        <v>172</v>
      </c>
      <c r="D96" s="14" t="s">
        <v>157</v>
      </c>
      <c r="E96" s="14" t="s">
        <v>21</v>
      </c>
      <c r="F96" s="14" t="s">
        <v>175</v>
      </c>
      <c r="G96" s="14">
        <v>48</v>
      </c>
      <c r="H96" s="14">
        <v>88</v>
      </c>
      <c r="I96" s="14">
        <v>15</v>
      </c>
      <c r="J96" s="14">
        <v>23500</v>
      </c>
      <c r="K96" s="15">
        <f t="shared" si="1"/>
        <v>352500</v>
      </c>
    </row>
    <row r="97" spans="1:11">
      <c r="A97" s="13">
        <v>39891</v>
      </c>
      <c r="B97" s="67" t="str">
        <f>TEXT($A97,"YYYY")&amp;"-"&amp;TEXT(ROW()-1,"000")&amp;"-"&amp;$F97&amp;TEXT(COUNTIF($F$2:F97,$F97), "000")</f>
        <v>2009-096-泠涷茶043</v>
      </c>
      <c r="C97" s="14" t="s">
        <v>169</v>
      </c>
      <c r="D97" s="14" t="s">
        <v>84</v>
      </c>
      <c r="E97" s="14" t="s">
        <v>18</v>
      </c>
      <c r="F97" s="14" t="s">
        <v>176</v>
      </c>
      <c r="G97" s="14">
        <v>93</v>
      </c>
      <c r="H97" s="14">
        <v>35</v>
      </c>
      <c r="I97" s="14">
        <v>44</v>
      </c>
      <c r="J97" s="14">
        <v>9000</v>
      </c>
      <c r="K97" s="15">
        <f t="shared" si="1"/>
        <v>396000</v>
      </c>
    </row>
    <row r="98" spans="1:11">
      <c r="A98" s="13">
        <v>39892</v>
      </c>
      <c r="B98" s="67" t="str">
        <f>TEXT($A98,"YYYY")&amp;"-"&amp;TEXT(ROW()-1,"000")&amp;"-"&amp;$F98&amp;TEXT(COUNTIF($F$2:F98,$F98), "000")</f>
        <v>2009-097-泠涷茶044</v>
      </c>
      <c r="C98" s="14" t="s">
        <v>169</v>
      </c>
      <c r="D98" s="14" t="s">
        <v>135</v>
      </c>
      <c r="E98" s="14" t="s">
        <v>23</v>
      </c>
      <c r="F98" s="14" t="s">
        <v>176</v>
      </c>
      <c r="G98" s="14">
        <v>88</v>
      </c>
      <c r="H98" s="14">
        <v>73</v>
      </c>
      <c r="I98" s="14">
        <v>15</v>
      </c>
      <c r="J98" s="14">
        <v>9000</v>
      </c>
      <c r="K98" s="15">
        <f t="shared" si="1"/>
        <v>135000</v>
      </c>
    </row>
    <row r="99" spans="1:11">
      <c r="A99" s="13">
        <v>39892</v>
      </c>
      <c r="B99" s="67" t="str">
        <f>TEXT($A99,"YYYY")&amp;"-"&amp;TEXT(ROW()-1,"000")&amp;"-"&amp;$F99&amp;TEXT(COUNTIF($F$2:F99,$F99), "000")</f>
        <v>2009-098-泠涷茶045</v>
      </c>
      <c r="C99" s="14" t="s">
        <v>170</v>
      </c>
      <c r="D99" s="14" t="s">
        <v>144</v>
      </c>
      <c r="E99" s="14" t="s">
        <v>118</v>
      </c>
      <c r="F99" s="14" t="s">
        <v>176</v>
      </c>
      <c r="G99" s="14">
        <v>90</v>
      </c>
      <c r="H99" s="14">
        <v>67</v>
      </c>
      <c r="I99" s="14">
        <v>99</v>
      </c>
      <c r="J99" s="14">
        <v>9000</v>
      </c>
      <c r="K99" s="15">
        <f t="shared" si="1"/>
        <v>891000</v>
      </c>
    </row>
    <row r="100" spans="1:11">
      <c r="A100" s="13">
        <v>39893</v>
      </c>
      <c r="B100" s="67" t="str">
        <f>TEXT($A100,"YYYY")&amp;"-"&amp;TEXT(ROW()-1,"000")&amp;"-"&amp;$F100&amp;TEXT(COUNTIF($F$2:F100,$F100), "000")</f>
        <v>2009-099-奶茶027</v>
      </c>
      <c r="C100" s="14" t="s">
        <v>169</v>
      </c>
      <c r="D100" s="14" t="s">
        <v>105</v>
      </c>
      <c r="E100" s="14" t="s">
        <v>18</v>
      </c>
      <c r="F100" s="14" t="s">
        <v>174</v>
      </c>
      <c r="G100" s="14">
        <v>87</v>
      </c>
      <c r="H100" s="14">
        <v>40</v>
      </c>
      <c r="I100" s="14">
        <v>1</v>
      </c>
      <c r="J100" s="14">
        <v>18000</v>
      </c>
      <c r="K100" s="15">
        <f t="shared" si="1"/>
        <v>18000</v>
      </c>
    </row>
    <row r="101" spans="1:11">
      <c r="A101" s="13">
        <v>39894</v>
      </c>
      <c r="B101" s="67" t="str">
        <f>TEXT($A101,"YYYY")&amp;"-"&amp;TEXT(ROW()-1,"000")&amp;"-"&amp;$F101&amp;TEXT(COUNTIF($F$2:F101,$F101), "000")</f>
        <v>2009-100-茶里王004</v>
      </c>
      <c r="C101" s="14" t="s">
        <v>170</v>
      </c>
      <c r="D101" s="14" t="s">
        <v>14</v>
      </c>
      <c r="E101" s="14" t="s">
        <v>10</v>
      </c>
      <c r="F101" s="14" t="s">
        <v>177</v>
      </c>
      <c r="G101" s="14">
        <v>71</v>
      </c>
      <c r="H101" s="14">
        <v>70</v>
      </c>
      <c r="I101" s="14">
        <v>66</v>
      </c>
      <c r="J101" s="14">
        <v>5000</v>
      </c>
      <c r="K101" s="15">
        <f t="shared" si="1"/>
        <v>330000</v>
      </c>
    </row>
    <row r="102" spans="1:11">
      <c r="A102" s="13">
        <v>39894</v>
      </c>
      <c r="B102" s="67" t="str">
        <f>TEXT($A102,"YYYY")&amp;"-"&amp;TEXT(ROW()-1,"000")&amp;"-"&amp;$F102&amp;TEXT(COUNTIF($F$2:F102,$F102), "000")</f>
        <v>2009-101-紅茶023</v>
      </c>
      <c r="C102" s="14" t="s">
        <v>171</v>
      </c>
      <c r="D102" s="14" t="s">
        <v>139</v>
      </c>
      <c r="E102" s="14" t="s">
        <v>118</v>
      </c>
      <c r="F102" s="14" t="s">
        <v>175</v>
      </c>
      <c r="G102" s="14">
        <v>90</v>
      </c>
      <c r="H102" s="14">
        <v>61</v>
      </c>
      <c r="I102" s="14">
        <v>90</v>
      </c>
      <c r="J102" s="14">
        <v>23500</v>
      </c>
      <c r="K102" s="15">
        <f t="shared" si="1"/>
        <v>2115000</v>
      </c>
    </row>
    <row r="103" spans="1:11">
      <c r="A103" s="13">
        <v>39895</v>
      </c>
      <c r="B103" s="67" t="str">
        <f>TEXT($A103,"YYYY")&amp;"-"&amp;TEXT(ROW()-1,"000")&amp;"-"&amp;$F103&amp;TEXT(COUNTIF($F$2:F103,$F103), "000")</f>
        <v>2009-102-茶包003</v>
      </c>
      <c r="C103" s="14" t="s">
        <v>170</v>
      </c>
      <c r="D103" s="14" t="s">
        <v>46</v>
      </c>
      <c r="E103" s="14" t="s">
        <v>7</v>
      </c>
      <c r="F103" s="14" t="s">
        <v>178</v>
      </c>
      <c r="G103" s="14">
        <v>59</v>
      </c>
      <c r="H103" s="14">
        <v>90</v>
      </c>
      <c r="I103" s="14">
        <v>10</v>
      </c>
      <c r="J103" s="14">
        <v>4000</v>
      </c>
      <c r="K103" s="15">
        <f t="shared" si="1"/>
        <v>40000</v>
      </c>
    </row>
    <row r="104" spans="1:11">
      <c r="A104" s="13">
        <v>39896</v>
      </c>
      <c r="B104" s="67" t="str">
        <f>TEXT($A104,"YYYY")&amp;"-"&amp;TEXT(ROW()-1,"000")&amp;"-"&amp;$F104&amp;TEXT(COUNTIF($F$2:F104,$F104), "000")</f>
        <v>2009-103-奶茶028</v>
      </c>
      <c r="C104" s="14" t="s">
        <v>169</v>
      </c>
      <c r="D104" s="14" t="s">
        <v>163</v>
      </c>
      <c r="E104" s="14" t="s">
        <v>7</v>
      </c>
      <c r="F104" s="14" t="s">
        <v>174</v>
      </c>
      <c r="G104" s="14">
        <v>87</v>
      </c>
      <c r="H104" s="14">
        <v>82</v>
      </c>
      <c r="I104" s="14">
        <v>70</v>
      </c>
      <c r="J104" s="14">
        <v>18000</v>
      </c>
      <c r="K104" s="15">
        <f t="shared" si="1"/>
        <v>1260000</v>
      </c>
    </row>
    <row r="105" spans="1:11">
      <c r="A105" s="13">
        <v>39897</v>
      </c>
      <c r="B105" s="67" t="str">
        <f>TEXT($A105,"YYYY")&amp;"-"&amp;TEXT(ROW()-1,"000")&amp;"-"&amp;$F105&amp;TEXT(COUNTIF($F$2:F105,$F105), "000")</f>
        <v>2009-104-泠涷茶046</v>
      </c>
      <c r="C105" s="14" t="s">
        <v>169</v>
      </c>
      <c r="D105" s="14" t="s">
        <v>123</v>
      </c>
      <c r="E105" s="14" t="s">
        <v>18</v>
      </c>
      <c r="F105" s="14" t="s">
        <v>176</v>
      </c>
      <c r="G105" s="14">
        <v>72</v>
      </c>
      <c r="H105" s="14">
        <v>54</v>
      </c>
      <c r="I105" s="14">
        <v>22</v>
      </c>
      <c r="J105" s="14">
        <v>9000</v>
      </c>
      <c r="K105" s="15">
        <f t="shared" si="1"/>
        <v>198000</v>
      </c>
    </row>
    <row r="106" spans="1:11">
      <c r="A106" s="13">
        <v>39897</v>
      </c>
      <c r="B106" s="67" t="str">
        <f>TEXT($A106,"YYYY")&amp;"-"&amp;TEXT(ROW()-1,"000")&amp;"-"&amp;$F106&amp;TEXT(COUNTIF($F$2:F106,$F106), "000")</f>
        <v>2009-105-紅茶024</v>
      </c>
      <c r="C106" s="14" t="s">
        <v>172</v>
      </c>
      <c r="D106" s="14" t="s">
        <v>101</v>
      </c>
      <c r="E106" s="14" t="s">
        <v>10</v>
      </c>
      <c r="F106" s="14" t="s">
        <v>175</v>
      </c>
      <c r="G106" s="14">
        <v>75</v>
      </c>
      <c r="H106" s="14">
        <v>80</v>
      </c>
      <c r="I106" s="14">
        <v>54</v>
      </c>
      <c r="J106" s="14">
        <v>23500</v>
      </c>
      <c r="K106" s="15">
        <f t="shared" si="1"/>
        <v>1269000</v>
      </c>
    </row>
    <row r="107" spans="1:11">
      <c r="A107" s="13">
        <v>39900</v>
      </c>
      <c r="B107" s="67" t="str">
        <f>TEXT($A107,"YYYY")&amp;"-"&amp;TEXT(ROW()-1,"000")&amp;"-"&amp;$F107&amp;TEXT(COUNTIF($F$2:F107,$F107), "000")</f>
        <v>2009-106-奶茶029</v>
      </c>
      <c r="C107" s="14" t="s">
        <v>173</v>
      </c>
      <c r="D107" s="14" t="s">
        <v>73</v>
      </c>
      <c r="E107" s="14" t="s">
        <v>7</v>
      </c>
      <c r="F107" s="14" t="s">
        <v>174</v>
      </c>
      <c r="G107" s="14">
        <v>27</v>
      </c>
      <c r="H107" s="14">
        <v>92</v>
      </c>
      <c r="I107" s="14">
        <v>41</v>
      </c>
      <c r="J107" s="14">
        <v>18000</v>
      </c>
      <c r="K107" s="15">
        <f t="shared" si="1"/>
        <v>738000</v>
      </c>
    </row>
    <row r="108" spans="1:11">
      <c r="A108" s="13">
        <v>39900</v>
      </c>
      <c r="B108" s="67" t="str">
        <f>TEXT($A108,"YYYY")&amp;"-"&amp;TEXT(ROW()-1,"000")&amp;"-"&amp;$F108&amp;TEXT(COUNTIF($F$2:F108,$F108), "000")</f>
        <v>2009-107-泠涷茶047</v>
      </c>
      <c r="C108" s="14" t="s">
        <v>170</v>
      </c>
      <c r="D108" s="14" t="s">
        <v>158</v>
      </c>
      <c r="E108" s="14" t="s">
        <v>10</v>
      </c>
      <c r="F108" s="14" t="s">
        <v>176</v>
      </c>
      <c r="G108" s="14">
        <v>99</v>
      </c>
      <c r="H108" s="14">
        <v>31</v>
      </c>
      <c r="I108" s="14">
        <v>75</v>
      </c>
      <c r="J108" s="14">
        <v>9000</v>
      </c>
      <c r="K108" s="15">
        <f t="shared" si="1"/>
        <v>675000</v>
      </c>
    </row>
    <row r="109" spans="1:11">
      <c r="A109" s="13">
        <v>39900</v>
      </c>
      <c r="B109" s="67" t="str">
        <f>TEXT($A109,"YYYY")&amp;"-"&amp;TEXT(ROW()-1,"000")&amp;"-"&amp;$F109&amp;TEXT(COUNTIF($F$2:F109,$F109), "000")</f>
        <v>2009-108-紅茶025</v>
      </c>
      <c r="C109" s="14" t="s">
        <v>169</v>
      </c>
      <c r="D109" s="14" t="s">
        <v>8</v>
      </c>
      <c r="E109" s="14" t="s">
        <v>7</v>
      </c>
      <c r="F109" s="14" t="s">
        <v>175</v>
      </c>
      <c r="G109" s="14">
        <v>98</v>
      </c>
      <c r="H109" s="14">
        <v>48</v>
      </c>
      <c r="I109" s="14">
        <v>72</v>
      </c>
      <c r="J109" s="14">
        <v>23500</v>
      </c>
      <c r="K109" s="15">
        <f t="shared" si="1"/>
        <v>1692000</v>
      </c>
    </row>
    <row r="110" spans="1:11">
      <c r="A110" s="13">
        <v>39903</v>
      </c>
      <c r="B110" s="67" t="str">
        <f>TEXT($A110,"YYYY")&amp;"-"&amp;TEXT(ROW()-1,"000")&amp;"-"&amp;$F110&amp;TEXT(COUNTIF($F$2:F110,$F110), "000")</f>
        <v>2009-109-奶茶030</v>
      </c>
      <c r="C110" s="14" t="s">
        <v>171</v>
      </c>
      <c r="D110" s="14" t="s">
        <v>40</v>
      </c>
      <c r="E110" s="14" t="s">
        <v>23</v>
      </c>
      <c r="F110" s="14" t="s">
        <v>174</v>
      </c>
      <c r="G110" s="14">
        <v>92</v>
      </c>
      <c r="H110" s="14">
        <v>20</v>
      </c>
      <c r="I110" s="14">
        <v>44</v>
      </c>
      <c r="J110" s="14">
        <v>18000</v>
      </c>
      <c r="K110" s="15">
        <f t="shared" si="1"/>
        <v>792000</v>
      </c>
    </row>
    <row r="111" spans="1:11">
      <c r="A111" s="13">
        <v>39903</v>
      </c>
      <c r="B111" s="67" t="str">
        <f>TEXT($A111,"YYYY")&amp;"-"&amp;TEXT(ROW()-1,"000")&amp;"-"&amp;$F111&amp;TEXT(COUNTIF($F$2:F111,$F111), "000")</f>
        <v>2009-110-紅茶026</v>
      </c>
      <c r="C111" s="14" t="s">
        <v>13</v>
      </c>
      <c r="D111" s="14" t="s">
        <v>51</v>
      </c>
      <c r="E111" s="14" t="s">
        <v>10</v>
      </c>
      <c r="F111" s="14" t="s">
        <v>175</v>
      </c>
      <c r="G111" s="14">
        <v>88</v>
      </c>
      <c r="H111" s="14">
        <v>95</v>
      </c>
      <c r="I111" s="14">
        <v>73</v>
      </c>
      <c r="J111" s="14">
        <v>23500</v>
      </c>
      <c r="K111" s="15">
        <f t="shared" si="1"/>
        <v>1715500</v>
      </c>
    </row>
    <row r="112" spans="1:11">
      <c r="A112" s="13">
        <v>39903</v>
      </c>
      <c r="B112" s="67" t="str">
        <f>TEXT($A112,"YYYY")&amp;"-"&amp;TEXT(ROW()-1,"000")&amp;"-"&amp;$F112&amp;TEXT(COUNTIF($F$2:F112,$F112), "000")</f>
        <v>2009-111-泠涷茶048</v>
      </c>
      <c r="C112" s="14" t="s">
        <v>172</v>
      </c>
      <c r="D112" s="14" t="s">
        <v>45</v>
      </c>
      <c r="E112" s="14" t="s">
        <v>18</v>
      </c>
      <c r="F112" s="14" t="s">
        <v>176</v>
      </c>
      <c r="G112" s="14">
        <v>54</v>
      </c>
      <c r="H112" s="14">
        <v>85</v>
      </c>
      <c r="I112" s="14">
        <v>38</v>
      </c>
      <c r="J112" s="14">
        <v>9000</v>
      </c>
      <c r="K112" s="15">
        <f t="shared" si="1"/>
        <v>342000</v>
      </c>
    </row>
    <row r="113" spans="1:11">
      <c r="A113" s="13">
        <v>39903</v>
      </c>
      <c r="B113" s="67" t="str">
        <f>TEXT($A113,"YYYY")&amp;"-"&amp;TEXT(ROW()-1,"000")&amp;"-"&amp;$F113&amp;TEXT(COUNTIF($F$2:F113,$F113), "000")</f>
        <v>2009-112-泠涷茶049</v>
      </c>
      <c r="C113" s="14" t="s">
        <v>170</v>
      </c>
      <c r="D113" s="14" t="s">
        <v>6</v>
      </c>
      <c r="E113" s="14" t="s">
        <v>7</v>
      </c>
      <c r="F113" s="14" t="s">
        <v>176</v>
      </c>
      <c r="G113" s="14">
        <v>48</v>
      </c>
      <c r="H113" s="14">
        <v>34</v>
      </c>
      <c r="I113" s="14">
        <v>100</v>
      </c>
      <c r="J113" s="14">
        <v>9000</v>
      </c>
      <c r="K113" s="15">
        <f t="shared" si="1"/>
        <v>900000</v>
      </c>
    </row>
    <row r="114" spans="1:11">
      <c r="A114" s="13">
        <v>39904</v>
      </c>
      <c r="B114" s="67" t="str">
        <f>TEXT($A114,"YYYY")&amp;"-"&amp;TEXT(ROW()-1,"000")&amp;"-"&amp;$F114&amp;TEXT(COUNTIF($F$2:F114,$F114), "000")</f>
        <v>2009-113-泠涷茶050</v>
      </c>
      <c r="C114" s="14" t="s">
        <v>171</v>
      </c>
      <c r="D114" s="14" t="s">
        <v>63</v>
      </c>
      <c r="E114" s="14" t="s">
        <v>7</v>
      </c>
      <c r="F114" s="14" t="s">
        <v>176</v>
      </c>
      <c r="G114" s="14">
        <v>28</v>
      </c>
      <c r="H114" s="14">
        <v>66</v>
      </c>
      <c r="I114" s="14">
        <v>86</v>
      </c>
      <c r="J114" s="14">
        <v>9000</v>
      </c>
      <c r="K114" s="15">
        <f t="shared" si="1"/>
        <v>774000</v>
      </c>
    </row>
    <row r="115" spans="1:11">
      <c r="A115" s="13">
        <v>39906</v>
      </c>
      <c r="B115" s="67" t="str">
        <f>TEXT($A115,"YYYY")&amp;"-"&amp;TEXT(ROW()-1,"000")&amp;"-"&amp;$F115&amp;TEXT(COUNTIF($F$2:F115,$F115), "000")</f>
        <v>2009-114-茶里王005</v>
      </c>
      <c r="C115" s="14" t="s">
        <v>169</v>
      </c>
      <c r="D115" s="14" t="s">
        <v>49</v>
      </c>
      <c r="E115" s="14" t="s">
        <v>10</v>
      </c>
      <c r="F115" s="14" t="s">
        <v>177</v>
      </c>
      <c r="G115" s="14">
        <v>49</v>
      </c>
      <c r="H115" s="14">
        <v>57</v>
      </c>
      <c r="I115" s="14">
        <v>67</v>
      </c>
      <c r="J115" s="14">
        <v>5000</v>
      </c>
      <c r="K115" s="15">
        <f t="shared" si="1"/>
        <v>335000</v>
      </c>
    </row>
    <row r="116" spans="1:11">
      <c r="A116" s="13">
        <v>39906</v>
      </c>
      <c r="B116" s="67" t="str">
        <f>TEXT($A116,"YYYY")&amp;"-"&amp;TEXT(ROW()-1,"000")&amp;"-"&amp;$F116&amp;TEXT(COUNTIF($F$2:F116,$F116), "000")</f>
        <v>2009-115-紅茶027</v>
      </c>
      <c r="C116" s="14" t="s">
        <v>170</v>
      </c>
      <c r="D116" s="14" t="s">
        <v>86</v>
      </c>
      <c r="E116" s="14" t="s">
        <v>10</v>
      </c>
      <c r="F116" s="14" t="s">
        <v>175</v>
      </c>
      <c r="G116" s="14">
        <v>87</v>
      </c>
      <c r="H116" s="14">
        <v>92</v>
      </c>
      <c r="I116" s="14">
        <v>89</v>
      </c>
      <c r="J116" s="14">
        <v>23500</v>
      </c>
      <c r="K116" s="15">
        <f t="shared" si="1"/>
        <v>2091500</v>
      </c>
    </row>
    <row r="117" spans="1:11">
      <c r="A117" s="13">
        <v>39907</v>
      </c>
      <c r="B117" s="67" t="str">
        <f>TEXT($A117,"YYYY")&amp;"-"&amp;TEXT(ROW()-1,"000")&amp;"-"&amp;$F117&amp;TEXT(COUNTIF($F$2:F117,$F117), "000")</f>
        <v>2009-116-泠涷茶051</v>
      </c>
      <c r="C117" s="14" t="s">
        <v>172</v>
      </c>
      <c r="D117" s="14" t="s">
        <v>19</v>
      </c>
      <c r="E117" s="14" t="s">
        <v>7</v>
      </c>
      <c r="F117" s="14" t="s">
        <v>176</v>
      </c>
      <c r="G117" s="14">
        <v>80</v>
      </c>
      <c r="H117" s="14">
        <v>41</v>
      </c>
      <c r="I117" s="14">
        <v>45</v>
      </c>
      <c r="J117" s="14">
        <v>9000</v>
      </c>
      <c r="K117" s="15">
        <f t="shared" si="1"/>
        <v>405000</v>
      </c>
    </row>
    <row r="118" spans="1:11">
      <c r="A118" s="13">
        <v>39908</v>
      </c>
      <c r="B118" s="67" t="str">
        <f>TEXT($A118,"YYYY")&amp;"-"&amp;TEXT(ROW()-1,"000")&amp;"-"&amp;$F118&amp;TEXT(COUNTIF($F$2:F118,$F118), "000")</f>
        <v>2009-117-奶茶031</v>
      </c>
      <c r="C118" s="14" t="s">
        <v>169</v>
      </c>
      <c r="D118" s="14" t="s">
        <v>143</v>
      </c>
      <c r="E118" s="14" t="s">
        <v>18</v>
      </c>
      <c r="F118" s="14" t="s">
        <v>174</v>
      </c>
      <c r="G118" s="14">
        <v>43</v>
      </c>
      <c r="H118" s="14">
        <v>87</v>
      </c>
      <c r="I118" s="14">
        <v>4</v>
      </c>
      <c r="J118" s="14">
        <v>18000</v>
      </c>
      <c r="K118" s="15">
        <f t="shared" si="1"/>
        <v>72000</v>
      </c>
    </row>
    <row r="119" spans="1:11">
      <c r="A119" s="13">
        <v>39909</v>
      </c>
      <c r="B119" s="67" t="str">
        <f>TEXT($A119,"YYYY")&amp;"-"&amp;TEXT(ROW()-1,"000")&amp;"-"&amp;$F119&amp;TEXT(COUNTIF($F$2:F119,$F119), "000")</f>
        <v>2009-118-紅茶028</v>
      </c>
      <c r="C119" s="14" t="s">
        <v>171</v>
      </c>
      <c r="D119" s="14" t="s">
        <v>140</v>
      </c>
      <c r="E119" s="14" t="s">
        <v>118</v>
      </c>
      <c r="F119" s="14" t="s">
        <v>175</v>
      </c>
      <c r="G119" s="14">
        <v>41</v>
      </c>
      <c r="H119" s="14">
        <v>71</v>
      </c>
      <c r="I119" s="14">
        <v>30</v>
      </c>
      <c r="J119" s="14">
        <v>23500</v>
      </c>
      <c r="K119" s="15">
        <f t="shared" si="1"/>
        <v>705000</v>
      </c>
    </row>
    <row r="120" spans="1:11">
      <c r="A120" s="13">
        <v>39910</v>
      </c>
      <c r="B120" s="67" t="str">
        <f>TEXT($A120,"YYYY")&amp;"-"&amp;TEXT(ROW()-1,"000")&amp;"-"&amp;$F120&amp;TEXT(COUNTIF($F$2:F120,$F120), "000")</f>
        <v>2009-119-紅茶029</v>
      </c>
      <c r="C120" s="14" t="s">
        <v>170</v>
      </c>
      <c r="D120" s="14" t="s">
        <v>9</v>
      </c>
      <c r="E120" s="14" t="s">
        <v>18</v>
      </c>
      <c r="F120" s="14" t="s">
        <v>175</v>
      </c>
      <c r="G120" s="14">
        <v>31</v>
      </c>
      <c r="H120" s="14">
        <v>73</v>
      </c>
      <c r="I120" s="14">
        <v>64</v>
      </c>
      <c r="J120" s="14">
        <v>23500</v>
      </c>
      <c r="K120" s="15">
        <f t="shared" si="1"/>
        <v>1504000</v>
      </c>
    </row>
    <row r="121" spans="1:11">
      <c r="A121" s="13">
        <v>39911</v>
      </c>
      <c r="B121" s="67" t="str">
        <f>TEXT($A121,"YYYY")&amp;"-"&amp;TEXT(ROW()-1,"000")&amp;"-"&amp;$F121&amp;TEXT(COUNTIF($F$2:F121,$F121), "000")</f>
        <v>2009-120-泠涷茶052</v>
      </c>
      <c r="C121" s="14" t="s">
        <v>171</v>
      </c>
      <c r="D121" s="14" t="s">
        <v>127</v>
      </c>
      <c r="E121" s="14" t="s">
        <v>23</v>
      </c>
      <c r="F121" s="14" t="s">
        <v>176</v>
      </c>
      <c r="G121" s="14">
        <v>25</v>
      </c>
      <c r="H121" s="14">
        <v>29</v>
      </c>
      <c r="I121" s="14">
        <v>43</v>
      </c>
      <c r="J121" s="14">
        <v>9000</v>
      </c>
      <c r="K121" s="15">
        <f t="shared" si="1"/>
        <v>387000</v>
      </c>
    </row>
    <row r="122" spans="1:11">
      <c r="A122" s="13">
        <v>39911</v>
      </c>
      <c r="B122" s="67" t="str">
        <f>TEXT($A122,"YYYY")&amp;"-"&amp;TEXT(ROW()-1,"000")&amp;"-"&amp;$F122&amp;TEXT(COUNTIF($F$2:F122,$F122), "000")</f>
        <v>2009-121-紅茶030</v>
      </c>
      <c r="C122" s="14" t="s">
        <v>170</v>
      </c>
      <c r="D122" s="14" t="s">
        <v>29</v>
      </c>
      <c r="E122" s="14" t="s">
        <v>10</v>
      </c>
      <c r="F122" s="14" t="s">
        <v>175</v>
      </c>
      <c r="G122" s="14">
        <v>53</v>
      </c>
      <c r="H122" s="14">
        <v>63</v>
      </c>
      <c r="I122" s="14">
        <v>22</v>
      </c>
      <c r="J122" s="14">
        <v>23500</v>
      </c>
      <c r="K122" s="15">
        <f t="shared" si="1"/>
        <v>517000</v>
      </c>
    </row>
    <row r="123" spans="1:11">
      <c r="A123" s="13">
        <v>39912</v>
      </c>
      <c r="B123" s="67" t="str">
        <f>TEXT($A123,"YYYY")&amp;"-"&amp;TEXT(ROW()-1,"000")&amp;"-"&amp;$F123&amp;TEXT(COUNTIF($F$2:F123,$F123), "000")</f>
        <v>2009-122-紅茶031</v>
      </c>
      <c r="C123" s="14" t="s">
        <v>170</v>
      </c>
      <c r="D123" s="14" t="s">
        <v>165</v>
      </c>
      <c r="E123" s="14" t="s">
        <v>18</v>
      </c>
      <c r="F123" s="14" t="s">
        <v>175</v>
      </c>
      <c r="G123" s="14">
        <v>58</v>
      </c>
      <c r="H123" s="14">
        <v>70</v>
      </c>
      <c r="I123" s="14">
        <v>92</v>
      </c>
      <c r="J123" s="14">
        <v>23500</v>
      </c>
      <c r="K123" s="15">
        <f t="shared" si="1"/>
        <v>2162000</v>
      </c>
    </row>
    <row r="124" spans="1:11">
      <c r="A124" s="13">
        <v>39912</v>
      </c>
      <c r="B124" s="67" t="str">
        <f>TEXT($A124,"YYYY")&amp;"-"&amp;TEXT(ROW()-1,"000")&amp;"-"&amp;$F124&amp;TEXT(COUNTIF($F$2:F124,$F124), "000")</f>
        <v>2009-123-紅茶032</v>
      </c>
      <c r="C124" s="14" t="s">
        <v>172</v>
      </c>
      <c r="D124" s="14" t="s">
        <v>157</v>
      </c>
      <c r="E124" s="14" t="s">
        <v>21</v>
      </c>
      <c r="F124" s="14" t="s">
        <v>175</v>
      </c>
      <c r="G124" s="14">
        <v>20</v>
      </c>
      <c r="H124" s="14">
        <v>66</v>
      </c>
      <c r="I124" s="14">
        <v>87</v>
      </c>
      <c r="J124" s="14">
        <v>23500</v>
      </c>
      <c r="K124" s="15">
        <f t="shared" si="1"/>
        <v>2044500</v>
      </c>
    </row>
    <row r="125" spans="1:11">
      <c r="A125" s="13">
        <v>39913</v>
      </c>
      <c r="B125" s="67" t="str">
        <f>TEXT($A125,"YYYY")&amp;"-"&amp;TEXT(ROW()-1,"000")&amp;"-"&amp;$F125&amp;TEXT(COUNTIF($F$2:F125,$F125), "000")</f>
        <v>2009-124-泠涷茶053</v>
      </c>
      <c r="C125" s="14" t="s">
        <v>169</v>
      </c>
      <c r="D125" s="14" t="s">
        <v>84</v>
      </c>
      <c r="E125" s="14" t="s">
        <v>18</v>
      </c>
      <c r="F125" s="14" t="s">
        <v>176</v>
      </c>
      <c r="G125" s="14">
        <v>86</v>
      </c>
      <c r="H125" s="14">
        <v>27</v>
      </c>
      <c r="I125" s="14">
        <v>76</v>
      </c>
      <c r="J125" s="14">
        <v>9000</v>
      </c>
      <c r="K125" s="15">
        <f t="shared" si="1"/>
        <v>684000</v>
      </c>
    </row>
    <row r="126" spans="1:11">
      <c r="A126" s="13">
        <v>39913</v>
      </c>
      <c r="B126" s="67" t="str">
        <f>TEXT($A126,"YYYY")&amp;"-"&amp;TEXT(ROW()-1,"000")&amp;"-"&amp;$F126&amp;TEXT(COUNTIF($F$2:F126,$F126), "000")</f>
        <v>2009-125-奶茶032</v>
      </c>
      <c r="C126" s="14" t="s">
        <v>13</v>
      </c>
      <c r="D126" s="14" t="s">
        <v>46</v>
      </c>
      <c r="E126" s="14" t="s">
        <v>7</v>
      </c>
      <c r="F126" s="14" t="s">
        <v>174</v>
      </c>
      <c r="G126" s="14">
        <v>72</v>
      </c>
      <c r="H126" s="14">
        <v>28</v>
      </c>
      <c r="I126" s="14">
        <v>82</v>
      </c>
      <c r="J126" s="14">
        <v>18000</v>
      </c>
      <c r="K126" s="15">
        <f t="shared" si="1"/>
        <v>1476000</v>
      </c>
    </row>
    <row r="127" spans="1:11">
      <c r="A127" s="13">
        <v>39913</v>
      </c>
      <c r="B127" s="67" t="str">
        <f>TEXT($A127,"YYYY")&amp;"-"&amp;TEXT(ROW()-1,"000")&amp;"-"&amp;$F127&amp;TEXT(COUNTIF($F$2:F127,$F127), "000")</f>
        <v>2009-126-奶茶033</v>
      </c>
      <c r="C127" s="14" t="s">
        <v>173</v>
      </c>
      <c r="D127" s="14" t="s">
        <v>17</v>
      </c>
      <c r="E127" s="14" t="s">
        <v>18</v>
      </c>
      <c r="F127" s="14" t="s">
        <v>174</v>
      </c>
      <c r="G127" s="14">
        <v>93</v>
      </c>
      <c r="H127" s="14">
        <v>48</v>
      </c>
      <c r="I127" s="14">
        <v>61</v>
      </c>
      <c r="J127" s="14">
        <v>18000</v>
      </c>
      <c r="K127" s="15">
        <f t="shared" si="1"/>
        <v>1098000</v>
      </c>
    </row>
    <row r="128" spans="1:11">
      <c r="A128" s="13">
        <v>39913</v>
      </c>
      <c r="B128" s="67" t="str">
        <f>TEXT($A128,"YYYY")&amp;"-"&amp;TEXT(ROW()-1,"000")&amp;"-"&amp;$F128&amp;TEXT(COUNTIF($F$2:F128,$F128), "000")</f>
        <v>2009-127-泠涷茶054</v>
      </c>
      <c r="C128" s="14" t="s">
        <v>173</v>
      </c>
      <c r="D128" s="14" t="s">
        <v>100</v>
      </c>
      <c r="E128" s="14" t="s">
        <v>18</v>
      </c>
      <c r="F128" s="14" t="s">
        <v>176</v>
      </c>
      <c r="G128" s="14">
        <v>28</v>
      </c>
      <c r="H128" s="14">
        <v>71</v>
      </c>
      <c r="I128" s="14">
        <v>18</v>
      </c>
      <c r="J128" s="14">
        <v>9000</v>
      </c>
      <c r="K128" s="15">
        <f t="shared" si="1"/>
        <v>162000</v>
      </c>
    </row>
    <row r="129" spans="1:11">
      <c r="A129" s="13">
        <v>39914</v>
      </c>
      <c r="B129" s="67" t="str">
        <f>TEXT($A129,"YYYY")&amp;"-"&amp;TEXT(ROW()-1,"000")&amp;"-"&amp;$F129&amp;TEXT(COUNTIF($F$2:F129,$F129), "000")</f>
        <v>2009-128-奶茶034</v>
      </c>
      <c r="C129" s="14" t="s">
        <v>170</v>
      </c>
      <c r="D129" s="14" t="s">
        <v>155</v>
      </c>
      <c r="E129" s="14" t="s">
        <v>18</v>
      </c>
      <c r="F129" s="14" t="s">
        <v>174</v>
      </c>
      <c r="G129" s="14">
        <v>46</v>
      </c>
      <c r="H129" s="14">
        <v>46</v>
      </c>
      <c r="I129" s="14">
        <v>22</v>
      </c>
      <c r="J129" s="14">
        <v>18000</v>
      </c>
      <c r="K129" s="15">
        <f t="shared" si="1"/>
        <v>396000</v>
      </c>
    </row>
    <row r="130" spans="1:11">
      <c r="A130" s="13">
        <v>39915</v>
      </c>
      <c r="B130" s="67" t="str">
        <f>TEXT($A130,"YYYY")&amp;"-"&amp;TEXT(ROW()-1,"000")&amp;"-"&amp;$F130&amp;TEXT(COUNTIF($F$2:F130,$F130), "000")</f>
        <v>2009-129-紅茶033</v>
      </c>
      <c r="C130" s="14" t="s">
        <v>172</v>
      </c>
      <c r="D130" s="14" t="s">
        <v>74</v>
      </c>
      <c r="E130" s="14" t="s">
        <v>7</v>
      </c>
      <c r="F130" s="14" t="s">
        <v>175</v>
      </c>
      <c r="G130" s="14">
        <v>98</v>
      </c>
      <c r="H130" s="14">
        <v>91</v>
      </c>
      <c r="I130" s="14">
        <v>42</v>
      </c>
      <c r="J130" s="14">
        <v>23500</v>
      </c>
      <c r="K130" s="15">
        <f t="shared" ref="K130:K193" si="2">J130*I130</f>
        <v>987000</v>
      </c>
    </row>
    <row r="131" spans="1:11">
      <c r="A131" s="13">
        <v>39916</v>
      </c>
      <c r="B131" s="67" t="str">
        <f>TEXT($A131,"YYYY")&amp;"-"&amp;TEXT(ROW()-1,"000")&amp;"-"&amp;$F131&amp;TEXT(COUNTIF($F$2:F131,$F131), "000")</f>
        <v>2009-130-紅茶034</v>
      </c>
      <c r="C131" s="14" t="s">
        <v>173</v>
      </c>
      <c r="D131" s="14" t="s">
        <v>46</v>
      </c>
      <c r="E131" s="14" t="s">
        <v>7</v>
      </c>
      <c r="F131" s="14" t="s">
        <v>175</v>
      </c>
      <c r="G131" s="14">
        <v>89</v>
      </c>
      <c r="H131" s="14">
        <v>42</v>
      </c>
      <c r="I131" s="14">
        <v>90</v>
      </c>
      <c r="J131" s="14">
        <v>23500</v>
      </c>
      <c r="K131" s="15">
        <f t="shared" si="2"/>
        <v>2115000</v>
      </c>
    </row>
    <row r="132" spans="1:11">
      <c r="A132" s="13">
        <v>39916</v>
      </c>
      <c r="B132" s="67" t="str">
        <f>TEXT($A132,"YYYY")&amp;"-"&amp;TEXT(ROW()-1,"000")&amp;"-"&amp;$F132&amp;TEXT(COUNTIF($F$2:F132,$F132), "000")</f>
        <v>2009-131-奶茶035</v>
      </c>
      <c r="C132" s="14" t="s">
        <v>173</v>
      </c>
      <c r="D132" s="14" t="s">
        <v>28</v>
      </c>
      <c r="E132" s="14" t="s">
        <v>18</v>
      </c>
      <c r="F132" s="14" t="s">
        <v>174</v>
      </c>
      <c r="G132" s="14">
        <v>39</v>
      </c>
      <c r="H132" s="14">
        <v>31</v>
      </c>
      <c r="I132" s="14">
        <v>2</v>
      </c>
      <c r="J132" s="14">
        <v>18000</v>
      </c>
      <c r="K132" s="15">
        <f t="shared" si="2"/>
        <v>36000</v>
      </c>
    </row>
    <row r="133" spans="1:11">
      <c r="A133" s="13">
        <v>39916</v>
      </c>
      <c r="B133" s="67" t="str">
        <f>TEXT($A133,"YYYY")&amp;"-"&amp;TEXT(ROW()-1,"000")&amp;"-"&amp;$F133&amp;TEXT(COUNTIF($F$2:F133,$F133), "000")</f>
        <v>2009-132-紅茶035</v>
      </c>
      <c r="C133" s="14" t="s">
        <v>171</v>
      </c>
      <c r="D133" s="14" t="s">
        <v>140</v>
      </c>
      <c r="E133" s="14" t="s">
        <v>118</v>
      </c>
      <c r="F133" s="14" t="s">
        <v>175</v>
      </c>
      <c r="G133" s="14">
        <v>50</v>
      </c>
      <c r="H133" s="14">
        <v>83</v>
      </c>
      <c r="I133" s="14">
        <v>57</v>
      </c>
      <c r="J133" s="14">
        <v>23500</v>
      </c>
      <c r="K133" s="15">
        <f t="shared" si="2"/>
        <v>1339500</v>
      </c>
    </row>
    <row r="134" spans="1:11">
      <c r="A134" s="13">
        <v>39917</v>
      </c>
      <c r="B134" s="67" t="str">
        <f>TEXT($A134,"YYYY")&amp;"-"&amp;TEXT(ROW()-1,"000")&amp;"-"&amp;$F134&amp;TEXT(COUNTIF($F$2:F134,$F134), "000")</f>
        <v>2009-133-紅茶036</v>
      </c>
      <c r="C134" s="14" t="s">
        <v>170</v>
      </c>
      <c r="D134" s="14" t="s">
        <v>46</v>
      </c>
      <c r="E134" s="14" t="s">
        <v>7</v>
      </c>
      <c r="F134" s="14" t="s">
        <v>175</v>
      </c>
      <c r="G134" s="14">
        <v>74</v>
      </c>
      <c r="H134" s="14">
        <v>64</v>
      </c>
      <c r="I134" s="14">
        <v>76</v>
      </c>
      <c r="J134" s="14">
        <v>23500</v>
      </c>
      <c r="K134" s="15">
        <f t="shared" si="2"/>
        <v>1786000</v>
      </c>
    </row>
    <row r="135" spans="1:11">
      <c r="A135" s="13">
        <v>39919</v>
      </c>
      <c r="B135" s="67" t="str">
        <f>TEXT($A135,"YYYY")&amp;"-"&amp;TEXT(ROW()-1,"000")&amp;"-"&amp;$F135&amp;TEXT(COUNTIF($F$2:F135,$F135), "000")</f>
        <v>2009-134-紅茶037</v>
      </c>
      <c r="C135" s="14" t="s">
        <v>170</v>
      </c>
      <c r="D135" s="14" t="s">
        <v>80</v>
      </c>
      <c r="E135" s="14" t="s">
        <v>18</v>
      </c>
      <c r="F135" s="14" t="s">
        <v>175</v>
      </c>
      <c r="G135" s="14">
        <v>32</v>
      </c>
      <c r="H135" s="14">
        <v>31</v>
      </c>
      <c r="I135" s="14">
        <v>24</v>
      </c>
      <c r="J135" s="14">
        <v>23500</v>
      </c>
      <c r="K135" s="15">
        <f t="shared" si="2"/>
        <v>564000</v>
      </c>
    </row>
    <row r="136" spans="1:11">
      <c r="A136" s="13">
        <v>39920</v>
      </c>
      <c r="B136" s="67" t="str">
        <f>TEXT($A136,"YYYY")&amp;"-"&amp;TEXT(ROW()-1,"000")&amp;"-"&amp;$F136&amp;TEXT(COUNTIF($F$2:F136,$F136), "000")</f>
        <v>2009-135-泠涷茶055</v>
      </c>
      <c r="C136" s="14" t="s">
        <v>169</v>
      </c>
      <c r="D136" s="14" t="s">
        <v>66</v>
      </c>
      <c r="E136" s="14" t="s">
        <v>7</v>
      </c>
      <c r="F136" s="14" t="s">
        <v>176</v>
      </c>
      <c r="G136" s="14">
        <v>69</v>
      </c>
      <c r="H136" s="14">
        <v>99</v>
      </c>
      <c r="I136" s="14">
        <v>48</v>
      </c>
      <c r="J136" s="14">
        <v>9000</v>
      </c>
      <c r="K136" s="15">
        <f t="shared" si="2"/>
        <v>432000</v>
      </c>
    </row>
    <row r="137" spans="1:11">
      <c r="A137" s="13">
        <v>39921</v>
      </c>
      <c r="B137" s="67" t="str">
        <f>TEXT($A137,"YYYY")&amp;"-"&amp;TEXT(ROW()-1,"000")&amp;"-"&amp;$F137&amp;TEXT(COUNTIF($F$2:F137,$F137), "000")</f>
        <v>2009-136-紅茶038</v>
      </c>
      <c r="C137" s="14" t="s">
        <v>171</v>
      </c>
      <c r="D137" s="14" t="s">
        <v>81</v>
      </c>
      <c r="E137" s="14" t="s">
        <v>18</v>
      </c>
      <c r="F137" s="14" t="s">
        <v>175</v>
      </c>
      <c r="G137" s="14">
        <v>74</v>
      </c>
      <c r="H137" s="14">
        <v>91</v>
      </c>
      <c r="I137" s="14">
        <v>52</v>
      </c>
      <c r="J137" s="14">
        <v>23500</v>
      </c>
      <c r="K137" s="15">
        <f t="shared" si="2"/>
        <v>1222000</v>
      </c>
    </row>
    <row r="138" spans="1:11">
      <c r="A138" s="13">
        <v>39922</v>
      </c>
      <c r="B138" s="67" t="str">
        <f>TEXT($A138,"YYYY")&amp;"-"&amp;TEXT(ROW()-1,"000")&amp;"-"&amp;$F138&amp;TEXT(COUNTIF($F$2:F138,$F138), "000")</f>
        <v>2009-137-泠涷茶056</v>
      </c>
      <c r="C138" s="14" t="s">
        <v>172</v>
      </c>
      <c r="D138" s="14" t="s">
        <v>52</v>
      </c>
      <c r="E138" s="14" t="s">
        <v>23</v>
      </c>
      <c r="F138" s="14" t="s">
        <v>176</v>
      </c>
      <c r="G138" s="14">
        <v>27</v>
      </c>
      <c r="H138" s="14">
        <v>67</v>
      </c>
      <c r="I138" s="14">
        <v>27</v>
      </c>
      <c r="J138" s="14">
        <v>9000</v>
      </c>
      <c r="K138" s="15">
        <f t="shared" si="2"/>
        <v>243000</v>
      </c>
    </row>
    <row r="139" spans="1:11">
      <c r="A139" s="13">
        <v>39922</v>
      </c>
      <c r="B139" s="67" t="str">
        <f>TEXT($A139,"YYYY")&amp;"-"&amp;TEXT(ROW()-1,"000")&amp;"-"&amp;$F139&amp;TEXT(COUNTIF($F$2:F139,$F139), "000")</f>
        <v>2009-138-紅茶039</v>
      </c>
      <c r="C139" s="14" t="s">
        <v>13</v>
      </c>
      <c r="D139" s="14" t="s">
        <v>35</v>
      </c>
      <c r="E139" s="14" t="s">
        <v>18</v>
      </c>
      <c r="F139" s="14" t="s">
        <v>175</v>
      </c>
      <c r="G139" s="14">
        <v>67</v>
      </c>
      <c r="H139" s="14">
        <v>33</v>
      </c>
      <c r="I139" s="14">
        <v>3</v>
      </c>
      <c r="J139" s="14">
        <v>23500</v>
      </c>
      <c r="K139" s="15">
        <f t="shared" si="2"/>
        <v>70500</v>
      </c>
    </row>
    <row r="140" spans="1:11">
      <c r="A140" s="13">
        <v>39922</v>
      </c>
      <c r="B140" s="67" t="str">
        <f>TEXT($A140,"YYYY")&amp;"-"&amp;TEXT(ROW()-1,"000")&amp;"-"&amp;$F140&amp;TEXT(COUNTIF($F$2:F140,$F140), "000")</f>
        <v>2009-139-泠涷茶057</v>
      </c>
      <c r="C140" s="14" t="s">
        <v>13</v>
      </c>
      <c r="D140" s="14" t="s">
        <v>164</v>
      </c>
      <c r="E140" s="14" t="s">
        <v>18</v>
      </c>
      <c r="F140" s="14" t="s">
        <v>176</v>
      </c>
      <c r="G140" s="14">
        <v>76</v>
      </c>
      <c r="H140" s="14">
        <v>62</v>
      </c>
      <c r="I140" s="14">
        <v>53</v>
      </c>
      <c r="J140" s="14">
        <v>9000</v>
      </c>
      <c r="K140" s="15">
        <f t="shared" si="2"/>
        <v>477000</v>
      </c>
    </row>
    <row r="141" spans="1:11">
      <c r="A141" s="13">
        <v>39923</v>
      </c>
      <c r="B141" s="67" t="str">
        <f>TEXT($A141,"YYYY")&amp;"-"&amp;TEXT(ROW()-1,"000")&amp;"-"&amp;$F141&amp;TEXT(COUNTIF($F$2:F141,$F141), "000")</f>
        <v>2009-140-茶包004</v>
      </c>
      <c r="C141" s="14" t="s">
        <v>173</v>
      </c>
      <c r="D141" s="14" t="s">
        <v>42</v>
      </c>
      <c r="E141" s="14" t="s">
        <v>23</v>
      </c>
      <c r="F141" s="14" t="s">
        <v>178</v>
      </c>
      <c r="G141" s="14">
        <v>30</v>
      </c>
      <c r="H141" s="14">
        <v>94</v>
      </c>
      <c r="I141" s="14">
        <v>5</v>
      </c>
      <c r="J141" s="14">
        <v>4000</v>
      </c>
      <c r="K141" s="15">
        <f t="shared" si="2"/>
        <v>20000</v>
      </c>
    </row>
    <row r="142" spans="1:11">
      <c r="A142" s="13">
        <v>39923</v>
      </c>
      <c r="B142" s="67" t="str">
        <f>TEXT($A142,"YYYY")&amp;"-"&amp;TEXT(ROW()-1,"000")&amp;"-"&amp;$F142&amp;TEXT(COUNTIF($F$2:F142,$F142), "000")</f>
        <v>2009-141-紅茶040</v>
      </c>
      <c r="C142" s="14" t="s">
        <v>169</v>
      </c>
      <c r="D142" s="14" t="s">
        <v>153</v>
      </c>
      <c r="E142" s="14" t="s">
        <v>7</v>
      </c>
      <c r="F142" s="14" t="s">
        <v>175</v>
      </c>
      <c r="G142" s="14">
        <v>54</v>
      </c>
      <c r="H142" s="14">
        <v>60</v>
      </c>
      <c r="I142" s="14">
        <v>19</v>
      </c>
      <c r="J142" s="14">
        <v>23500</v>
      </c>
      <c r="K142" s="15">
        <f t="shared" si="2"/>
        <v>446500</v>
      </c>
    </row>
    <row r="143" spans="1:11">
      <c r="A143" s="13">
        <v>39923</v>
      </c>
      <c r="B143" s="67" t="str">
        <f>TEXT($A143,"YYYY")&amp;"-"&amp;TEXT(ROW()-1,"000")&amp;"-"&amp;$F143&amp;TEXT(COUNTIF($F$2:F143,$F143), "000")</f>
        <v>2009-142-奶茶036</v>
      </c>
      <c r="C143" s="14" t="s">
        <v>13</v>
      </c>
      <c r="D143" s="14" t="s">
        <v>85</v>
      </c>
      <c r="E143" s="14" t="s">
        <v>7</v>
      </c>
      <c r="F143" s="14" t="s">
        <v>174</v>
      </c>
      <c r="G143" s="14">
        <v>53</v>
      </c>
      <c r="H143" s="14">
        <v>69</v>
      </c>
      <c r="I143" s="14">
        <v>2</v>
      </c>
      <c r="J143" s="14">
        <v>18000</v>
      </c>
      <c r="K143" s="15">
        <f t="shared" si="2"/>
        <v>36000</v>
      </c>
    </row>
    <row r="144" spans="1:11">
      <c r="A144" s="13">
        <v>39923</v>
      </c>
      <c r="B144" s="67" t="str">
        <f>TEXT($A144,"YYYY")&amp;"-"&amp;TEXT(ROW()-1,"000")&amp;"-"&amp;$F144&amp;TEXT(COUNTIF($F$2:F144,$F144), "000")</f>
        <v>2009-143-奶茶037</v>
      </c>
      <c r="C144" s="14" t="s">
        <v>172</v>
      </c>
      <c r="D144" s="14" t="s">
        <v>11</v>
      </c>
      <c r="E144" s="14" t="s">
        <v>7</v>
      </c>
      <c r="F144" s="14" t="s">
        <v>174</v>
      </c>
      <c r="G144" s="14">
        <v>73</v>
      </c>
      <c r="H144" s="14">
        <v>97</v>
      </c>
      <c r="I144" s="14">
        <v>33</v>
      </c>
      <c r="J144" s="14">
        <v>18000</v>
      </c>
      <c r="K144" s="15">
        <f t="shared" si="2"/>
        <v>594000</v>
      </c>
    </row>
    <row r="145" spans="1:11">
      <c r="A145" s="13">
        <v>39924</v>
      </c>
      <c r="B145" s="67" t="str">
        <f>TEXT($A145,"YYYY")&amp;"-"&amp;TEXT(ROW()-1,"000")&amp;"-"&amp;$F145&amp;TEXT(COUNTIF($F$2:F145,$F145), "000")</f>
        <v>2009-144-紅茶041</v>
      </c>
      <c r="C145" s="14" t="s">
        <v>13</v>
      </c>
      <c r="D145" s="14" t="s">
        <v>166</v>
      </c>
      <c r="E145" s="14" t="s">
        <v>118</v>
      </c>
      <c r="F145" s="14" t="s">
        <v>175</v>
      </c>
      <c r="G145" s="14">
        <v>81</v>
      </c>
      <c r="H145" s="14">
        <v>20</v>
      </c>
      <c r="I145" s="14">
        <v>5</v>
      </c>
      <c r="J145" s="14">
        <v>23500</v>
      </c>
      <c r="K145" s="15">
        <f t="shared" si="2"/>
        <v>117500</v>
      </c>
    </row>
    <row r="146" spans="1:11">
      <c r="A146" s="13">
        <v>39925</v>
      </c>
      <c r="B146" s="67" t="str">
        <f>TEXT($A146,"YYYY")&amp;"-"&amp;TEXT(ROW()-1,"000")&amp;"-"&amp;$F146&amp;TEXT(COUNTIF($F$2:F146,$F146), "000")</f>
        <v>2009-145-泠涷茶058</v>
      </c>
      <c r="C146" s="14" t="s">
        <v>171</v>
      </c>
      <c r="D146" s="14" t="s">
        <v>79</v>
      </c>
      <c r="E146" s="14" t="s">
        <v>18</v>
      </c>
      <c r="F146" s="14" t="s">
        <v>176</v>
      </c>
      <c r="G146" s="14">
        <v>43</v>
      </c>
      <c r="H146" s="14">
        <v>68</v>
      </c>
      <c r="I146" s="14">
        <v>91</v>
      </c>
      <c r="J146" s="14">
        <v>9000</v>
      </c>
      <c r="K146" s="15">
        <f t="shared" si="2"/>
        <v>819000</v>
      </c>
    </row>
    <row r="147" spans="1:11">
      <c r="A147" s="13">
        <v>39925</v>
      </c>
      <c r="B147" s="67" t="str">
        <f>TEXT($A147,"YYYY")&amp;"-"&amp;TEXT(ROW()-1,"000")&amp;"-"&amp;$F147&amp;TEXT(COUNTIF($F$2:F147,$F147), "000")</f>
        <v>2009-146-泠涷茶059</v>
      </c>
      <c r="C147" s="14" t="s">
        <v>173</v>
      </c>
      <c r="D147" s="14" t="s">
        <v>15</v>
      </c>
      <c r="E147" s="14" t="s">
        <v>10</v>
      </c>
      <c r="F147" s="14" t="s">
        <v>176</v>
      </c>
      <c r="G147" s="14">
        <v>30</v>
      </c>
      <c r="H147" s="14">
        <v>56</v>
      </c>
      <c r="I147" s="14">
        <v>67</v>
      </c>
      <c r="J147" s="14">
        <v>9000</v>
      </c>
      <c r="K147" s="15">
        <f t="shared" si="2"/>
        <v>603000</v>
      </c>
    </row>
    <row r="148" spans="1:11">
      <c r="A148" s="13">
        <v>39925</v>
      </c>
      <c r="B148" s="67" t="str">
        <f>TEXT($A148,"YYYY")&amp;"-"&amp;TEXT(ROW()-1,"000")&amp;"-"&amp;$F148&amp;TEXT(COUNTIF($F$2:F148,$F148), "000")</f>
        <v>2009-147-泠涷茶060</v>
      </c>
      <c r="C148" s="14" t="s">
        <v>171</v>
      </c>
      <c r="D148" s="14" t="s">
        <v>136</v>
      </c>
      <c r="E148" s="14" t="s">
        <v>10</v>
      </c>
      <c r="F148" s="14" t="s">
        <v>176</v>
      </c>
      <c r="G148" s="14">
        <v>60</v>
      </c>
      <c r="H148" s="14">
        <v>30</v>
      </c>
      <c r="I148" s="14">
        <v>43</v>
      </c>
      <c r="J148" s="14">
        <v>9000</v>
      </c>
      <c r="K148" s="15">
        <f t="shared" si="2"/>
        <v>387000</v>
      </c>
    </row>
    <row r="149" spans="1:11">
      <c r="A149" s="13">
        <v>39925</v>
      </c>
      <c r="B149" s="67" t="str">
        <f>TEXT($A149,"YYYY")&amp;"-"&amp;TEXT(ROW()-1,"000")&amp;"-"&amp;$F149&amp;TEXT(COUNTIF($F$2:F149,$F149), "000")</f>
        <v>2009-148-奶茶038</v>
      </c>
      <c r="C149" s="14" t="s">
        <v>170</v>
      </c>
      <c r="D149" s="14" t="s">
        <v>24</v>
      </c>
      <c r="E149" s="14" t="s">
        <v>21</v>
      </c>
      <c r="F149" s="14" t="s">
        <v>174</v>
      </c>
      <c r="G149" s="14">
        <v>69</v>
      </c>
      <c r="H149" s="14">
        <v>74</v>
      </c>
      <c r="I149" s="14">
        <v>69</v>
      </c>
      <c r="J149" s="14">
        <v>18000</v>
      </c>
      <c r="K149" s="15">
        <f t="shared" si="2"/>
        <v>1242000</v>
      </c>
    </row>
    <row r="150" spans="1:11">
      <c r="A150" s="13">
        <v>39926</v>
      </c>
      <c r="B150" s="67" t="str">
        <f>TEXT($A150,"YYYY")&amp;"-"&amp;TEXT(ROW()-1,"000")&amp;"-"&amp;$F150&amp;TEXT(COUNTIF($F$2:F150,$F150), "000")</f>
        <v>2009-149-泠涷茶061</v>
      </c>
      <c r="C150" s="14" t="s">
        <v>170</v>
      </c>
      <c r="D150" s="14" t="s">
        <v>31</v>
      </c>
      <c r="E150" s="14" t="s">
        <v>18</v>
      </c>
      <c r="F150" s="14" t="s">
        <v>176</v>
      </c>
      <c r="G150" s="14">
        <v>88</v>
      </c>
      <c r="H150" s="14">
        <v>99</v>
      </c>
      <c r="I150" s="14">
        <v>90</v>
      </c>
      <c r="J150" s="14">
        <v>9000</v>
      </c>
      <c r="K150" s="15">
        <f t="shared" si="2"/>
        <v>810000</v>
      </c>
    </row>
    <row r="151" spans="1:11">
      <c r="A151" s="13">
        <v>39926</v>
      </c>
      <c r="B151" s="67" t="str">
        <f>TEXT($A151,"YYYY")&amp;"-"&amp;TEXT(ROW()-1,"000")&amp;"-"&amp;$F151&amp;TEXT(COUNTIF($F$2:F151,$F151), "000")</f>
        <v>2009-150-泠涷茶062</v>
      </c>
      <c r="C151" s="14" t="s">
        <v>171</v>
      </c>
      <c r="D151" s="14" t="s">
        <v>63</v>
      </c>
      <c r="E151" s="14" t="s">
        <v>7</v>
      </c>
      <c r="F151" s="14" t="s">
        <v>176</v>
      </c>
      <c r="G151" s="14">
        <v>98</v>
      </c>
      <c r="H151" s="14">
        <v>91</v>
      </c>
      <c r="I151" s="14">
        <v>39</v>
      </c>
      <c r="J151" s="14">
        <v>9000</v>
      </c>
      <c r="K151" s="15">
        <f t="shared" si="2"/>
        <v>351000</v>
      </c>
    </row>
    <row r="152" spans="1:11">
      <c r="A152" s="13">
        <v>39927</v>
      </c>
      <c r="B152" s="67" t="str">
        <f>TEXT($A152,"YYYY")&amp;"-"&amp;TEXT(ROW()-1,"000")&amp;"-"&amp;$F152&amp;TEXT(COUNTIF($F$2:F152,$F152), "000")</f>
        <v>2009-151-紅茶042</v>
      </c>
      <c r="C152" s="14" t="s">
        <v>13</v>
      </c>
      <c r="D152" s="14" t="s">
        <v>146</v>
      </c>
      <c r="E152" s="14" t="s">
        <v>7</v>
      </c>
      <c r="F152" s="14" t="s">
        <v>175</v>
      </c>
      <c r="G152" s="14">
        <v>73</v>
      </c>
      <c r="H152" s="14">
        <v>56</v>
      </c>
      <c r="I152" s="14">
        <v>89</v>
      </c>
      <c r="J152" s="14">
        <v>23500</v>
      </c>
      <c r="K152" s="15">
        <f t="shared" si="2"/>
        <v>2091500</v>
      </c>
    </row>
    <row r="153" spans="1:11">
      <c r="A153" s="13">
        <v>39927</v>
      </c>
      <c r="B153" s="67" t="str">
        <f>TEXT($A153,"YYYY")&amp;"-"&amp;TEXT(ROW()-1,"000")&amp;"-"&amp;$F153&amp;TEXT(COUNTIF($F$2:F153,$F153), "000")</f>
        <v>2009-152-紅茶043</v>
      </c>
      <c r="C153" s="14" t="s">
        <v>169</v>
      </c>
      <c r="D153" s="14" t="s">
        <v>153</v>
      </c>
      <c r="E153" s="14" t="s">
        <v>7</v>
      </c>
      <c r="F153" s="14" t="s">
        <v>175</v>
      </c>
      <c r="G153" s="14">
        <v>55</v>
      </c>
      <c r="H153" s="14">
        <v>57</v>
      </c>
      <c r="I153" s="14">
        <v>86</v>
      </c>
      <c r="J153" s="14">
        <v>23500</v>
      </c>
      <c r="K153" s="15">
        <f t="shared" si="2"/>
        <v>2021000</v>
      </c>
    </row>
    <row r="154" spans="1:11">
      <c r="A154" s="13">
        <v>39927</v>
      </c>
      <c r="B154" s="67" t="str">
        <f>TEXT($A154,"YYYY")&amp;"-"&amp;TEXT(ROW()-1,"000")&amp;"-"&amp;$F154&amp;TEXT(COUNTIF($F$2:F154,$F154), "000")</f>
        <v>2009-153-紅茶044</v>
      </c>
      <c r="C154" s="14" t="s">
        <v>169</v>
      </c>
      <c r="D154" s="14" t="s">
        <v>104</v>
      </c>
      <c r="E154" s="14" t="s">
        <v>18</v>
      </c>
      <c r="F154" s="14" t="s">
        <v>175</v>
      </c>
      <c r="G154" s="14">
        <v>35</v>
      </c>
      <c r="H154" s="14">
        <v>38</v>
      </c>
      <c r="I154" s="14">
        <v>33</v>
      </c>
      <c r="J154" s="14">
        <v>23500</v>
      </c>
      <c r="K154" s="15">
        <f t="shared" si="2"/>
        <v>775500</v>
      </c>
    </row>
    <row r="155" spans="1:11">
      <c r="A155" s="13">
        <v>39930</v>
      </c>
      <c r="B155" s="67" t="str">
        <f>TEXT($A155,"YYYY")&amp;"-"&amp;TEXT(ROW()-1,"000")&amp;"-"&amp;$F155&amp;TEXT(COUNTIF($F$2:F155,$F155), "000")</f>
        <v>2009-154-奶茶039</v>
      </c>
      <c r="C155" s="14" t="s">
        <v>172</v>
      </c>
      <c r="D155" s="14" t="s">
        <v>12</v>
      </c>
      <c r="E155" s="14" t="s">
        <v>23</v>
      </c>
      <c r="F155" s="14" t="s">
        <v>174</v>
      </c>
      <c r="G155" s="14">
        <v>88</v>
      </c>
      <c r="H155" s="14">
        <v>69</v>
      </c>
      <c r="I155" s="14">
        <v>91</v>
      </c>
      <c r="J155" s="14">
        <v>18000</v>
      </c>
      <c r="K155" s="15">
        <f t="shared" si="2"/>
        <v>1638000</v>
      </c>
    </row>
    <row r="156" spans="1:11">
      <c r="A156" s="13">
        <v>39931</v>
      </c>
      <c r="B156" s="67" t="str">
        <f>TEXT($A156,"YYYY")&amp;"-"&amp;TEXT(ROW()-1,"000")&amp;"-"&amp;$F156&amp;TEXT(COUNTIF($F$2:F156,$F156), "000")</f>
        <v>2009-155-泠涷茶063</v>
      </c>
      <c r="C156" s="14" t="s">
        <v>173</v>
      </c>
      <c r="D156" s="14" t="s">
        <v>142</v>
      </c>
      <c r="E156" s="14" t="s">
        <v>7</v>
      </c>
      <c r="F156" s="14" t="s">
        <v>176</v>
      </c>
      <c r="G156" s="14">
        <v>20</v>
      </c>
      <c r="H156" s="14">
        <v>64</v>
      </c>
      <c r="I156" s="14">
        <v>7</v>
      </c>
      <c r="J156" s="14">
        <v>9000</v>
      </c>
      <c r="K156" s="15">
        <f t="shared" si="2"/>
        <v>63000</v>
      </c>
    </row>
    <row r="157" spans="1:11">
      <c r="A157" s="13">
        <v>39931</v>
      </c>
      <c r="B157" s="67" t="str">
        <f>TEXT($A157,"YYYY")&amp;"-"&amp;TEXT(ROW()-1,"000")&amp;"-"&amp;$F157&amp;TEXT(COUNTIF($F$2:F157,$F157), "000")</f>
        <v>2009-156-紅茶045</v>
      </c>
      <c r="C157" s="14" t="s">
        <v>169</v>
      </c>
      <c r="D157" s="14" t="s">
        <v>113</v>
      </c>
      <c r="E157" s="14" t="s">
        <v>23</v>
      </c>
      <c r="F157" s="14" t="s">
        <v>175</v>
      </c>
      <c r="G157" s="14">
        <v>86</v>
      </c>
      <c r="H157" s="14">
        <v>22</v>
      </c>
      <c r="I157" s="14">
        <v>95</v>
      </c>
      <c r="J157" s="14">
        <v>23500</v>
      </c>
      <c r="K157" s="15">
        <f t="shared" si="2"/>
        <v>2232500</v>
      </c>
    </row>
    <row r="158" spans="1:11">
      <c r="A158" s="13">
        <v>39932</v>
      </c>
      <c r="B158" s="67" t="str">
        <f>TEXT($A158,"YYYY")&amp;"-"&amp;TEXT(ROW()-1,"000")&amp;"-"&amp;$F158&amp;TEXT(COUNTIF($F$2:F158,$F158), "000")</f>
        <v>2009-157-泠涷茶064</v>
      </c>
      <c r="C158" s="14" t="s">
        <v>173</v>
      </c>
      <c r="D158" s="14" t="s">
        <v>77</v>
      </c>
      <c r="E158" s="14" t="s">
        <v>7</v>
      </c>
      <c r="F158" s="14" t="s">
        <v>176</v>
      </c>
      <c r="G158" s="14">
        <v>43</v>
      </c>
      <c r="H158" s="14">
        <v>63</v>
      </c>
      <c r="I158" s="14">
        <v>40</v>
      </c>
      <c r="J158" s="14">
        <v>9000</v>
      </c>
      <c r="K158" s="15">
        <f t="shared" si="2"/>
        <v>360000</v>
      </c>
    </row>
    <row r="159" spans="1:11">
      <c r="A159" s="13">
        <v>39932</v>
      </c>
      <c r="B159" s="67" t="str">
        <f>TEXT($A159,"YYYY")&amp;"-"&amp;TEXT(ROW()-1,"000")&amp;"-"&amp;$F159&amp;TEXT(COUNTIF($F$2:F159,$F159), "000")</f>
        <v>2009-158-奶茶040</v>
      </c>
      <c r="C159" s="14" t="s">
        <v>172</v>
      </c>
      <c r="D159" s="14" t="s">
        <v>120</v>
      </c>
      <c r="E159" s="14" t="s">
        <v>118</v>
      </c>
      <c r="F159" s="14" t="s">
        <v>174</v>
      </c>
      <c r="G159" s="14">
        <v>48</v>
      </c>
      <c r="H159" s="14">
        <v>38</v>
      </c>
      <c r="I159" s="14">
        <v>90</v>
      </c>
      <c r="J159" s="14">
        <v>18000</v>
      </c>
      <c r="K159" s="15">
        <f t="shared" si="2"/>
        <v>1620000</v>
      </c>
    </row>
    <row r="160" spans="1:11">
      <c r="A160" s="13">
        <v>39935</v>
      </c>
      <c r="B160" s="67" t="str">
        <f>TEXT($A160,"YYYY")&amp;"-"&amp;TEXT(ROW()-1,"000")&amp;"-"&amp;$F160&amp;TEXT(COUNTIF($F$2:F160,$F160), "000")</f>
        <v>2009-159-紅茶046</v>
      </c>
      <c r="C160" s="14" t="s">
        <v>13</v>
      </c>
      <c r="D160" s="14" t="s">
        <v>51</v>
      </c>
      <c r="E160" s="14" t="s">
        <v>10</v>
      </c>
      <c r="F160" s="14" t="s">
        <v>175</v>
      </c>
      <c r="G160" s="14">
        <v>36</v>
      </c>
      <c r="H160" s="14">
        <v>98</v>
      </c>
      <c r="I160" s="14">
        <v>98</v>
      </c>
      <c r="J160" s="14">
        <v>23500</v>
      </c>
      <c r="K160" s="15">
        <f t="shared" si="2"/>
        <v>2303000</v>
      </c>
    </row>
    <row r="161" spans="1:11">
      <c r="A161" s="13">
        <v>39937</v>
      </c>
      <c r="B161" s="67" t="str">
        <f>TEXT($A161,"YYYY")&amp;"-"&amp;TEXT(ROW()-1,"000")&amp;"-"&amp;$F161&amp;TEXT(COUNTIF($F$2:F161,$F161), "000")</f>
        <v>2009-160-紅茶047</v>
      </c>
      <c r="C161" s="14" t="s">
        <v>13</v>
      </c>
      <c r="D161" s="14" t="s">
        <v>51</v>
      </c>
      <c r="E161" s="14" t="s">
        <v>10</v>
      </c>
      <c r="F161" s="14" t="s">
        <v>175</v>
      </c>
      <c r="G161" s="14">
        <v>26</v>
      </c>
      <c r="H161" s="14">
        <v>92</v>
      </c>
      <c r="I161" s="14">
        <v>70</v>
      </c>
      <c r="J161" s="14">
        <v>23500</v>
      </c>
      <c r="K161" s="15">
        <f t="shared" si="2"/>
        <v>1645000</v>
      </c>
    </row>
    <row r="162" spans="1:11">
      <c r="A162" s="13">
        <v>39937</v>
      </c>
      <c r="B162" s="67" t="str">
        <f>TEXT($A162,"YYYY")&amp;"-"&amp;TEXT(ROW()-1,"000")&amp;"-"&amp;$F162&amp;TEXT(COUNTIF($F$2:F162,$F162), "000")</f>
        <v>2009-161-奶茶041</v>
      </c>
      <c r="C162" s="14" t="s">
        <v>169</v>
      </c>
      <c r="D162" s="14" t="s">
        <v>6</v>
      </c>
      <c r="E162" s="14" t="s">
        <v>7</v>
      </c>
      <c r="F162" s="14" t="s">
        <v>174</v>
      </c>
      <c r="G162" s="14">
        <v>97</v>
      </c>
      <c r="H162" s="14">
        <v>50</v>
      </c>
      <c r="I162" s="14">
        <v>22</v>
      </c>
      <c r="J162" s="14">
        <v>18000</v>
      </c>
      <c r="K162" s="15">
        <f t="shared" si="2"/>
        <v>396000</v>
      </c>
    </row>
    <row r="163" spans="1:11">
      <c r="A163" s="13">
        <v>39938</v>
      </c>
      <c r="B163" s="67" t="str">
        <f>TEXT($A163,"YYYY")&amp;"-"&amp;TEXT(ROW()-1,"000")&amp;"-"&amp;$F163&amp;TEXT(COUNTIF($F$2:F163,$F163), "000")</f>
        <v>2009-162-茶里王006</v>
      </c>
      <c r="C163" s="14" t="s">
        <v>169</v>
      </c>
      <c r="D163" s="14" t="s">
        <v>49</v>
      </c>
      <c r="E163" s="14" t="s">
        <v>10</v>
      </c>
      <c r="F163" s="14" t="s">
        <v>177</v>
      </c>
      <c r="G163" s="14">
        <v>74</v>
      </c>
      <c r="H163" s="14">
        <v>58</v>
      </c>
      <c r="I163" s="14">
        <v>5</v>
      </c>
      <c r="J163" s="14">
        <v>5000</v>
      </c>
      <c r="K163" s="15">
        <f t="shared" si="2"/>
        <v>25000</v>
      </c>
    </row>
    <row r="164" spans="1:11">
      <c r="A164" s="13">
        <v>39939</v>
      </c>
      <c r="B164" s="67" t="str">
        <f>TEXT($A164,"YYYY")&amp;"-"&amp;TEXT(ROW()-1,"000")&amp;"-"&amp;$F164&amp;TEXT(COUNTIF($F$2:F164,$F164), "000")</f>
        <v>2009-163-泠涷茶065</v>
      </c>
      <c r="C164" s="14" t="s">
        <v>173</v>
      </c>
      <c r="D164" s="14" t="s">
        <v>56</v>
      </c>
      <c r="E164" s="14" t="s">
        <v>23</v>
      </c>
      <c r="F164" s="14" t="s">
        <v>176</v>
      </c>
      <c r="G164" s="14">
        <v>62</v>
      </c>
      <c r="H164" s="14">
        <v>97</v>
      </c>
      <c r="I164" s="14">
        <v>69</v>
      </c>
      <c r="J164" s="14">
        <v>9000</v>
      </c>
      <c r="K164" s="15">
        <f t="shared" si="2"/>
        <v>621000</v>
      </c>
    </row>
    <row r="165" spans="1:11">
      <c r="A165" s="13">
        <v>39939</v>
      </c>
      <c r="B165" s="67" t="str">
        <f>TEXT($A165,"YYYY")&amp;"-"&amp;TEXT(ROW()-1,"000")&amp;"-"&amp;$F165&amp;TEXT(COUNTIF($F$2:F165,$F165), "000")</f>
        <v>2009-164-泠涷茶066</v>
      </c>
      <c r="C165" s="14" t="s">
        <v>169</v>
      </c>
      <c r="D165" s="14" t="s">
        <v>66</v>
      </c>
      <c r="E165" s="14" t="s">
        <v>7</v>
      </c>
      <c r="F165" s="14" t="s">
        <v>176</v>
      </c>
      <c r="G165" s="14">
        <v>62</v>
      </c>
      <c r="H165" s="14">
        <v>41</v>
      </c>
      <c r="I165" s="14">
        <v>80</v>
      </c>
      <c r="J165" s="14">
        <v>9000</v>
      </c>
      <c r="K165" s="15">
        <f t="shared" si="2"/>
        <v>720000</v>
      </c>
    </row>
    <row r="166" spans="1:11">
      <c r="A166" s="13">
        <v>39939</v>
      </c>
      <c r="B166" s="67" t="str">
        <f>TEXT($A166,"YYYY")&amp;"-"&amp;TEXT(ROW()-1,"000")&amp;"-"&amp;$F166&amp;TEXT(COUNTIF($F$2:F166,$F166), "000")</f>
        <v>2009-165-紅茶048</v>
      </c>
      <c r="C166" s="14" t="s">
        <v>13</v>
      </c>
      <c r="D166" s="14" t="s">
        <v>146</v>
      </c>
      <c r="E166" s="14" t="s">
        <v>7</v>
      </c>
      <c r="F166" s="14" t="s">
        <v>175</v>
      </c>
      <c r="G166" s="14">
        <v>56</v>
      </c>
      <c r="H166" s="14">
        <v>52</v>
      </c>
      <c r="I166" s="14">
        <v>16</v>
      </c>
      <c r="J166" s="14">
        <v>23500</v>
      </c>
      <c r="K166" s="15">
        <f t="shared" si="2"/>
        <v>376000</v>
      </c>
    </row>
    <row r="167" spans="1:11">
      <c r="A167" s="13">
        <v>39941</v>
      </c>
      <c r="B167" s="67" t="str">
        <f>TEXT($A167,"YYYY")&amp;"-"&amp;TEXT(ROW()-1,"000")&amp;"-"&amp;$F167&amp;TEXT(COUNTIF($F$2:F167,$F167), "000")</f>
        <v>2009-166-泠涷茶067</v>
      </c>
      <c r="C167" s="14" t="s">
        <v>170</v>
      </c>
      <c r="D167" s="14" t="s">
        <v>87</v>
      </c>
      <c r="E167" s="14" t="s">
        <v>10</v>
      </c>
      <c r="F167" s="14" t="s">
        <v>176</v>
      </c>
      <c r="G167" s="14">
        <v>51</v>
      </c>
      <c r="H167" s="14">
        <v>76</v>
      </c>
      <c r="I167" s="14">
        <v>81</v>
      </c>
      <c r="J167" s="14">
        <v>9000</v>
      </c>
      <c r="K167" s="15">
        <f t="shared" si="2"/>
        <v>729000</v>
      </c>
    </row>
    <row r="168" spans="1:11">
      <c r="A168" s="13">
        <v>39942</v>
      </c>
      <c r="B168" s="67" t="str">
        <f>TEXT($A168,"YYYY")&amp;"-"&amp;TEXT(ROW()-1,"000")&amp;"-"&amp;$F168&amp;TEXT(COUNTIF($F$2:F168,$F168), "000")</f>
        <v>2009-167-泠涷茶068</v>
      </c>
      <c r="C168" s="14" t="s">
        <v>173</v>
      </c>
      <c r="D168" s="14" t="s">
        <v>72</v>
      </c>
      <c r="E168" s="14" t="s">
        <v>7</v>
      </c>
      <c r="F168" s="14" t="s">
        <v>176</v>
      </c>
      <c r="G168" s="14">
        <v>27</v>
      </c>
      <c r="H168" s="14">
        <v>20</v>
      </c>
      <c r="I168" s="14">
        <v>70</v>
      </c>
      <c r="J168" s="14">
        <v>9000</v>
      </c>
      <c r="K168" s="15">
        <f t="shared" si="2"/>
        <v>630000</v>
      </c>
    </row>
    <row r="169" spans="1:11">
      <c r="A169" s="13">
        <v>39942</v>
      </c>
      <c r="B169" s="67" t="str">
        <f>TEXT($A169,"YYYY")&amp;"-"&amp;TEXT(ROW()-1,"000")&amp;"-"&amp;$F169&amp;TEXT(COUNTIF($F$2:F169,$F169), "000")</f>
        <v>2009-168-泠涷茶069</v>
      </c>
      <c r="C169" s="14" t="s">
        <v>171</v>
      </c>
      <c r="D169" s="14" t="s">
        <v>87</v>
      </c>
      <c r="E169" s="14" t="s">
        <v>10</v>
      </c>
      <c r="F169" s="14" t="s">
        <v>176</v>
      </c>
      <c r="G169" s="14">
        <v>38</v>
      </c>
      <c r="H169" s="14">
        <v>78</v>
      </c>
      <c r="I169" s="14">
        <v>26</v>
      </c>
      <c r="J169" s="14">
        <v>9000</v>
      </c>
      <c r="K169" s="15">
        <f t="shared" si="2"/>
        <v>234000</v>
      </c>
    </row>
    <row r="170" spans="1:11">
      <c r="A170" s="13">
        <v>39942</v>
      </c>
      <c r="B170" s="67" t="str">
        <f>TEXT($A170,"YYYY")&amp;"-"&amp;TEXT(ROW()-1,"000")&amp;"-"&amp;$F170&amp;TEXT(COUNTIF($F$2:F170,$F170), "000")</f>
        <v>2009-169-泠涷茶070</v>
      </c>
      <c r="C170" s="14" t="s">
        <v>172</v>
      </c>
      <c r="D170" s="14" t="s">
        <v>52</v>
      </c>
      <c r="E170" s="14" t="s">
        <v>23</v>
      </c>
      <c r="F170" s="14" t="s">
        <v>176</v>
      </c>
      <c r="G170" s="14">
        <v>93</v>
      </c>
      <c r="H170" s="14">
        <v>65</v>
      </c>
      <c r="I170" s="14">
        <v>61</v>
      </c>
      <c r="J170" s="14">
        <v>9000</v>
      </c>
      <c r="K170" s="15">
        <f t="shared" si="2"/>
        <v>549000</v>
      </c>
    </row>
    <row r="171" spans="1:11">
      <c r="A171" s="13">
        <v>39942</v>
      </c>
      <c r="B171" s="67" t="str">
        <f>TEXT($A171,"YYYY")&amp;"-"&amp;TEXT(ROW()-1,"000")&amp;"-"&amp;$F171&amp;TEXT(COUNTIF($F$2:F171,$F171), "000")</f>
        <v>2009-170-泠涷茶071</v>
      </c>
      <c r="C171" s="14" t="s">
        <v>169</v>
      </c>
      <c r="D171" s="14" t="s">
        <v>46</v>
      </c>
      <c r="E171" s="14" t="s">
        <v>7</v>
      </c>
      <c r="F171" s="14" t="s">
        <v>176</v>
      </c>
      <c r="G171" s="14">
        <v>28</v>
      </c>
      <c r="H171" s="14">
        <v>97</v>
      </c>
      <c r="I171" s="14">
        <v>11</v>
      </c>
      <c r="J171" s="14">
        <v>9000</v>
      </c>
      <c r="K171" s="15">
        <f t="shared" si="2"/>
        <v>99000</v>
      </c>
    </row>
    <row r="172" spans="1:11">
      <c r="A172" s="13">
        <v>39943</v>
      </c>
      <c r="B172" s="67" t="str">
        <f>TEXT($A172,"YYYY")&amp;"-"&amp;TEXT(ROW()-1,"000")&amp;"-"&amp;$F172&amp;TEXT(COUNTIF($F$2:F172,$F172), "000")</f>
        <v>2009-171-奶茶042</v>
      </c>
      <c r="C172" s="14" t="s">
        <v>171</v>
      </c>
      <c r="D172" s="14" t="s">
        <v>40</v>
      </c>
      <c r="E172" s="14" t="s">
        <v>23</v>
      </c>
      <c r="F172" s="14" t="s">
        <v>174</v>
      </c>
      <c r="G172" s="14">
        <v>25</v>
      </c>
      <c r="H172" s="14">
        <v>98</v>
      </c>
      <c r="I172" s="14">
        <v>24</v>
      </c>
      <c r="J172" s="14">
        <v>18000</v>
      </c>
      <c r="K172" s="15">
        <f t="shared" si="2"/>
        <v>432000</v>
      </c>
    </row>
    <row r="173" spans="1:11">
      <c r="A173" s="13">
        <v>39944</v>
      </c>
      <c r="B173" s="67" t="str">
        <f>TEXT($A173,"YYYY")&amp;"-"&amp;TEXT(ROW()-1,"000")&amp;"-"&amp;$F173&amp;TEXT(COUNTIF($F$2:F173,$F173), "000")</f>
        <v>2009-172-泠涷茶072</v>
      </c>
      <c r="C173" s="14" t="s">
        <v>170</v>
      </c>
      <c r="D173" s="14" t="s">
        <v>120</v>
      </c>
      <c r="E173" s="14" t="s">
        <v>118</v>
      </c>
      <c r="F173" s="14" t="s">
        <v>176</v>
      </c>
      <c r="G173" s="14">
        <v>55</v>
      </c>
      <c r="H173" s="14">
        <v>92</v>
      </c>
      <c r="I173" s="14">
        <v>61</v>
      </c>
      <c r="J173" s="14">
        <v>9000</v>
      </c>
      <c r="K173" s="15">
        <f t="shared" si="2"/>
        <v>549000</v>
      </c>
    </row>
    <row r="174" spans="1:11">
      <c r="A174" s="13">
        <v>39944</v>
      </c>
      <c r="B174" s="67" t="str">
        <f>TEXT($A174,"YYYY")&amp;"-"&amp;TEXT(ROW()-1,"000")&amp;"-"&amp;$F174&amp;TEXT(COUNTIF($F$2:F174,$F174), "000")</f>
        <v>2009-173-茶包005</v>
      </c>
      <c r="C174" s="14" t="s">
        <v>171</v>
      </c>
      <c r="D174" s="14" t="s">
        <v>65</v>
      </c>
      <c r="E174" s="14" t="s">
        <v>23</v>
      </c>
      <c r="F174" s="14" t="s">
        <v>178</v>
      </c>
      <c r="G174" s="14">
        <v>80</v>
      </c>
      <c r="H174" s="14">
        <v>62</v>
      </c>
      <c r="I174" s="14">
        <v>80</v>
      </c>
      <c r="J174" s="14">
        <v>4000</v>
      </c>
      <c r="K174" s="15">
        <f t="shared" si="2"/>
        <v>320000</v>
      </c>
    </row>
    <row r="175" spans="1:11">
      <c r="A175" s="13">
        <v>39945</v>
      </c>
      <c r="B175" s="67" t="str">
        <f>TEXT($A175,"YYYY")&amp;"-"&amp;TEXT(ROW()-1,"000")&amp;"-"&amp;$F175&amp;TEXT(COUNTIF($F$2:F175,$F175), "000")</f>
        <v>2009-174-奶茶043</v>
      </c>
      <c r="C175" s="14" t="s">
        <v>169</v>
      </c>
      <c r="D175" s="14" t="s">
        <v>53</v>
      </c>
      <c r="E175" s="14" t="s">
        <v>23</v>
      </c>
      <c r="F175" s="14" t="s">
        <v>174</v>
      </c>
      <c r="G175" s="14">
        <v>54</v>
      </c>
      <c r="H175" s="14">
        <v>82</v>
      </c>
      <c r="I175" s="14">
        <v>98</v>
      </c>
      <c r="J175" s="14">
        <v>18000</v>
      </c>
      <c r="K175" s="15">
        <f t="shared" si="2"/>
        <v>1764000</v>
      </c>
    </row>
    <row r="176" spans="1:11">
      <c r="A176" s="13">
        <v>39946</v>
      </c>
      <c r="B176" s="67" t="str">
        <f>TEXT($A176,"YYYY")&amp;"-"&amp;TEXT(ROW()-1,"000")&amp;"-"&amp;$F176&amp;TEXT(COUNTIF($F$2:F176,$F176), "000")</f>
        <v>2009-175-泠涷茶073</v>
      </c>
      <c r="C176" s="14" t="s">
        <v>173</v>
      </c>
      <c r="D176" s="14" t="s">
        <v>159</v>
      </c>
      <c r="E176" s="14" t="s">
        <v>21</v>
      </c>
      <c r="F176" s="14" t="s">
        <v>176</v>
      </c>
      <c r="G176" s="14">
        <v>50</v>
      </c>
      <c r="H176" s="14">
        <v>86</v>
      </c>
      <c r="I176" s="14">
        <v>42</v>
      </c>
      <c r="J176" s="14">
        <v>9000</v>
      </c>
      <c r="K176" s="15">
        <f t="shared" si="2"/>
        <v>378000</v>
      </c>
    </row>
    <row r="177" spans="1:11">
      <c r="A177" s="13">
        <v>39946</v>
      </c>
      <c r="B177" s="67" t="str">
        <f>TEXT($A177,"YYYY")&amp;"-"&amp;TEXT(ROW()-1,"000")&amp;"-"&amp;$F177&amp;TEXT(COUNTIF($F$2:F177,$F177), "000")</f>
        <v>2009-176-泠涷茶074</v>
      </c>
      <c r="C177" s="14" t="s">
        <v>170</v>
      </c>
      <c r="D177" s="14" t="s">
        <v>64</v>
      </c>
      <c r="E177" s="14" t="s">
        <v>7</v>
      </c>
      <c r="F177" s="14" t="s">
        <v>176</v>
      </c>
      <c r="G177" s="14">
        <v>96</v>
      </c>
      <c r="H177" s="14">
        <v>100</v>
      </c>
      <c r="I177" s="14">
        <v>67</v>
      </c>
      <c r="J177" s="14">
        <v>9000</v>
      </c>
      <c r="K177" s="15">
        <f t="shared" si="2"/>
        <v>603000</v>
      </c>
    </row>
    <row r="178" spans="1:11">
      <c r="A178" s="13">
        <v>39948</v>
      </c>
      <c r="B178" s="67" t="str">
        <f>TEXT($A178,"YYYY")&amp;"-"&amp;TEXT(ROW()-1,"000")&amp;"-"&amp;$F178&amp;TEXT(COUNTIF($F$2:F178,$F178), "000")</f>
        <v>2009-177-泠涷茶075</v>
      </c>
      <c r="C178" s="14" t="s">
        <v>13</v>
      </c>
      <c r="D178" s="14" t="s">
        <v>164</v>
      </c>
      <c r="E178" s="14" t="s">
        <v>18</v>
      </c>
      <c r="F178" s="14" t="s">
        <v>176</v>
      </c>
      <c r="G178" s="14">
        <v>75</v>
      </c>
      <c r="H178" s="14">
        <v>75</v>
      </c>
      <c r="I178" s="14">
        <v>14</v>
      </c>
      <c r="J178" s="14">
        <v>9000</v>
      </c>
      <c r="K178" s="15">
        <f t="shared" si="2"/>
        <v>126000</v>
      </c>
    </row>
    <row r="179" spans="1:11">
      <c r="A179" s="13">
        <v>39948</v>
      </c>
      <c r="B179" s="67" t="str">
        <f>TEXT($A179,"YYYY")&amp;"-"&amp;TEXT(ROW()-1,"000")&amp;"-"&amp;$F179&amp;TEXT(COUNTIF($F$2:F179,$F179), "000")</f>
        <v>2009-178-奶茶044</v>
      </c>
      <c r="C179" s="14" t="s">
        <v>171</v>
      </c>
      <c r="D179" s="14" t="s">
        <v>111</v>
      </c>
      <c r="E179" s="14" t="s">
        <v>23</v>
      </c>
      <c r="F179" s="14" t="s">
        <v>174</v>
      </c>
      <c r="G179" s="14">
        <v>24</v>
      </c>
      <c r="H179" s="14">
        <v>97</v>
      </c>
      <c r="I179" s="14">
        <v>70</v>
      </c>
      <c r="J179" s="14">
        <v>18000</v>
      </c>
      <c r="K179" s="15">
        <f t="shared" si="2"/>
        <v>1260000</v>
      </c>
    </row>
    <row r="180" spans="1:11">
      <c r="A180" s="13">
        <v>39949</v>
      </c>
      <c r="B180" s="67" t="str">
        <f>TEXT($A180,"YYYY")&amp;"-"&amp;TEXT(ROW()-1,"000")&amp;"-"&amp;$F180&amp;TEXT(COUNTIF($F$2:F180,$F180), "000")</f>
        <v>2009-179-紅茶049</v>
      </c>
      <c r="C180" s="14" t="s">
        <v>170</v>
      </c>
      <c r="D180" s="14" t="s">
        <v>67</v>
      </c>
      <c r="E180" s="14" t="s">
        <v>7</v>
      </c>
      <c r="F180" s="14" t="s">
        <v>175</v>
      </c>
      <c r="G180" s="14">
        <v>96</v>
      </c>
      <c r="H180" s="14">
        <v>93</v>
      </c>
      <c r="I180" s="14">
        <v>11</v>
      </c>
      <c r="J180" s="14">
        <v>23500</v>
      </c>
      <c r="K180" s="15">
        <f t="shared" si="2"/>
        <v>258500</v>
      </c>
    </row>
    <row r="181" spans="1:11">
      <c r="A181" s="13">
        <v>39949</v>
      </c>
      <c r="B181" s="67" t="str">
        <f>TEXT($A181,"YYYY")&amp;"-"&amp;TEXT(ROW()-1,"000")&amp;"-"&amp;$F181&amp;TEXT(COUNTIF($F$2:F181,$F181), "000")</f>
        <v>2009-180-紅茶050</v>
      </c>
      <c r="C181" s="14" t="s">
        <v>170</v>
      </c>
      <c r="D181" s="14" t="s">
        <v>80</v>
      </c>
      <c r="E181" s="14" t="s">
        <v>18</v>
      </c>
      <c r="F181" s="14" t="s">
        <v>175</v>
      </c>
      <c r="G181" s="14">
        <v>82</v>
      </c>
      <c r="H181" s="14">
        <v>45</v>
      </c>
      <c r="I181" s="14">
        <v>32</v>
      </c>
      <c r="J181" s="14">
        <v>23500</v>
      </c>
      <c r="K181" s="15">
        <f t="shared" si="2"/>
        <v>752000</v>
      </c>
    </row>
    <row r="182" spans="1:11">
      <c r="A182" s="13">
        <v>39949</v>
      </c>
      <c r="B182" s="67" t="str">
        <f>TEXT($A182,"YYYY")&amp;"-"&amp;TEXT(ROW()-1,"000")&amp;"-"&amp;$F182&amp;TEXT(COUNTIF($F$2:F182,$F182), "000")</f>
        <v>2009-181-泠涷茶076</v>
      </c>
      <c r="C182" s="14" t="s">
        <v>13</v>
      </c>
      <c r="D182" s="14" t="s">
        <v>164</v>
      </c>
      <c r="E182" s="14" t="s">
        <v>18</v>
      </c>
      <c r="F182" s="14" t="s">
        <v>176</v>
      </c>
      <c r="G182" s="14">
        <v>40</v>
      </c>
      <c r="H182" s="14">
        <v>40</v>
      </c>
      <c r="I182" s="14">
        <v>26</v>
      </c>
      <c r="J182" s="14">
        <v>9000</v>
      </c>
      <c r="K182" s="15">
        <f t="shared" si="2"/>
        <v>234000</v>
      </c>
    </row>
    <row r="183" spans="1:11">
      <c r="A183" s="13">
        <v>39951</v>
      </c>
      <c r="B183" s="67" t="str">
        <f>TEXT($A183,"YYYY")&amp;"-"&amp;TEXT(ROW()-1,"000")&amp;"-"&amp;$F183&amp;TEXT(COUNTIF($F$2:F183,$F183), "000")</f>
        <v>2009-182-奶茶045</v>
      </c>
      <c r="C183" s="14" t="s">
        <v>173</v>
      </c>
      <c r="D183" s="14" t="s">
        <v>46</v>
      </c>
      <c r="E183" s="14" t="s">
        <v>7</v>
      </c>
      <c r="F183" s="14" t="s">
        <v>174</v>
      </c>
      <c r="G183" s="14">
        <v>25</v>
      </c>
      <c r="H183" s="14">
        <v>61</v>
      </c>
      <c r="I183" s="14">
        <v>93</v>
      </c>
      <c r="J183" s="14">
        <v>18000</v>
      </c>
      <c r="K183" s="15">
        <f t="shared" si="2"/>
        <v>1674000</v>
      </c>
    </row>
    <row r="184" spans="1:11">
      <c r="A184" s="13">
        <v>39952</v>
      </c>
      <c r="B184" s="67" t="str">
        <f>TEXT($A184,"YYYY")&amp;"-"&amp;TEXT(ROW()-1,"000")&amp;"-"&amp;$F184&amp;TEXT(COUNTIF($F$2:F184,$F184), "000")</f>
        <v>2009-183-泠涷茶077</v>
      </c>
      <c r="C184" s="14" t="s">
        <v>170</v>
      </c>
      <c r="D184" s="14" t="s">
        <v>158</v>
      </c>
      <c r="E184" s="14" t="s">
        <v>10</v>
      </c>
      <c r="F184" s="14" t="s">
        <v>176</v>
      </c>
      <c r="G184" s="14">
        <v>76</v>
      </c>
      <c r="H184" s="14">
        <v>59</v>
      </c>
      <c r="I184" s="14">
        <v>15</v>
      </c>
      <c r="J184" s="14">
        <v>9000</v>
      </c>
      <c r="K184" s="15">
        <f t="shared" si="2"/>
        <v>135000</v>
      </c>
    </row>
    <row r="185" spans="1:11">
      <c r="A185" s="13">
        <v>39953</v>
      </c>
      <c r="B185" s="67" t="str">
        <f>TEXT($A185,"YYYY")&amp;"-"&amp;TEXT(ROW()-1,"000")&amp;"-"&amp;$F185&amp;TEXT(COUNTIF($F$2:F185,$F185), "000")</f>
        <v>2009-184-茶里王007</v>
      </c>
      <c r="C185" s="14" t="s">
        <v>173</v>
      </c>
      <c r="D185" s="14" t="s">
        <v>12</v>
      </c>
      <c r="E185" s="14" t="s">
        <v>10</v>
      </c>
      <c r="F185" s="14" t="s">
        <v>177</v>
      </c>
      <c r="G185" s="14">
        <v>56</v>
      </c>
      <c r="H185" s="14">
        <v>51</v>
      </c>
      <c r="I185" s="14">
        <v>65</v>
      </c>
      <c r="J185" s="14">
        <v>5000</v>
      </c>
      <c r="K185" s="15">
        <f t="shared" si="2"/>
        <v>325000</v>
      </c>
    </row>
    <row r="186" spans="1:11">
      <c r="A186" s="13">
        <v>39953</v>
      </c>
      <c r="B186" s="67" t="str">
        <f>TEXT($A186,"YYYY")&amp;"-"&amp;TEXT(ROW()-1,"000")&amp;"-"&amp;$F186&amp;TEXT(COUNTIF($F$2:F186,$F186), "000")</f>
        <v>2009-185-泠涷茶078</v>
      </c>
      <c r="C186" s="14" t="s">
        <v>170</v>
      </c>
      <c r="D186" s="14" t="s">
        <v>87</v>
      </c>
      <c r="E186" s="14" t="s">
        <v>10</v>
      </c>
      <c r="F186" s="14" t="s">
        <v>176</v>
      </c>
      <c r="G186" s="14">
        <v>78</v>
      </c>
      <c r="H186" s="14">
        <v>58</v>
      </c>
      <c r="I186" s="14">
        <v>29</v>
      </c>
      <c r="J186" s="14">
        <v>9000</v>
      </c>
      <c r="K186" s="15">
        <f t="shared" si="2"/>
        <v>261000</v>
      </c>
    </row>
    <row r="187" spans="1:11">
      <c r="A187" s="13">
        <v>39954</v>
      </c>
      <c r="B187" s="67" t="str">
        <f>TEXT($A187,"YYYY")&amp;"-"&amp;TEXT(ROW()-1,"000")&amp;"-"&amp;$F187&amp;TEXT(COUNTIF($F$2:F187,$F187), "000")</f>
        <v>2009-186-茶包006</v>
      </c>
      <c r="C187" s="14" t="s">
        <v>13</v>
      </c>
      <c r="D187" s="14" t="s">
        <v>14</v>
      </c>
      <c r="E187" s="14" t="s">
        <v>10</v>
      </c>
      <c r="F187" s="14" t="s">
        <v>178</v>
      </c>
      <c r="G187" s="14">
        <v>72</v>
      </c>
      <c r="H187" s="14">
        <v>64</v>
      </c>
      <c r="I187" s="14">
        <v>45</v>
      </c>
      <c r="J187" s="14">
        <v>4000</v>
      </c>
      <c r="K187" s="15">
        <f t="shared" si="2"/>
        <v>180000</v>
      </c>
    </row>
    <row r="188" spans="1:11">
      <c r="A188" s="13">
        <v>39956</v>
      </c>
      <c r="B188" s="67" t="str">
        <f>TEXT($A188,"YYYY")&amp;"-"&amp;TEXT(ROW()-1,"000")&amp;"-"&amp;$F188&amp;TEXT(COUNTIF($F$2:F188,$F188), "000")</f>
        <v>2009-187-紅茶051</v>
      </c>
      <c r="C188" s="14" t="s">
        <v>170</v>
      </c>
      <c r="D188" s="14" t="s">
        <v>128</v>
      </c>
      <c r="E188" s="14" t="s">
        <v>118</v>
      </c>
      <c r="F188" s="14" t="s">
        <v>175</v>
      </c>
      <c r="G188" s="14">
        <v>20</v>
      </c>
      <c r="H188" s="14">
        <v>50</v>
      </c>
      <c r="I188" s="14">
        <v>35</v>
      </c>
      <c r="J188" s="14">
        <v>23500</v>
      </c>
      <c r="K188" s="15">
        <f t="shared" si="2"/>
        <v>822500</v>
      </c>
    </row>
    <row r="189" spans="1:11">
      <c r="A189" s="13">
        <v>39956</v>
      </c>
      <c r="B189" s="67" t="str">
        <f>TEXT($A189,"YYYY")&amp;"-"&amp;TEXT(ROW()-1,"000")&amp;"-"&amp;$F189&amp;TEXT(COUNTIF($F$2:F189,$F189), "000")</f>
        <v>2009-188-紅茶052</v>
      </c>
      <c r="C189" s="14" t="s">
        <v>13</v>
      </c>
      <c r="D189" s="14" t="s">
        <v>145</v>
      </c>
      <c r="E189" s="14" t="s">
        <v>118</v>
      </c>
      <c r="F189" s="14" t="s">
        <v>175</v>
      </c>
      <c r="G189" s="14">
        <v>57</v>
      </c>
      <c r="H189" s="14">
        <v>57</v>
      </c>
      <c r="I189" s="14">
        <v>35</v>
      </c>
      <c r="J189" s="14">
        <v>23500</v>
      </c>
      <c r="K189" s="15">
        <f t="shared" si="2"/>
        <v>822500</v>
      </c>
    </row>
    <row r="190" spans="1:11">
      <c r="A190" s="13">
        <v>39957</v>
      </c>
      <c r="B190" s="67" t="str">
        <f>TEXT($A190,"YYYY")&amp;"-"&amp;TEXT(ROW()-1,"000")&amp;"-"&amp;$F190&amp;TEXT(COUNTIF($F$2:F190,$F190), "000")</f>
        <v>2009-189-紅茶053</v>
      </c>
      <c r="C190" s="14" t="s">
        <v>173</v>
      </c>
      <c r="D190" s="14" t="s">
        <v>38</v>
      </c>
      <c r="E190" s="14" t="s">
        <v>23</v>
      </c>
      <c r="F190" s="14" t="s">
        <v>175</v>
      </c>
      <c r="G190" s="14">
        <v>100</v>
      </c>
      <c r="H190" s="14">
        <v>95</v>
      </c>
      <c r="I190" s="14">
        <v>94</v>
      </c>
      <c r="J190" s="14">
        <v>23500</v>
      </c>
      <c r="K190" s="15">
        <f t="shared" si="2"/>
        <v>2209000</v>
      </c>
    </row>
    <row r="191" spans="1:11">
      <c r="A191" s="13">
        <v>39958</v>
      </c>
      <c r="B191" s="67" t="str">
        <f>TEXT($A191,"YYYY")&amp;"-"&amp;TEXT(ROW()-1,"000")&amp;"-"&amp;$F191&amp;TEXT(COUNTIF($F$2:F191,$F191), "000")</f>
        <v>2009-190-泠涷茶079</v>
      </c>
      <c r="C191" s="14" t="s">
        <v>172</v>
      </c>
      <c r="D191" s="14" t="s">
        <v>154</v>
      </c>
      <c r="E191" s="14" t="s">
        <v>21</v>
      </c>
      <c r="F191" s="14" t="s">
        <v>176</v>
      </c>
      <c r="G191" s="14">
        <v>76</v>
      </c>
      <c r="H191" s="14">
        <v>44</v>
      </c>
      <c r="I191" s="14">
        <v>96</v>
      </c>
      <c r="J191" s="14">
        <v>9000</v>
      </c>
      <c r="K191" s="15">
        <f t="shared" si="2"/>
        <v>864000</v>
      </c>
    </row>
    <row r="192" spans="1:11">
      <c r="A192" s="13">
        <v>39959</v>
      </c>
      <c r="B192" s="67" t="str">
        <f>TEXT($A192,"YYYY")&amp;"-"&amp;TEXT(ROW()-1,"000")&amp;"-"&amp;$F192&amp;TEXT(COUNTIF($F$2:F192,$F192), "000")</f>
        <v>2009-191-紅茶054</v>
      </c>
      <c r="C192" s="14" t="s">
        <v>172</v>
      </c>
      <c r="D192" s="14" t="s">
        <v>48</v>
      </c>
      <c r="E192" s="14" t="s">
        <v>23</v>
      </c>
      <c r="F192" s="14" t="s">
        <v>175</v>
      </c>
      <c r="G192" s="14">
        <v>26</v>
      </c>
      <c r="H192" s="14">
        <v>25</v>
      </c>
      <c r="I192" s="14">
        <v>59</v>
      </c>
      <c r="J192" s="14">
        <v>23500</v>
      </c>
      <c r="K192" s="15">
        <f t="shared" si="2"/>
        <v>1386500</v>
      </c>
    </row>
    <row r="193" spans="1:11">
      <c r="A193" s="13">
        <v>39960</v>
      </c>
      <c r="B193" s="67" t="str">
        <f>TEXT($A193,"YYYY")&amp;"-"&amp;TEXT(ROW()-1,"000")&amp;"-"&amp;$F193&amp;TEXT(COUNTIF($F$2:F193,$F193), "000")</f>
        <v>2009-192-奶茶046</v>
      </c>
      <c r="C193" s="14" t="s">
        <v>173</v>
      </c>
      <c r="D193" s="14" t="s">
        <v>152</v>
      </c>
      <c r="E193" s="14" t="s">
        <v>10</v>
      </c>
      <c r="F193" s="14" t="s">
        <v>174</v>
      </c>
      <c r="G193" s="14">
        <v>61</v>
      </c>
      <c r="H193" s="14">
        <v>70</v>
      </c>
      <c r="I193" s="14">
        <v>91</v>
      </c>
      <c r="J193" s="14">
        <v>18000</v>
      </c>
      <c r="K193" s="15">
        <f t="shared" si="2"/>
        <v>1638000</v>
      </c>
    </row>
    <row r="194" spans="1:11">
      <c r="A194" s="13">
        <v>39960</v>
      </c>
      <c r="B194" s="67" t="str">
        <f>TEXT($A194,"YYYY")&amp;"-"&amp;TEXT(ROW()-1,"000")&amp;"-"&amp;$F194&amp;TEXT(COUNTIF($F$2:F194,$F194), "000")</f>
        <v>2009-193-泠涷茶080</v>
      </c>
      <c r="C194" s="14" t="s">
        <v>13</v>
      </c>
      <c r="D194" s="14" t="s">
        <v>164</v>
      </c>
      <c r="E194" s="14" t="s">
        <v>18</v>
      </c>
      <c r="F194" s="14" t="s">
        <v>176</v>
      </c>
      <c r="G194" s="14">
        <v>76</v>
      </c>
      <c r="H194" s="14">
        <v>45</v>
      </c>
      <c r="I194" s="14">
        <v>78</v>
      </c>
      <c r="J194" s="14">
        <v>9000</v>
      </c>
      <c r="K194" s="15">
        <f t="shared" ref="K194:K257" si="3">J194*I194</f>
        <v>702000</v>
      </c>
    </row>
    <row r="195" spans="1:11">
      <c r="A195" s="13">
        <v>39960</v>
      </c>
      <c r="B195" s="67" t="str">
        <f>TEXT($A195,"YYYY")&amp;"-"&amp;TEXT(ROW()-1,"000")&amp;"-"&amp;$F195&amp;TEXT(COUNTIF($F$2:F195,$F195), "000")</f>
        <v>2009-194-茶里王008</v>
      </c>
      <c r="C195" s="14" t="s">
        <v>171</v>
      </c>
      <c r="D195" s="14" t="s">
        <v>168</v>
      </c>
      <c r="E195" s="14" t="s">
        <v>7</v>
      </c>
      <c r="F195" s="14" t="s">
        <v>177</v>
      </c>
      <c r="G195" s="14">
        <v>30</v>
      </c>
      <c r="H195" s="14">
        <v>27</v>
      </c>
      <c r="I195" s="14">
        <v>56</v>
      </c>
      <c r="J195" s="14">
        <v>5000</v>
      </c>
      <c r="K195" s="15">
        <f t="shared" si="3"/>
        <v>280000</v>
      </c>
    </row>
    <row r="196" spans="1:11">
      <c r="A196" s="13">
        <v>39961</v>
      </c>
      <c r="B196" s="67" t="str">
        <f>TEXT($A196,"YYYY")&amp;"-"&amp;TEXT(ROW()-1,"000")&amp;"-"&amp;$F196&amp;TEXT(COUNTIF($F$2:F196,$F196), "000")</f>
        <v>2009-195-茶包007</v>
      </c>
      <c r="C196" s="14" t="s">
        <v>170</v>
      </c>
      <c r="D196" s="14" t="s">
        <v>50</v>
      </c>
      <c r="E196" s="14" t="s">
        <v>10</v>
      </c>
      <c r="F196" s="14" t="s">
        <v>178</v>
      </c>
      <c r="G196" s="14">
        <v>57</v>
      </c>
      <c r="H196" s="14">
        <v>63</v>
      </c>
      <c r="I196" s="14">
        <v>97</v>
      </c>
      <c r="J196" s="14">
        <v>4000</v>
      </c>
      <c r="K196" s="15">
        <f t="shared" si="3"/>
        <v>388000</v>
      </c>
    </row>
    <row r="197" spans="1:11">
      <c r="A197" s="13">
        <v>39961</v>
      </c>
      <c r="B197" s="67" t="str">
        <f>TEXT($A197,"YYYY")&amp;"-"&amp;TEXT(ROW()-1,"000")&amp;"-"&amp;$F197&amp;TEXT(COUNTIF($F$2:F197,$F197), "000")</f>
        <v>2009-196-紅茶055</v>
      </c>
      <c r="C197" s="14" t="s">
        <v>170</v>
      </c>
      <c r="D197" s="14" t="s">
        <v>29</v>
      </c>
      <c r="E197" s="14" t="s">
        <v>10</v>
      </c>
      <c r="F197" s="14" t="s">
        <v>175</v>
      </c>
      <c r="G197" s="14">
        <v>67</v>
      </c>
      <c r="H197" s="14">
        <v>86</v>
      </c>
      <c r="I197" s="14">
        <v>13</v>
      </c>
      <c r="J197" s="14">
        <v>23500</v>
      </c>
      <c r="K197" s="15">
        <f t="shared" si="3"/>
        <v>305500</v>
      </c>
    </row>
    <row r="198" spans="1:11">
      <c r="A198" s="13">
        <v>39962</v>
      </c>
      <c r="B198" s="67" t="str">
        <f>TEXT($A198,"YYYY")&amp;"-"&amp;TEXT(ROW()-1,"000")&amp;"-"&amp;$F198&amp;TEXT(COUNTIF($F$2:F198,$F198), "000")</f>
        <v>2009-197-泠涷茶081</v>
      </c>
      <c r="C198" s="14" t="s">
        <v>170</v>
      </c>
      <c r="D198" s="14" t="s">
        <v>92</v>
      </c>
      <c r="E198" s="14" t="s">
        <v>18</v>
      </c>
      <c r="F198" s="14" t="s">
        <v>176</v>
      </c>
      <c r="G198" s="14">
        <v>26</v>
      </c>
      <c r="H198" s="14">
        <v>80</v>
      </c>
      <c r="I198" s="14">
        <v>58</v>
      </c>
      <c r="J198" s="14">
        <v>9000</v>
      </c>
      <c r="K198" s="15">
        <f t="shared" si="3"/>
        <v>522000</v>
      </c>
    </row>
    <row r="199" spans="1:11">
      <c r="A199" s="13">
        <v>39962</v>
      </c>
      <c r="B199" s="67" t="str">
        <f>TEXT($A199,"YYYY")&amp;"-"&amp;TEXT(ROW()-1,"000")&amp;"-"&amp;$F199&amp;TEXT(COUNTIF($F$2:F199,$F199), "000")</f>
        <v>2009-198-紅茶056</v>
      </c>
      <c r="C199" s="14" t="s">
        <v>173</v>
      </c>
      <c r="D199" s="14" t="s">
        <v>107</v>
      </c>
      <c r="E199" s="14" t="s">
        <v>18</v>
      </c>
      <c r="F199" s="14" t="s">
        <v>175</v>
      </c>
      <c r="G199" s="14">
        <v>54</v>
      </c>
      <c r="H199" s="14">
        <v>27</v>
      </c>
      <c r="I199" s="14">
        <v>27</v>
      </c>
      <c r="J199" s="14">
        <v>23500</v>
      </c>
      <c r="K199" s="15">
        <f t="shared" si="3"/>
        <v>634500</v>
      </c>
    </row>
    <row r="200" spans="1:11">
      <c r="A200" s="13">
        <v>39963</v>
      </c>
      <c r="B200" s="67" t="str">
        <f>TEXT($A200,"YYYY")&amp;"-"&amp;TEXT(ROW()-1,"000")&amp;"-"&amp;$F200&amp;TEXT(COUNTIF($F$2:F200,$F200), "000")</f>
        <v>2009-199-泠涷茶082</v>
      </c>
      <c r="C200" s="14" t="s">
        <v>13</v>
      </c>
      <c r="D200" s="14" t="s">
        <v>32</v>
      </c>
      <c r="E200" s="14" t="s">
        <v>23</v>
      </c>
      <c r="F200" s="14" t="s">
        <v>176</v>
      </c>
      <c r="G200" s="14">
        <v>97</v>
      </c>
      <c r="H200" s="14">
        <v>38</v>
      </c>
      <c r="I200" s="14">
        <v>68</v>
      </c>
      <c r="J200" s="14">
        <v>9000</v>
      </c>
      <c r="K200" s="15">
        <f t="shared" si="3"/>
        <v>612000</v>
      </c>
    </row>
    <row r="201" spans="1:11">
      <c r="A201" s="13">
        <v>39963</v>
      </c>
      <c r="B201" s="67" t="str">
        <f>TEXT($A201,"YYYY")&amp;"-"&amp;TEXT(ROW()-1,"000")&amp;"-"&amp;$F201&amp;TEXT(COUNTIF($F$2:F201,$F201), "000")</f>
        <v>2009-200-泠涷茶083</v>
      </c>
      <c r="C201" s="14" t="s">
        <v>172</v>
      </c>
      <c r="D201" s="14" t="s">
        <v>19</v>
      </c>
      <c r="E201" s="14" t="s">
        <v>7</v>
      </c>
      <c r="F201" s="14" t="s">
        <v>176</v>
      </c>
      <c r="G201" s="14">
        <v>78</v>
      </c>
      <c r="H201" s="14">
        <v>54</v>
      </c>
      <c r="I201" s="14">
        <v>98</v>
      </c>
      <c r="J201" s="14">
        <v>9000</v>
      </c>
      <c r="K201" s="15">
        <f t="shared" si="3"/>
        <v>882000</v>
      </c>
    </row>
    <row r="202" spans="1:11">
      <c r="A202" s="13">
        <v>39965</v>
      </c>
      <c r="B202" s="67" t="str">
        <f>TEXT($A202,"YYYY")&amp;"-"&amp;TEXT(ROW()-1,"000")&amp;"-"&amp;$F202&amp;TEXT(COUNTIF($F$2:F202,$F202), "000")</f>
        <v>2009-201-紅茶057</v>
      </c>
      <c r="C202" s="14" t="s">
        <v>172</v>
      </c>
      <c r="D202" s="14" t="s">
        <v>57</v>
      </c>
      <c r="E202" s="14" t="s">
        <v>7</v>
      </c>
      <c r="F202" s="14" t="s">
        <v>175</v>
      </c>
      <c r="G202" s="14">
        <v>22</v>
      </c>
      <c r="H202" s="14">
        <v>26</v>
      </c>
      <c r="I202" s="14">
        <v>5</v>
      </c>
      <c r="J202" s="14">
        <v>23500</v>
      </c>
      <c r="K202" s="15">
        <f t="shared" si="3"/>
        <v>117500</v>
      </c>
    </row>
    <row r="203" spans="1:11">
      <c r="A203" s="13">
        <v>39965</v>
      </c>
      <c r="B203" s="67" t="str">
        <f>TEXT($A203,"YYYY")&amp;"-"&amp;TEXT(ROW()-1,"000")&amp;"-"&amp;$F203&amp;TEXT(COUNTIF($F$2:F203,$F203), "000")</f>
        <v>2009-202-奶茶047</v>
      </c>
      <c r="C203" s="14" t="s">
        <v>172</v>
      </c>
      <c r="D203" s="14" t="s">
        <v>12</v>
      </c>
      <c r="E203" s="14" t="s">
        <v>23</v>
      </c>
      <c r="F203" s="14" t="s">
        <v>174</v>
      </c>
      <c r="G203" s="14">
        <v>71</v>
      </c>
      <c r="H203" s="14">
        <v>93</v>
      </c>
      <c r="I203" s="14">
        <v>98</v>
      </c>
      <c r="J203" s="14">
        <v>18000</v>
      </c>
      <c r="K203" s="15">
        <f t="shared" si="3"/>
        <v>1764000</v>
      </c>
    </row>
    <row r="204" spans="1:11">
      <c r="A204" s="13">
        <v>39965</v>
      </c>
      <c r="B204" s="67" t="str">
        <f>TEXT($A204,"YYYY")&amp;"-"&amp;TEXT(ROW()-1,"000")&amp;"-"&amp;$F204&amp;TEXT(COUNTIF($F$2:F204,$F204), "000")</f>
        <v>2009-203-紅茶058</v>
      </c>
      <c r="C204" s="14" t="s">
        <v>169</v>
      </c>
      <c r="D204" s="14" t="s">
        <v>151</v>
      </c>
      <c r="E204" s="14" t="s">
        <v>7</v>
      </c>
      <c r="F204" s="14" t="s">
        <v>175</v>
      </c>
      <c r="G204" s="14">
        <v>100</v>
      </c>
      <c r="H204" s="14">
        <v>41</v>
      </c>
      <c r="I204" s="14">
        <v>88</v>
      </c>
      <c r="J204" s="14">
        <v>23500</v>
      </c>
      <c r="K204" s="15">
        <f t="shared" si="3"/>
        <v>2068000</v>
      </c>
    </row>
    <row r="205" spans="1:11">
      <c r="A205" s="13">
        <v>39967</v>
      </c>
      <c r="B205" s="67" t="str">
        <f>TEXT($A205,"YYYY")&amp;"-"&amp;TEXT(ROW()-1,"000")&amp;"-"&amp;$F205&amp;TEXT(COUNTIF($F$2:F205,$F205), "000")</f>
        <v>2009-204-奶茶048</v>
      </c>
      <c r="C205" s="14" t="s">
        <v>173</v>
      </c>
      <c r="D205" s="14" t="s">
        <v>17</v>
      </c>
      <c r="E205" s="14" t="s">
        <v>18</v>
      </c>
      <c r="F205" s="14" t="s">
        <v>174</v>
      </c>
      <c r="G205" s="14">
        <v>25</v>
      </c>
      <c r="H205" s="14">
        <v>90</v>
      </c>
      <c r="I205" s="14">
        <v>59</v>
      </c>
      <c r="J205" s="14">
        <v>18000</v>
      </c>
      <c r="K205" s="15">
        <f t="shared" si="3"/>
        <v>1062000</v>
      </c>
    </row>
    <row r="206" spans="1:11">
      <c r="A206" s="13">
        <v>39970</v>
      </c>
      <c r="B206" s="67" t="str">
        <f>TEXT($A206,"YYYY")&amp;"-"&amp;TEXT(ROW()-1,"000")&amp;"-"&amp;$F206&amp;TEXT(COUNTIF($F$2:F206,$F206), "000")</f>
        <v>2009-205-泠涷茶084</v>
      </c>
      <c r="C206" s="14" t="s">
        <v>173</v>
      </c>
      <c r="D206" s="14" t="s">
        <v>159</v>
      </c>
      <c r="E206" s="14" t="s">
        <v>21</v>
      </c>
      <c r="F206" s="14" t="s">
        <v>176</v>
      </c>
      <c r="G206" s="14">
        <v>47</v>
      </c>
      <c r="H206" s="14">
        <v>96</v>
      </c>
      <c r="I206" s="14">
        <v>61</v>
      </c>
      <c r="J206" s="14">
        <v>9000</v>
      </c>
      <c r="K206" s="15">
        <f t="shared" si="3"/>
        <v>549000</v>
      </c>
    </row>
    <row r="207" spans="1:11">
      <c r="A207" s="13">
        <v>39971</v>
      </c>
      <c r="B207" s="67" t="str">
        <f>TEXT($A207,"YYYY")&amp;"-"&amp;TEXT(ROW()-1,"000")&amp;"-"&amp;$F207&amp;TEXT(COUNTIF($F$2:F207,$F207), "000")</f>
        <v>2009-206-奶茶049</v>
      </c>
      <c r="C207" s="14" t="s">
        <v>13</v>
      </c>
      <c r="D207" s="14" t="s">
        <v>103</v>
      </c>
      <c r="E207" s="14" t="s">
        <v>23</v>
      </c>
      <c r="F207" s="14" t="s">
        <v>174</v>
      </c>
      <c r="G207" s="14">
        <v>52</v>
      </c>
      <c r="H207" s="14">
        <v>85</v>
      </c>
      <c r="I207" s="14">
        <v>48</v>
      </c>
      <c r="J207" s="14">
        <v>18000</v>
      </c>
      <c r="K207" s="15">
        <f t="shared" si="3"/>
        <v>864000</v>
      </c>
    </row>
    <row r="208" spans="1:11">
      <c r="A208" s="13">
        <v>39972</v>
      </c>
      <c r="B208" s="67" t="str">
        <f>TEXT($A208,"YYYY")&amp;"-"&amp;TEXT(ROW()-1,"000")&amp;"-"&amp;$F208&amp;TEXT(COUNTIF($F$2:F208,$F208), "000")</f>
        <v>2009-207-泠涷茶085</v>
      </c>
      <c r="C208" s="14" t="s">
        <v>170</v>
      </c>
      <c r="D208" s="14" t="s">
        <v>87</v>
      </c>
      <c r="E208" s="14" t="s">
        <v>10</v>
      </c>
      <c r="F208" s="14" t="s">
        <v>176</v>
      </c>
      <c r="G208" s="14">
        <v>76</v>
      </c>
      <c r="H208" s="14">
        <v>78</v>
      </c>
      <c r="I208" s="14">
        <v>72</v>
      </c>
      <c r="J208" s="14">
        <v>9000</v>
      </c>
      <c r="K208" s="15">
        <f t="shared" si="3"/>
        <v>648000</v>
      </c>
    </row>
    <row r="209" spans="1:11">
      <c r="A209" s="13">
        <v>39972</v>
      </c>
      <c r="B209" s="67" t="str">
        <f>TEXT($A209,"YYYY")&amp;"-"&amp;TEXT(ROW()-1,"000")&amp;"-"&amp;$F209&amp;TEXT(COUNTIF($F$2:F209,$F209), "000")</f>
        <v>2009-208-紅茶059</v>
      </c>
      <c r="C209" s="14" t="s">
        <v>170</v>
      </c>
      <c r="D209" s="14" t="s">
        <v>46</v>
      </c>
      <c r="E209" s="14" t="s">
        <v>7</v>
      </c>
      <c r="F209" s="14" t="s">
        <v>175</v>
      </c>
      <c r="G209" s="14">
        <v>50</v>
      </c>
      <c r="H209" s="14">
        <v>30</v>
      </c>
      <c r="I209" s="14">
        <v>9</v>
      </c>
      <c r="J209" s="14">
        <v>23500</v>
      </c>
      <c r="K209" s="15">
        <f t="shared" si="3"/>
        <v>211500</v>
      </c>
    </row>
    <row r="210" spans="1:11">
      <c r="A210" s="13">
        <v>39974</v>
      </c>
      <c r="B210" s="67" t="str">
        <f>TEXT($A210,"YYYY")&amp;"-"&amp;TEXT(ROW()-1,"000")&amp;"-"&amp;$F210&amp;TEXT(COUNTIF($F$2:F210,$F210), "000")</f>
        <v>2009-209-泠涷茶086</v>
      </c>
      <c r="C210" s="14" t="s">
        <v>173</v>
      </c>
      <c r="D210" s="14" t="s">
        <v>159</v>
      </c>
      <c r="E210" s="14" t="s">
        <v>21</v>
      </c>
      <c r="F210" s="14" t="s">
        <v>176</v>
      </c>
      <c r="G210" s="14">
        <v>63</v>
      </c>
      <c r="H210" s="14">
        <v>71</v>
      </c>
      <c r="I210" s="14">
        <v>20</v>
      </c>
      <c r="J210" s="14">
        <v>9000</v>
      </c>
      <c r="K210" s="15">
        <f t="shared" si="3"/>
        <v>180000</v>
      </c>
    </row>
    <row r="211" spans="1:11">
      <c r="A211" s="13">
        <v>39975</v>
      </c>
      <c r="B211" s="67" t="str">
        <f>TEXT($A211,"YYYY")&amp;"-"&amp;TEXT(ROW()-1,"000")&amp;"-"&amp;$F211&amp;TEXT(COUNTIF($F$2:F211,$F211), "000")</f>
        <v>2009-210-紅茶060</v>
      </c>
      <c r="C211" s="14" t="s">
        <v>173</v>
      </c>
      <c r="D211" s="14" t="s">
        <v>107</v>
      </c>
      <c r="E211" s="14" t="s">
        <v>18</v>
      </c>
      <c r="F211" s="14" t="s">
        <v>175</v>
      </c>
      <c r="G211" s="14">
        <v>69</v>
      </c>
      <c r="H211" s="14">
        <v>20</v>
      </c>
      <c r="I211" s="14">
        <v>70</v>
      </c>
      <c r="J211" s="14">
        <v>23500</v>
      </c>
      <c r="K211" s="15">
        <f t="shared" si="3"/>
        <v>1645000</v>
      </c>
    </row>
    <row r="212" spans="1:11">
      <c r="A212" s="13">
        <v>39975</v>
      </c>
      <c r="B212" s="67" t="str">
        <f>TEXT($A212,"YYYY")&amp;"-"&amp;TEXT(ROW()-1,"000")&amp;"-"&amp;$F212&amp;TEXT(COUNTIF($F$2:F212,$F212), "000")</f>
        <v>2009-211-泠涷茶087</v>
      </c>
      <c r="C212" s="14" t="s">
        <v>173</v>
      </c>
      <c r="D212" s="14" t="s">
        <v>15</v>
      </c>
      <c r="E212" s="14" t="s">
        <v>10</v>
      </c>
      <c r="F212" s="14" t="s">
        <v>176</v>
      </c>
      <c r="G212" s="14">
        <v>77</v>
      </c>
      <c r="H212" s="14">
        <v>57</v>
      </c>
      <c r="I212" s="14">
        <v>21</v>
      </c>
      <c r="J212" s="14">
        <v>9000</v>
      </c>
      <c r="K212" s="15">
        <f t="shared" si="3"/>
        <v>189000</v>
      </c>
    </row>
    <row r="213" spans="1:11">
      <c r="A213" s="13">
        <v>39975</v>
      </c>
      <c r="B213" s="67" t="str">
        <f>TEXT($A213,"YYYY")&amp;"-"&amp;TEXT(ROW()-1,"000")&amp;"-"&amp;$F213&amp;TEXT(COUNTIF($F$2:F213,$F213), "000")</f>
        <v>2009-212-泠涷茶088</v>
      </c>
      <c r="C213" s="14" t="s">
        <v>13</v>
      </c>
      <c r="D213" s="14" t="s">
        <v>134</v>
      </c>
      <c r="E213" s="14" t="s">
        <v>18</v>
      </c>
      <c r="F213" s="14" t="s">
        <v>176</v>
      </c>
      <c r="G213" s="14">
        <v>27</v>
      </c>
      <c r="H213" s="14">
        <v>27</v>
      </c>
      <c r="I213" s="14">
        <v>61</v>
      </c>
      <c r="J213" s="14">
        <v>9000</v>
      </c>
      <c r="K213" s="15">
        <f t="shared" si="3"/>
        <v>549000</v>
      </c>
    </row>
    <row r="214" spans="1:11">
      <c r="A214" s="13">
        <v>39977</v>
      </c>
      <c r="B214" s="67" t="str">
        <f>TEXT($A214,"YYYY")&amp;"-"&amp;TEXT(ROW()-1,"000")&amp;"-"&amp;$F214&amp;TEXT(COUNTIF($F$2:F214,$F214), "000")</f>
        <v>2009-213-紅茶061</v>
      </c>
      <c r="C214" s="14" t="s">
        <v>172</v>
      </c>
      <c r="D214" s="14" t="s">
        <v>48</v>
      </c>
      <c r="E214" s="14" t="s">
        <v>23</v>
      </c>
      <c r="F214" s="14" t="s">
        <v>175</v>
      </c>
      <c r="G214" s="14">
        <v>82</v>
      </c>
      <c r="H214" s="14">
        <v>74</v>
      </c>
      <c r="I214" s="14">
        <v>88</v>
      </c>
      <c r="J214" s="14">
        <v>23500</v>
      </c>
      <c r="K214" s="15">
        <f t="shared" si="3"/>
        <v>2068000</v>
      </c>
    </row>
    <row r="215" spans="1:11">
      <c r="A215" s="13">
        <v>39977</v>
      </c>
      <c r="B215" s="67" t="str">
        <f>TEXT($A215,"YYYY")&amp;"-"&amp;TEXT(ROW()-1,"000")&amp;"-"&amp;$F215&amp;TEXT(COUNTIF($F$2:F215,$F215), "000")</f>
        <v>2009-214-紅茶062</v>
      </c>
      <c r="C215" s="14" t="s">
        <v>169</v>
      </c>
      <c r="D215" s="14" t="s">
        <v>113</v>
      </c>
      <c r="E215" s="14" t="s">
        <v>23</v>
      </c>
      <c r="F215" s="14" t="s">
        <v>175</v>
      </c>
      <c r="G215" s="14">
        <v>77</v>
      </c>
      <c r="H215" s="14">
        <v>91</v>
      </c>
      <c r="I215" s="14">
        <v>35</v>
      </c>
      <c r="J215" s="14">
        <v>23500</v>
      </c>
      <c r="K215" s="15">
        <f t="shared" si="3"/>
        <v>822500</v>
      </c>
    </row>
    <row r="216" spans="1:11">
      <c r="A216" s="13">
        <v>39978</v>
      </c>
      <c r="B216" s="67" t="str">
        <f>TEXT($A216,"YYYY")&amp;"-"&amp;TEXT(ROW()-1,"000")&amp;"-"&amp;$F216&amp;TEXT(COUNTIF($F$2:F216,$F216), "000")</f>
        <v>2009-215-奶茶050</v>
      </c>
      <c r="C216" s="14" t="s">
        <v>173</v>
      </c>
      <c r="D216" s="14" t="s">
        <v>129</v>
      </c>
      <c r="E216" s="14" t="s">
        <v>18</v>
      </c>
      <c r="F216" s="14" t="s">
        <v>174</v>
      </c>
      <c r="G216" s="14">
        <v>55</v>
      </c>
      <c r="H216" s="14">
        <v>24</v>
      </c>
      <c r="I216" s="14">
        <v>69</v>
      </c>
      <c r="J216" s="14">
        <v>18000</v>
      </c>
      <c r="K216" s="15">
        <f t="shared" si="3"/>
        <v>1242000</v>
      </c>
    </row>
    <row r="217" spans="1:11">
      <c r="A217" s="13">
        <v>39978</v>
      </c>
      <c r="B217" s="67" t="str">
        <f>TEXT($A217,"YYYY")&amp;"-"&amp;TEXT(ROW()-1,"000")&amp;"-"&amp;$F217&amp;TEXT(COUNTIF($F$2:F217,$F217), "000")</f>
        <v>2009-216-紅茶063</v>
      </c>
      <c r="C217" s="14" t="s">
        <v>172</v>
      </c>
      <c r="D217" s="14" t="s">
        <v>74</v>
      </c>
      <c r="E217" s="14" t="s">
        <v>7</v>
      </c>
      <c r="F217" s="14" t="s">
        <v>175</v>
      </c>
      <c r="G217" s="14">
        <v>41</v>
      </c>
      <c r="H217" s="14">
        <v>36</v>
      </c>
      <c r="I217" s="14">
        <v>50</v>
      </c>
      <c r="J217" s="14">
        <v>23500</v>
      </c>
      <c r="K217" s="15">
        <f t="shared" si="3"/>
        <v>1175000</v>
      </c>
    </row>
    <row r="218" spans="1:11">
      <c r="A218" s="13">
        <v>39979</v>
      </c>
      <c r="B218" s="67" t="str">
        <f>TEXT($A218,"YYYY")&amp;"-"&amp;TEXT(ROW()-1,"000")&amp;"-"&amp;$F218&amp;TEXT(COUNTIF($F$2:F218,$F218), "000")</f>
        <v>2009-217-泠涷茶089</v>
      </c>
      <c r="C218" s="14" t="s">
        <v>170</v>
      </c>
      <c r="D218" s="14" t="s">
        <v>158</v>
      </c>
      <c r="E218" s="14" t="s">
        <v>10</v>
      </c>
      <c r="F218" s="14" t="s">
        <v>176</v>
      </c>
      <c r="G218" s="14">
        <v>70</v>
      </c>
      <c r="H218" s="14">
        <v>49</v>
      </c>
      <c r="I218" s="14">
        <v>45</v>
      </c>
      <c r="J218" s="14">
        <v>9000</v>
      </c>
      <c r="K218" s="15">
        <f t="shared" si="3"/>
        <v>405000</v>
      </c>
    </row>
    <row r="219" spans="1:11">
      <c r="A219" s="13">
        <v>39979</v>
      </c>
      <c r="B219" s="67" t="str">
        <f>TEXT($A219,"YYYY")&amp;"-"&amp;TEXT(ROW()-1,"000")&amp;"-"&amp;$F219&amp;TEXT(COUNTIF($F$2:F219,$F219), "000")</f>
        <v>2009-218-奶茶051</v>
      </c>
      <c r="C219" s="14" t="s">
        <v>170</v>
      </c>
      <c r="D219" s="14" t="s">
        <v>116</v>
      </c>
      <c r="E219" s="14" t="s">
        <v>18</v>
      </c>
      <c r="F219" s="14" t="s">
        <v>174</v>
      </c>
      <c r="G219" s="14">
        <v>31</v>
      </c>
      <c r="H219" s="14">
        <v>84</v>
      </c>
      <c r="I219" s="14">
        <v>67</v>
      </c>
      <c r="J219" s="14">
        <v>18000</v>
      </c>
      <c r="K219" s="15">
        <f t="shared" si="3"/>
        <v>1206000</v>
      </c>
    </row>
    <row r="220" spans="1:11">
      <c r="A220" s="13">
        <v>39980</v>
      </c>
      <c r="B220" s="67" t="str">
        <f>TEXT($A220,"YYYY")&amp;"-"&amp;TEXT(ROW()-1,"000")&amp;"-"&amp;$F220&amp;TEXT(COUNTIF($F$2:F220,$F220), "000")</f>
        <v>2009-219-紅茶064</v>
      </c>
      <c r="C220" s="14" t="s">
        <v>170</v>
      </c>
      <c r="D220" s="14" t="s">
        <v>75</v>
      </c>
      <c r="E220" s="14" t="s">
        <v>7</v>
      </c>
      <c r="F220" s="14" t="s">
        <v>175</v>
      </c>
      <c r="G220" s="14">
        <v>41</v>
      </c>
      <c r="H220" s="14">
        <v>62</v>
      </c>
      <c r="I220" s="14">
        <v>57</v>
      </c>
      <c r="J220" s="14">
        <v>23500</v>
      </c>
      <c r="K220" s="15">
        <f t="shared" si="3"/>
        <v>1339500</v>
      </c>
    </row>
    <row r="221" spans="1:11">
      <c r="A221" s="13">
        <v>39981</v>
      </c>
      <c r="B221" s="67" t="str">
        <f>TEXT($A221,"YYYY")&amp;"-"&amp;TEXT(ROW()-1,"000")&amp;"-"&amp;$F221&amp;TEXT(COUNTIF($F$2:F221,$F221), "000")</f>
        <v>2009-220-茶里王009</v>
      </c>
      <c r="C221" s="14" t="s">
        <v>171</v>
      </c>
      <c r="D221" s="14" t="s">
        <v>168</v>
      </c>
      <c r="E221" s="14" t="s">
        <v>7</v>
      </c>
      <c r="F221" s="14" t="s">
        <v>177</v>
      </c>
      <c r="G221" s="14">
        <v>47</v>
      </c>
      <c r="H221" s="14">
        <v>37</v>
      </c>
      <c r="I221" s="14">
        <v>17</v>
      </c>
      <c r="J221" s="14">
        <v>5000</v>
      </c>
      <c r="K221" s="15">
        <f t="shared" si="3"/>
        <v>85000</v>
      </c>
    </row>
    <row r="222" spans="1:11">
      <c r="A222" s="13">
        <v>39981</v>
      </c>
      <c r="B222" s="67" t="str">
        <f>TEXT($A222,"YYYY")&amp;"-"&amp;TEXT(ROW()-1,"000")&amp;"-"&amp;$F222&amp;TEXT(COUNTIF($F$2:F222,$F222), "000")</f>
        <v>2009-221-泠涷茶090</v>
      </c>
      <c r="C222" s="14" t="s">
        <v>172</v>
      </c>
      <c r="D222" s="14" t="s">
        <v>19</v>
      </c>
      <c r="E222" s="14" t="s">
        <v>7</v>
      </c>
      <c r="F222" s="14" t="s">
        <v>176</v>
      </c>
      <c r="G222" s="14">
        <v>74</v>
      </c>
      <c r="H222" s="14">
        <v>98</v>
      </c>
      <c r="I222" s="14">
        <v>73</v>
      </c>
      <c r="J222" s="14">
        <v>9000</v>
      </c>
      <c r="K222" s="15">
        <f t="shared" si="3"/>
        <v>657000</v>
      </c>
    </row>
    <row r="223" spans="1:11">
      <c r="A223" s="13">
        <v>39983</v>
      </c>
      <c r="B223" s="67" t="str">
        <f>TEXT($A223,"YYYY")&amp;"-"&amp;TEXT(ROW()-1,"000")&amp;"-"&amp;$F223&amp;TEXT(COUNTIF($F$2:F223,$F223), "000")</f>
        <v>2009-222-奶茶052</v>
      </c>
      <c r="C223" s="14" t="s">
        <v>13</v>
      </c>
      <c r="D223" s="14" t="s">
        <v>103</v>
      </c>
      <c r="E223" s="14" t="s">
        <v>23</v>
      </c>
      <c r="F223" s="14" t="s">
        <v>174</v>
      </c>
      <c r="G223" s="14">
        <v>62</v>
      </c>
      <c r="H223" s="14">
        <v>62</v>
      </c>
      <c r="I223" s="14">
        <v>34</v>
      </c>
      <c r="J223" s="14">
        <v>18000</v>
      </c>
      <c r="K223" s="15">
        <f t="shared" si="3"/>
        <v>612000</v>
      </c>
    </row>
    <row r="224" spans="1:11">
      <c r="A224" s="13">
        <v>39984</v>
      </c>
      <c r="B224" s="67" t="str">
        <f>TEXT($A224,"YYYY")&amp;"-"&amp;TEXT(ROW()-1,"000")&amp;"-"&amp;$F224&amp;TEXT(COUNTIF($F$2:F224,$F224), "000")</f>
        <v>2009-223-奶茶053</v>
      </c>
      <c r="C224" s="14" t="s">
        <v>170</v>
      </c>
      <c r="D224" s="14" t="s">
        <v>155</v>
      </c>
      <c r="E224" s="14" t="s">
        <v>18</v>
      </c>
      <c r="F224" s="14" t="s">
        <v>174</v>
      </c>
      <c r="G224" s="14">
        <v>39</v>
      </c>
      <c r="H224" s="14">
        <v>54</v>
      </c>
      <c r="I224" s="14">
        <v>92</v>
      </c>
      <c r="J224" s="14">
        <v>18000</v>
      </c>
      <c r="K224" s="15">
        <f t="shared" si="3"/>
        <v>1656000</v>
      </c>
    </row>
    <row r="225" spans="1:11">
      <c r="A225" s="13">
        <v>39984</v>
      </c>
      <c r="B225" s="67" t="str">
        <f>TEXT($A225,"YYYY")&amp;"-"&amp;TEXT(ROW()-1,"000")&amp;"-"&amp;$F225&amp;TEXT(COUNTIF($F$2:F225,$F225), "000")</f>
        <v>2009-224-泠涷茶091</v>
      </c>
      <c r="C225" s="14" t="s">
        <v>170</v>
      </c>
      <c r="D225" s="14" t="s">
        <v>92</v>
      </c>
      <c r="E225" s="14" t="s">
        <v>18</v>
      </c>
      <c r="F225" s="14" t="s">
        <v>176</v>
      </c>
      <c r="G225" s="14">
        <v>71</v>
      </c>
      <c r="H225" s="14">
        <v>98</v>
      </c>
      <c r="I225" s="14">
        <v>57</v>
      </c>
      <c r="J225" s="14">
        <v>9000</v>
      </c>
      <c r="K225" s="15">
        <f t="shared" si="3"/>
        <v>513000</v>
      </c>
    </row>
    <row r="226" spans="1:11">
      <c r="A226" s="13">
        <v>39985</v>
      </c>
      <c r="B226" s="67" t="str">
        <f>TEXT($A226,"YYYY")&amp;"-"&amp;TEXT(ROW()-1,"000")&amp;"-"&amp;$F226&amp;TEXT(COUNTIF($F$2:F226,$F226), "000")</f>
        <v>2009-225-泠涷茶092</v>
      </c>
      <c r="C226" s="14" t="s">
        <v>173</v>
      </c>
      <c r="D226" s="14" t="s">
        <v>142</v>
      </c>
      <c r="E226" s="14" t="s">
        <v>7</v>
      </c>
      <c r="F226" s="14" t="s">
        <v>176</v>
      </c>
      <c r="G226" s="14">
        <v>87</v>
      </c>
      <c r="H226" s="14">
        <v>41</v>
      </c>
      <c r="I226" s="14">
        <v>21</v>
      </c>
      <c r="J226" s="14">
        <v>9000</v>
      </c>
      <c r="K226" s="15">
        <f t="shared" si="3"/>
        <v>189000</v>
      </c>
    </row>
    <row r="227" spans="1:11">
      <c r="A227" s="13">
        <v>39985</v>
      </c>
      <c r="B227" s="67" t="str">
        <f>TEXT($A227,"YYYY")&amp;"-"&amp;TEXT(ROW()-1,"000")&amp;"-"&amp;$F227&amp;TEXT(COUNTIF($F$2:F227,$F227), "000")</f>
        <v>2009-226-泠涷茶093</v>
      </c>
      <c r="C227" s="14" t="s">
        <v>171</v>
      </c>
      <c r="D227" s="14" t="s">
        <v>66</v>
      </c>
      <c r="E227" s="14" t="s">
        <v>7</v>
      </c>
      <c r="F227" s="14" t="s">
        <v>176</v>
      </c>
      <c r="G227" s="14">
        <v>75</v>
      </c>
      <c r="H227" s="14">
        <v>48</v>
      </c>
      <c r="I227" s="14">
        <v>64</v>
      </c>
      <c r="J227" s="14">
        <v>9000</v>
      </c>
      <c r="K227" s="15">
        <f t="shared" si="3"/>
        <v>576000</v>
      </c>
    </row>
    <row r="228" spans="1:11">
      <c r="A228" s="13">
        <v>39986</v>
      </c>
      <c r="B228" s="67" t="str">
        <f>TEXT($A228,"YYYY")&amp;"-"&amp;TEXT(ROW()-1,"000")&amp;"-"&amp;$F228&amp;TEXT(COUNTIF($F$2:F228,$F228), "000")</f>
        <v>2009-227-紅茶065</v>
      </c>
      <c r="C228" s="14" t="s">
        <v>170</v>
      </c>
      <c r="D228" s="14" t="s">
        <v>165</v>
      </c>
      <c r="E228" s="14" t="s">
        <v>18</v>
      </c>
      <c r="F228" s="14" t="s">
        <v>175</v>
      </c>
      <c r="G228" s="14">
        <v>29</v>
      </c>
      <c r="H228" s="14">
        <v>90</v>
      </c>
      <c r="I228" s="14">
        <v>52</v>
      </c>
      <c r="J228" s="14">
        <v>23500</v>
      </c>
      <c r="K228" s="15">
        <f t="shared" si="3"/>
        <v>1222000</v>
      </c>
    </row>
    <row r="229" spans="1:11">
      <c r="A229" s="13">
        <v>39986</v>
      </c>
      <c r="B229" s="67" t="str">
        <f>TEXT($A229,"YYYY")&amp;"-"&amp;TEXT(ROW()-1,"000")&amp;"-"&amp;$F229&amp;TEXT(COUNTIF($F$2:F229,$F229), "000")</f>
        <v>2009-228-泠涷茶094</v>
      </c>
      <c r="C229" s="14" t="s">
        <v>172</v>
      </c>
      <c r="D229" s="14" t="s">
        <v>150</v>
      </c>
      <c r="E229" s="14" t="s">
        <v>21</v>
      </c>
      <c r="F229" s="14" t="s">
        <v>176</v>
      </c>
      <c r="G229" s="14">
        <v>73</v>
      </c>
      <c r="H229" s="14">
        <v>29</v>
      </c>
      <c r="I229" s="14">
        <v>8</v>
      </c>
      <c r="J229" s="14">
        <v>9000</v>
      </c>
      <c r="K229" s="15">
        <f t="shared" si="3"/>
        <v>72000</v>
      </c>
    </row>
    <row r="230" spans="1:11">
      <c r="A230" s="13">
        <v>39988</v>
      </c>
      <c r="B230" s="67" t="str">
        <f>TEXT($A230,"YYYY")&amp;"-"&amp;TEXT(ROW()-1,"000")&amp;"-"&amp;$F230&amp;TEXT(COUNTIF($F$2:F230,$F230), "000")</f>
        <v>2009-229-泠涷茶095</v>
      </c>
      <c r="C230" s="14" t="s">
        <v>169</v>
      </c>
      <c r="D230" s="14" t="s">
        <v>11</v>
      </c>
      <c r="E230" s="14" t="s">
        <v>7</v>
      </c>
      <c r="F230" s="14" t="s">
        <v>176</v>
      </c>
      <c r="G230" s="14">
        <v>58</v>
      </c>
      <c r="H230" s="14">
        <v>69</v>
      </c>
      <c r="I230" s="14">
        <v>65</v>
      </c>
      <c r="J230" s="14">
        <v>9000</v>
      </c>
      <c r="K230" s="15">
        <f t="shared" si="3"/>
        <v>585000</v>
      </c>
    </row>
    <row r="231" spans="1:11">
      <c r="A231" s="13">
        <v>39988</v>
      </c>
      <c r="B231" s="67" t="str">
        <f>TEXT($A231,"YYYY")&amp;"-"&amp;TEXT(ROW()-1,"000")&amp;"-"&amp;$F231&amp;TEXT(COUNTIF($F$2:F231,$F231), "000")</f>
        <v>2009-230-泠涷茶096</v>
      </c>
      <c r="C231" s="14" t="s">
        <v>170</v>
      </c>
      <c r="D231" s="14" t="s">
        <v>6</v>
      </c>
      <c r="E231" s="14" t="s">
        <v>7</v>
      </c>
      <c r="F231" s="14" t="s">
        <v>176</v>
      </c>
      <c r="G231" s="14">
        <v>53</v>
      </c>
      <c r="H231" s="14">
        <v>58</v>
      </c>
      <c r="I231" s="14">
        <v>42</v>
      </c>
      <c r="J231" s="14">
        <v>9000</v>
      </c>
      <c r="K231" s="15">
        <f t="shared" si="3"/>
        <v>378000</v>
      </c>
    </row>
    <row r="232" spans="1:11">
      <c r="A232" s="13">
        <v>39989</v>
      </c>
      <c r="B232" s="67" t="str">
        <f>TEXT($A232,"YYYY")&amp;"-"&amp;TEXT(ROW()-1,"000")&amp;"-"&amp;$F232&amp;TEXT(COUNTIF($F$2:F232,$F232), "000")</f>
        <v>2009-231-泠涷茶097</v>
      </c>
      <c r="C232" s="14" t="s">
        <v>13</v>
      </c>
      <c r="D232" s="14" t="s">
        <v>68</v>
      </c>
      <c r="E232" s="14" t="s">
        <v>7</v>
      </c>
      <c r="F232" s="14" t="s">
        <v>176</v>
      </c>
      <c r="G232" s="14">
        <v>35</v>
      </c>
      <c r="H232" s="14">
        <v>66</v>
      </c>
      <c r="I232" s="14">
        <v>17</v>
      </c>
      <c r="J232" s="14">
        <v>9000</v>
      </c>
      <c r="K232" s="15">
        <f t="shared" si="3"/>
        <v>153000</v>
      </c>
    </row>
    <row r="233" spans="1:11">
      <c r="A233" s="13">
        <v>39989</v>
      </c>
      <c r="B233" s="67" t="str">
        <f>TEXT($A233,"YYYY")&amp;"-"&amp;TEXT(ROW()-1,"000")&amp;"-"&amp;$F233&amp;TEXT(COUNTIF($F$2:F233,$F233), "000")</f>
        <v>2009-232-泠涷茶098</v>
      </c>
      <c r="C233" s="14" t="s">
        <v>169</v>
      </c>
      <c r="D233" s="14" t="s">
        <v>46</v>
      </c>
      <c r="E233" s="14" t="s">
        <v>7</v>
      </c>
      <c r="F233" s="14" t="s">
        <v>176</v>
      </c>
      <c r="G233" s="14">
        <v>100</v>
      </c>
      <c r="H233" s="14">
        <v>38</v>
      </c>
      <c r="I233" s="14">
        <v>37</v>
      </c>
      <c r="J233" s="14">
        <v>9000</v>
      </c>
      <c r="K233" s="15">
        <f t="shared" si="3"/>
        <v>333000</v>
      </c>
    </row>
    <row r="234" spans="1:11">
      <c r="A234" s="13">
        <v>39989</v>
      </c>
      <c r="B234" s="67" t="str">
        <f>TEXT($A234,"YYYY")&amp;"-"&amp;TEXT(ROW()-1,"000")&amp;"-"&amp;$F234&amp;TEXT(COUNTIF($F$2:F234,$F234), "000")</f>
        <v>2009-233-泠涷茶099</v>
      </c>
      <c r="C234" s="14" t="s">
        <v>170</v>
      </c>
      <c r="D234" s="14" t="s">
        <v>98</v>
      </c>
      <c r="E234" s="14" t="s">
        <v>10</v>
      </c>
      <c r="F234" s="14" t="s">
        <v>176</v>
      </c>
      <c r="G234" s="14">
        <v>37</v>
      </c>
      <c r="H234" s="14">
        <v>46</v>
      </c>
      <c r="I234" s="14">
        <v>82</v>
      </c>
      <c r="J234" s="14">
        <v>9000</v>
      </c>
      <c r="K234" s="15">
        <f t="shared" si="3"/>
        <v>738000</v>
      </c>
    </row>
    <row r="235" spans="1:11">
      <c r="A235" s="13">
        <v>39990</v>
      </c>
      <c r="B235" s="67" t="str">
        <f>TEXT($A235,"YYYY")&amp;"-"&amp;TEXT(ROW()-1,"000")&amp;"-"&amp;$F235&amp;TEXT(COUNTIF($F$2:F235,$F235), "000")</f>
        <v>2009-234-奶茶054</v>
      </c>
      <c r="C235" s="14" t="s">
        <v>170</v>
      </c>
      <c r="D235" s="14" t="s">
        <v>6</v>
      </c>
      <c r="E235" s="14" t="s">
        <v>7</v>
      </c>
      <c r="F235" s="14" t="s">
        <v>174</v>
      </c>
      <c r="G235" s="14">
        <v>62</v>
      </c>
      <c r="H235" s="14">
        <v>51</v>
      </c>
      <c r="I235" s="14">
        <v>97</v>
      </c>
      <c r="J235" s="14">
        <v>18000</v>
      </c>
      <c r="K235" s="15">
        <f t="shared" si="3"/>
        <v>1746000</v>
      </c>
    </row>
    <row r="236" spans="1:11">
      <c r="A236" s="13">
        <v>39991</v>
      </c>
      <c r="B236" s="67" t="str">
        <f>TEXT($A236,"YYYY")&amp;"-"&amp;TEXT(ROW()-1,"000")&amp;"-"&amp;$F236&amp;TEXT(COUNTIF($F$2:F236,$F236), "000")</f>
        <v>2009-235-泠涷茶100</v>
      </c>
      <c r="C236" s="14" t="s">
        <v>169</v>
      </c>
      <c r="D236" s="14" t="s">
        <v>135</v>
      </c>
      <c r="E236" s="14" t="s">
        <v>23</v>
      </c>
      <c r="F236" s="14" t="s">
        <v>176</v>
      </c>
      <c r="G236" s="14">
        <v>80</v>
      </c>
      <c r="H236" s="14">
        <v>31</v>
      </c>
      <c r="I236" s="14">
        <v>46</v>
      </c>
      <c r="J236" s="14">
        <v>9000</v>
      </c>
      <c r="K236" s="15">
        <f t="shared" si="3"/>
        <v>414000</v>
      </c>
    </row>
    <row r="237" spans="1:11">
      <c r="A237" s="13">
        <v>39992</v>
      </c>
      <c r="B237" s="67" t="str">
        <f>TEXT($A237,"YYYY")&amp;"-"&amp;TEXT(ROW()-1,"000")&amp;"-"&amp;$F237&amp;TEXT(COUNTIF($F$2:F237,$F237), "000")</f>
        <v>2009-236-泠涷茶101</v>
      </c>
      <c r="C237" s="14" t="s">
        <v>170</v>
      </c>
      <c r="D237" s="14" t="s">
        <v>64</v>
      </c>
      <c r="E237" s="14" t="s">
        <v>7</v>
      </c>
      <c r="F237" s="14" t="s">
        <v>176</v>
      </c>
      <c r="G237" s="14">
        <v>93</v>
      </c>
      <c r="H237" s="14">
        <v>100</v>
      </c>
      <c r="I237" s="14">
        <v>61</v>
      </c>
      <c r="J237" s="14">
        <v>9000</v>
      </c>
      <c r="K237" s="15">
        <f t="shared" si="3"/>
        <v>549000</v>
      </c>
    </row>
    <row r="238" spans="1:11">
      <c r="A238" s="13">
        <v>39993</v>
      </c>
      <c r="B238" s="67" t="str">
        <f>TEXT($A238,"YYYY")&amp;"-"&amp;TEXT(ROW()-1,"000")&amp;"-"&amp;$F238&amp;TEXT(COUNTIF($F$2:F238,$F238), "000")</f>
        <v>2009-237-茶包008</v>
      </c>
      <c r="C238" s="14" t="s">
        <v>170</v>
      </c>
      <c r="D238" s="14" t="s">
        <v>50</v>
      </c>
      <c r="E238" s="14" t="s">
        <v>10</v>
      </c>
      <c r="F238" s="14" t="s">
        <v>178</v>
      </c>
      <c r="G238" s="14">
        <v>62</v>
      </c>
      <c r="H238" s="14">
        <v>91</v>
      </c>
      <c r="I238" s="14">
        <v>91</v>
      </c>
      <c r="J238" s="14">
        <v>4000</v>
      </c>
      <c r="K238" s="15">
        <f t="shared" si="3"/>
        <v>364000</v>
      </c>
    </row>
    <row r="239" spans="1:11">
      <c r="A239" s="13">
        <v>39994</v>
      </c>
      <c r="B239" s="67" t="str">
        <f>TEXT($A239,"YYYY")&amp;"-"&amp;TEXT(ROW()-1,"000")&amp;"-"&amp;$F239&amp;TEXT(COUNTIF($F$2:F239,$F239), "000")</f>
        <v>2009-238-奶茶055</v>
      </c>
      <c r="C239" s="14" t="s">
        <v>173</v>
      </c>
      <c r="D239" s="14" t="s">
        <v>17</v>
      </c>
      <c r="E239" s="14" t="s">
        <v>18</v>
      </c>
      <c r="F239" s="14" t="s">
        <v>174</v>
      </c>
      <c r="G239" s="14">
        <v>87</v>
      </c>
      <c r="H239" s="14">
        <v>38</v>
      </c>
      <c r="I239" s="14">
        <v>75</v>
      </c>
      <c r="J239" s="14">
        <v>18000</v>
      </c>
      <c r="K239" s="15">
        <f t="shared" si="3"/>
        <v>1350000</v>
      </c>
    </row>
    <row r="240" spans="1:11">
      <c r="A240" s="13">
        <v>39994</v>
      </c>
      <c r="B240" s="67" t="str">
        <f>TEXT($A240,"YYYY")&amp;"-"&amp;TEXT(ROW()-1,"000")&amp;"-"&amp;$F240&amp;TEXT(COUNTIF($F$2:F240,$F240), "000")</f>
        <v>2009-239-紅茶066</v>
      </c>
      <c r="C240" s="14" t="s">
        <v>170</v>
      </c>
      <c r="D240" s="14" t="s">
        <v>9</v>
      </c>
      <c r="E240" s="14" t="s">
        <v>18</v>
      </c>
      <c r="F240" s="14" t="s">
        <v>175</v>
      </c>
      <c r="G240" s="14">
        <v>45</v>
      </c>
      <c r="H240" s="14">
        <v>43</v>
      </c>
      <c r="I240" s="14">
        <v>11</v>
      </c>
      <c r="J240" s="14">
        <v>23500</v>
      </c>
      <c r="K240" s="15">
        <f t="shared" si="3"/>
        <v>258500</v>
      </c>
    </row>
    <row r="241" spans="1:11">
      <c r="A241" s="13">
        <v>39995</v>
      </c>
      <c r="B241" s="67" t="str">
        <f>TEXT($A241,"YYYY")&amp;"-"&amp;TEXT(ROW()-1,"000")&amp;"-"&amp;$F241&amp;TEXT(COUNTIF($F$2:F241,$F241), "000")</f>
        <v>2009-240-泠涷茶102</v>
      </c>
      <c r="C241" s="14" t="s">
        <v>170</v>
      </c>
      <c r="D241" s="14" t="s">
        <v>144</v>
      </c>
      <c r="E241" s="14" t="s">
        <v>118</v>
      </c>
      <c r="F241" s="14" t="s">
        <v>176</v>
      </c>
      <c r="G241" s="14">
        <v>41</v>
      </c>
      <c r="H241" s="14">
        <v>20</v>
      </c>
      <c r="I241" s="14">
        <v>17</v>
      </c>
      <c r="J241" s="14">
        <v>9000</v>
      </c>
      <c r="K241" s="15">
        <f t="shared" si="3"/>
        <v>153000</v>
      </c>
    </row>
    <row r="242" spans="1:11">
      <c r="A242" s="13">
        <v>39995</v>
      </c>
      <c r="B242" s="67" t="str">
        <f>TEXT($A242,"YYYY")&amp;"-"&amp;TEXT(ROW()-1,"000")&amp;"-"&amp;$F242&amp;TEXT(COUNTIF($F$2:F242,$F242), "000")</f>
        <v>2009-241-奶茶056</v>
      </c>
      <c r="C242" s="14" t="s">
        <v>172</v>
      </c>
      <c r="D242" s="14" t="s">
        <v>120</v>
      </c>
      <c r="E242" s="14" t="s">
        <v>118</v>
      </c>
      <c r="F242" s="14" t="s">
        <v>174</v>
      </c>
      <c r="G242" s="14">
        <v>48</v>
      </c>
      <c r="H242" s="14">
        <v>38</v>
      </c>
      <c r="I242" s="14">
        <v>90</v>
      </c>
      <c r="J242" s="14">
        <v>18000</v>
      </c>
      <c r="K242" s="15">
        <f t="shared" si="3"/>
        <v>1620000</v>
      </c>
    </row>
    <row r="243" spans="1:11">
      <c r="A243" s="13">
        <v>39996</v>
      </c>
      <c r="B243" s="67" t="str">
        <f>TEXT($A243,"YYYY")&amp;"-"&amp;TEXT(ROW()-1,"000")&amp;"-"&amp;$F243&amp;TEXT(COUNTIF($F$2:F243,$F243), "000")</f>
        <v>2009-242-奶茶057</v>
      </c>
      <c r="C243" s="14" t="s">
        <v>13</v>
      </c>
      <c r="D243" s="14" t="s">
        <v>85</v>
      </c>
      <c r="E243" s="14" t="s">
        <v>7</v>
      </c>
      <c r="F243" s="14" t="s">
        <v>174</v>
      </c>
      <c r="G243" s="14">
        <v>77</v>
      </c>
      <c r="H243" s="14">
        <v>81</v>
      </c>
      <c r="I243" s="14">
        <v>56</v>
      </c>
      <c r="J243" s="14">
        <v>18000</v>
      </c>
      <c r="K243" s="15">
        <f t="shared" si="3"/>
        <v>1008000</v>
      </c>
    </row>
    <row r="244" spans="1:11">
      <c r="A244" s="13">
        <v>39997</v>
      </c>
      <c r="B244" s="67" t="str">
        <f>TEXT($A244,"YYYY")&amp;"-"&amp;TEXT(ROW()-1,"000")&amp;"-"&amp;$F244&amp;TEXT(COUNTIF($F$2:F244,$F244), "000")</f>
        <v>2009-243-奶茶058</v>
      </c>
      <c r="C244" s="14" t="s">
        <v>169</v>
      </c>
      <c r="D244" s="14" t="s">
        <v>143</v>
      </c>
      <c r="E244" s="14" t="s">
        <v>18</v>
      </c>
      <c r="F244" s="14" t="s">
        <v>174</v>
      </c>
      <c r="G244" s="14">
        <v>68</v>
      </c>
      <c r="H244" s="14">
        <v>99</v>
      </c>
      <c r="I244" s="14">
        <v>81</v>
      </c>
      <c r="J244" s="14">
        <v>18000</v>
      </c>
      <c r="K244" s="15">
        <f t="shared" si="3"/>
        <v>1458000</v>
      </c>
    </row>
    <row r="245" spans="1:11">
      <c r="A245" s="13">
        <v>39998</v>
      </c>
      <c r="B245" s="67" t="str">
        <f>TEXT($A245,"YYYY")&amp;"-"&amp;TEXT(ROW()-1,"000")&amp;"-"&amp;$F245&amp;TEXT(COUNTIF($F$2:F245,$F245), "000")</f>
        <v>2009-244-茶包009</v>
      </c>
      <c r="C245" s="14" t="s">
        <v>172</v>
      </c>
      <c r="D245" s="14" t="s">
        <v>20</v>
      </c>
      <c r="E245" s="14" t="s">
        <v>21</v>
      </c>
      <c r="F245" s="14" t="s">
        <v>178</v>
      </c>
      <c r="G245" s="14">
        <v>40</v>
      </c>
      <c r="H245" s="14">
        <v>20</v>
      </c>
      <c r="I245" s="14">
        <v>16</v>
      </c>
      <c r="J245" s="14">
        <v>4000</v>
      </c>
      <c r="K245" s="15">
        <f t="shared" si="3"/>
        <v>64000</v>
      </c>
    </row>
    <row r="246" spans="1:11">
      <c r="A246" s="13">
        <v>39999</v>
      </c>
      <c r="B246" s="67" t="str">
        <f>TEXT($A246,"YYYY")&amp;"-"&amp;TEXT(ROW()-1,"000")&amp;"-"&amp;$F246&amp;TEXT(COUNTIF($F$2:F246,$F246), "000")</f>
        <v>2009-245-奶茶059</v>
      </c>
      <c r="C246" s="14" t="s">
        <v>172</v>
      </c>
      <c r="D246" s="14" t="s">
        <v>120</v>
      </c>
      <c r="E246" s="14" t="s">
        <v>118</v>
      </c>
      <c r="F246" s="14" t="s">
        <v>174</v>
      </c>
      <c r="G246" s="14">
        <v>39</v>
      </c>
      <c r="H246" s="14">
        <v>31</v>
      </c>
      <c r="I246" s="14">
        <v>89</v>
      </c>
      <c r="J246" s="14">
        <v>18000</v>
      </c>
      <c r="K246" s="15">
        <f t="shared" si="3"/>
        <v>1602000</v>
      </c>
    </row>
    <row r="247" spans="1:11">
      <c r="A247" s="13">
        <v>40000</v>
      </c>
      <c r="B247" s="67" t="str">
        <f>TEXT($A247,"YYYY")&amp;"-"&amp;TEXT(ROW()-1,"000")&amp;"-"&amp;$F247&amp;TEXT(COUNTIF($F$2:F247,$F247), "000")</f>
        <v>2009-246-茶包010</v>
      </c>
      <c r="C247" s="14" t="s">
        <v>170</v>
      </c>
      <c r="D247" s="14" t="s">
        <v>30</v>
      </c>
      <c r="E247" s="14" t="s">
        <v>21</v>
      </c>
      <c r="F247" s="14" t="s">
        <v>178</v>
      </c>
      <c r="G247" s="14">
        <v>86</v>
      </c>
      <c r="H247" s="14">
        <v>62</v>
      </c>
      <c r="I247" s="14">
        <v>28</v>
      </c>
      <c r="J247" s="14">
        <v>4000</v>
      </c>
      <c r="K247" s="15">
        <f t="shared" si="3"/>
        <v>112000</v>
      </c>
    </row>
    <row r="248" spans="1:11">
      <c r="A248" s="13">
        <v>40000</v>
      </c>
      <c r="B248" s="67" t="str">
        <f>TEXT($A248,"YYYY")&amp;"-"&amp;TEXT(ROW()-1,"000")&amp;"-"&amp;$F248&amp;TEXT(COUNTIF($F$2:F248,$F248), "000")</f>
        <v>2009-247-泠涷茶103</v>
      </c>
      <c r="C248" s="14" t="s">
        <v>171</v>
      </c>
      <c r="D248" s="14" t="s">
        <v>136</v>
      </c>
      <c r="E248" s="14" t="s">
        <v>10</v>
      </c>
      <c r="F248" s="14" t="s">
        <v>176</v>
      </c>
      <c r="G248" s="14">
        <v>79</v>
      </c>
      <c r="H248" s="14">
        <v>25</v>
      </c>
      <c r="I248" s="14">
        <v>2</v>
      </c>
      <c r="J248" s="14">
        <v>9000</v>
      </c>
      <c r="K248" s="15">
        <f t="shared" si="3"/>
        <v>18000</v>
      </c>
    </row>
    <row r="249" spans="1:11">
      <c r="A249" s="13">
        <v>40000</v>
      </c>
      <c r="B249" s="67" t="str">
        <f>TEXT($A249,"YYYY")&amp;"-"&amp;TEXT(ROW()-1,"000")&amp;"-"&amp;$F249&amp;TEXT(COUNTIF($F$2:F249,$F249), "000")</f>
        <v>2009-248-奶茶060</v>
      </c>
      <c r="C249" s="14" t="s">
        <v>173</v>
      </c>
      <c r="D249" s="14" t="s">
        <v>152</v>
      </c>
      <c r="E249" s="14" t="s">
        <v>10</v>
      </c>
      <c r="F249" s="14" t="s">
        <v>174</v>
      </c>
      <c r="G249" s="14">
        <v>66</v>
      </c>
      <c r="H249" s="14">
        <v>60</v>
      </c>
      <c r="I249" s="14">
        <v>43</v>
      </c>
      <c r="J249" s="14">
        <v>18000</v>
      </c>
      <c r="K249" s="15">
        <f t="shared" si="3"/>
        <v>774000</v>
      </c>
    </row>
    <row r="250" spans="1:11">
      <c r="A250" s="13">
        <v>40000</v>
      </c>
      <c r="B250" s="67" t="str">
        <f>TEXT($A250,"YYYY")&amp;"-"&amp;TEXT(ROW()-1,"000")&amp;"-"&amp;$F250&amp;TEXT(COUNTIF($F$2:F250,$F250), "000")</f>
        <v>2009-249-紅茶067</v>
      </c>
      <c r="C250" s="14" t="s">
        <v>173</v>
      </c>
      <c r="D250" s="14" t="s">
        <v>53</v>
      </c>
      <c r="E250" s="14" t="s">
        <v>7</v>
      </c>
      <c r="F250" s="14" t="s">
        <v>175</v>
      </c>
      <c r="G250" s="14">
        <v>80</v>
      </c>
      <c r="H250" s="14">
        <v>70</v>
      </c>
      <c r="I250" s="14">
        <v>40</v>
      </c>
      <c r="J250" s="14">
        <v>23500</v>
      </c>
      <c r="K250" s="15">
        <f t="shared" si="3"/>
        <v>940000</v>
      </c>
    </row>
    <row r="251" spans="1:11">
      <c r="A251" s="13">
        <v>40001</v>
      </c>
      <c r="B251" s="67" t="str">
        <f>TEXT($A251,"YYYY")&amp;"-"&amp;TEXT(ROW()-1,"000")&amp;"-"&amp;$F251&amp;TEXT(COUNTIF($F$2:F251,$F251), "000")</f>
        <v>2009-250-奶茶061</v>
      </c>
      <c r="C251" s="14" t="s">
        <v>173</v>
      </c>
      <c r="D251" s="14" t="s">
        <v>73</v>
      </c>
      <c r="E251" s="14" t="s">
        <v>7</v>
      </c>
      <c r="F251" s="14" t="s">
        <v>174</v>
      </c>
      <c r="G251" s="14">
        <v>40</v>
      </c>
      <c r="H251" s="14">
        <v>20</v>
      </c>
      <c r="I251" s="14">
        <v>16</v>
      </c>
      <c r="J251" s="14">
        <v>18000</v>
      </c>
      <c r="K251" s="15">
        <f t="shared" si="3"/>
        <v>288000</v>
      </c>
    </row>
    <row r="252" spans="1:11">
      <c r="A252" s="13">
        <v>40001</v>
      </c>
      <c r="B252" s="67" t="str">
        <f>TEXT($A252,"YYYY")&amp;"-"&amp;TEXT(ROW()-1,"000")&amp;"-"&amp;$F252&amp;TEXT(COUNTIF($F$2:F252,$F252), "000")</f>
        <v>2009-251-紅茶068</v>
      </c>
      <c r="C252" s="14" t="s">
        <v>173</v>
      </c>
      <c r="D252" s="14" t="s">
        <v>46</v>
      </c>
      <c r="E252" s="14" t="s">
        <v>7</v>
      </c>
      <c r="F252" s="14" t="s">
        <v>175</v>
      </c>
      <c r="G252" s="14">
        <v>26</v>
      </c>
      <c r="H252" s="14">
        <v>65</v>
      </c>
      <c r="I252" s="14">
        <v>37</v>
      </c>
      <c r="J252" s="14">
        <v>23500</v>
      </c>
      <c r="K252" s="15">
        <f t="shared" si="3"/>
        <v>869500</v>
      </c>
    </row>
    <row r="253" spans="1:11">
      <c r="A253" s="13">
        <v>40001</v>
      </c>
      <c r="B253" s="67" t="str">
        <f>TEXT($A253,"YYYY")&amp;"-"&amp;TEXT(ROW()-1,"000")&amp;"-"&amp;$F253&amp;TEXT(COUNTIF($F$2:F253,$F253), "000")</f>
        <v>2009-252-奶茶062</v>
      </c>
      <c r="C253" s="14" t="s">
        <v>169</v>
      </c>
      <c r="D253" s="14" t="s">
        <v>143</v>
      </c>
      <c r="E253" s="14" t="s">
        <v>18</v>
      </c>
      <c r="F253" s="14" t="s">
        <v>174</v>
      </c>
      <c r="G253" s="14">
        <v>61</v>
      </c>
      <c r="H253" s="14">
        <v>91</v>
      </c>
      <c r="I253" s="14">
        <v>33</v>
      </c>
      <c r="J253" s="14">
        <v>18000</v>
      </c>
      <c r="K253" s="15">
        <f t="shared" si="3"/>
        <v>594000</v>
      </c>
    </row>
    <row r="254" spans="1:11">
      <c r="A254" s="13">
        <v>40002</v>
      </c>
      <c r="B254" s="67" t="str">
        <f>TEXT($A254,"YYYY")&amp;"-"&amp;TEXT(ROW()-1,"000")&amp;"-"&amp;$F254&amp;TEXT(COUNTIF($F$2:F254,$F254), "000")</f>
        <v>2009-253-泠涷茶104</v>
      </c>
      <c r="C254" s="14" t="s">
        <v>171</v>
      </c>
      <c r="D254" s="14" t="s">
        <v>63</v>
      </c>
      <c r="E254" s="14" t="s">
        <v>7</v>
      </c>
      <c r="F254" s="14" t="s">
        <v>176</v>
      </c>
      <c r="G254" s="14">
        <v>84</v>
      </c>
      <c r="H254" s="14">
        <v>54</v>
      </c>
      <c r="I254" s="14">
        <v>80</v>
      </c>
      <c r="J254" s="14">
        <v>9000</v>
      </c>
      <c r="K254" s="15">
        <f t="shared" si="3"/>
        <v>720000</v>
      </c>
    </row>
    <row r="255" spans="1:11">
      <c r="A255" s="13">
        <v>40002</v>
      </c>
      <c r="B255" s="67" t="str">
        <f>TEXT($A255,"YYYY")&amp;"-"&amp;TEXT(ROW()-1,"000")&amp;"-"&amp;$F255&amp;TEXT(COUNTIF($F$2:F255,$F255), "000")</f>
        <v>2009-254-茶包011</v>
      </c>
      <c r="C255" s="14" t="s">
        <v>170</v>
      </c>
      <c r="D255" s="14" t="s">
        <v>30</v>
      </c>
      <c r="E255" s="14" t="s">
        <v>21</v>
      </c>
      <c r="F255" s="14" t="s">
        <v>178</v>
      </c>
      <c r="G255" s="14">
        <v>24</v>
      </c>
      <c r="H255" s="14">
        <v>90</v>
      </c>
      <c r="I255" s="14">
        <v>66</v>
      </c>
      <c r="J255" s="14">
        <v>4000</v>
      </c>
      <c r="K255" s="15">
        <f t="shared" si="3"/>
        <v>264000</v>
      </c>
    </row>
    <row r="256" spans="1:11">
      <c r="A256" s="13">
        <v>40004</v>
      </c>
      <c r="B256" s="67" t="str">
        <f>TEXT($A256,"YYYY")&amp;"-"&amp;TEXT(ROW()-1,"000")&amp;"-"&amp;$F256&amp;TEXT(COUNTIF($F$2:F256,$F256), "000")</f>
        <v>2009-255-奶茶063</v>
      </c>
      <c r="C256" s="14" t="s">
        <v>173</v>
      </c>
      <c r="D256" s="14" t="s">
        <v>137</v>
      </c>
      <c r="E256" s="14" t="s">
        <v>21</v>
      </c>
      <c r="F256" s="14" t="s">
        <v>174</v>
      </c>
      <c r="G256" s="14">
        <v>83</v>
      </c>
      <c r="H256" s="14">
        <v>27</v>
      </c>
      <c r="I256" s="14">
        <v>92</v>
      </c>
      <c r="J256" s="14">
        <v>18000</v>
      </c>
      <c r="K256" s="15">
        <f t="shared" si="3"/>
        <v>1656000</v>
      </c>
    </row>
    <row r="257" spans="1:11">
      <c r="A257" s="13">
        <v>40006</v>
      </c>
      <c r="B257" s="67" t="str">
        <f>TEXT($A257,"YYYY")&amp;"-"&amp;TEXT(ROW()-1,"000")&amp;"-"&amp;$F257&amp;TEXT(COUNTIF($F$2:F257,$F257), "000")</f>
        <v>2009-256-茶包012</v>
      </c>
      <c r="C257" s="14" t="s">
        <v>171</v>
      </c>
      <c r="D257" s="14" t="s">
        <v>181</v>
      </c>
      <c r="E257" s="14" t="s">
        <v>23</v>
      </c>
      <c r="F257" s="14" t="s">
        <v>178</v>
      </c>
      <c r="G257" s="14">
        <v>69</v>
      </c>
      <c r="H257" s="14">
        <v>26</v>
      </c>
      <c r="I257" s="14">
        <v>43</v>
      </c>
      <c r="J257" s="14">
        <v>4000</v>
      </c>
      <c r="K257" s="15">
        <f t="shared" si="3"/>
        <v>172000</v>
      </c>
    </row>
    <row r="258" spans="1:11">
      <c r="A258" s="13">
        <v>40006</v>
      </c>
      <c r="B258" s="67" t="str">
        <f>TEXT($A258,"YYYY")&amp;"-"&amp;TEXT(ROW()-1,"000")&amp;"-"&amp;$F258&amp;TEXT(COUNTIF($F$2:F258,$F258), "000")</f>
        <v>2009-257-紅茶069</v>
      </c>
      <c r="C258" s="14" t="s">
        <v>170</v>
      </c>
      <c r="D258" s="14" t="s">
        <v>46</v>
      </c>
      <c r="E258" s="14" t="s">
        <v>7</v>
      </c>
      <c r="F258" s="14" t="s">
        <v>175</v>
      </c>
      <c r="G258" s="14">
        <v>56</v>
      </c>
      <c r="H258" s="14">
        <v>69</v>
      </c>
      <c r="I258" s="14">
        <v>97</v>
      </c>
      <c r="J258" s="14">
        <v>23500</v>
      </c>
      <c r="K258" s="15">
        <f t="shared" ref="K258:K321" si="4">J258*I258</f>
        <v>2279500</v>
      </c>
    </row>
    <row r="259" spans="1:11">
      <c r="A259" s="13">
        <v>40006</v>
      </c>
      <c r="B259" s="67" t="str">
        <f>TEXT($A259,"YYYY")&amp;"-"&amp;TEXT(ROW()-1,"000")&amp;"-"&amp;$F259&amp;TEXT(COUNTIF($F$2:F259,$F259), "000")</f>
        <v>2009-258-泠涷茶105</v>
      </c>
      <c r="C259" s="14" t="s">
        <v>170</v>
      </c>
      <c r="D259" s="14" t="s">
        <v>87</v>
      </c>
      <c r="E259" s="14" t="s">
        <v>10</v>
      </c>
      <c r="F259" s="14" t="s">
        <v>176</v>
      </c>
      <c r="G259" s="14">
        <v>84</v>
      </c>
      <c r="H259" s="14">
        <v>86</v>
      </c>
      <c r="I259" s="14">
        <v>8</v>
      </c>
      <c r="J259" s="14">
        <v>9000</v>
      </c>
      <c r="K259" s="15">
        <f t="shared" si="4"/>
        <v>72000</v>
      </c>
    </row>
    <row r="260" spans="1:11">
      <c r="A260" s="13">
        <v>40006</v>
      </c>
      <c r="B260" s="67" t="str">
        <f>TEXT($A260,"YYYY")&amp;"-"&amp;TEXT(ROW()-1,"000")&amp;"-"&amp;$F260&amp;TEXT(COUNTIF($F$2:F260,$F260), "000")</f>
        <v>2009-259-奶茶064</v>
      </c>
      <c r="C260" s="14" t="s">
        <v>170</v>
      </c>
      <c r="D260" s="14" t="s">
        <v>6</v>
      </c>
      <c r="E260" s="14" t="s">
        <v>7</v>
      </c>
      <c r="F260" s="14" t="s">
        <v>174</v>
      </c>
      <c r="G260" s="14">
        <v>87</v>
      </c>
      <c r="H260" s="14">
        <v>43</v>
      </c>
      <c r="I260" s="14">
        <v>96</v>
      </c>
      <c r="J260" s="14">
        <v>18000</v>
      </c>
      <c r="K260" s="15">
        <f t="shared" si="4"/>
        <v>1728000</v>
      </c>
    </row>
    <row r="261" spans="1:11">
      <c r="A261" s="13">
        <v>40008</v>
      </c>
      <c r="B261" s="67" t="str">
        <f>TEXT($A261,"YYYY")&amp;"-"&amp;TEXT(ROW()-1,"000")&amp;"-"&amp;$F261&amp;TEXT(COUNTIF($F$2:F261,$F261), "000")</f>
        <v>2009-260-奶茶065</v>
      </c>
      <c r="C261" s="14" t="s">
        <v>172</v>
      </c>
      <c r="D261" s="14" t="s">
        <v>11</v>
      </c>
      <c r="E261" s="14" t="s">
        <v>7</v>
      </c>
      <c r="F261" s="14" t="s">
        <v>174</v>
      </c>
      <c r="G261" s="14">
        <v>64</v>
      </c>
      <c r="H261" s="14">
        <v>52</v>
      </c>
      <c r="I261" s="14">
        <v>71</v>
      </c>
      <c r="J261" s="14">
        <v>18000</v>
      </c>
      <c r="K261" s="15">
        <f t="shared" si="4"/>
        <v>1278000</v>
      </c>
    </row>
    <row r="262" spans="1:11">
      <c r="A262" s="13">
        <v>40009</v>
      </c>
      <c r="B262" s="67" t="str">
        <f>TEXT($A262,"YYYY")&amp;"-"&amp;TEXT(ROW()-1,"000")&amp;"-"&amp;$F262&amp;TEXT(COUNTIF($F$2:F262,$F262), "000")</f>
        <v>2009-261-奶茶066</v>
      </c>
      <c r="C262" s="14" t="s">
        <v>171</v>
      </c>
      <c r="D262" s="14" t="s">
        <v>40</v>
      </c>
      <c r="E262" s="14" t="s">
        <v>23</v>
      </c>
      <c r="F262" s="14" t="s">
        <v>174</v>
      </c>
      <c r="G262" s="14">
        <v>82</v>
      </c>
      <c r="H262" s="14">
        <v>32</v>
      </c>
      <c r="I262" s="14">
        <v>47</v>
      </c>
      <c r="J262" s="14">
        <v>18000</v>
      </c>
      <c r="K262" s="15">
        <f t="shared" si="4"/>
        <v>846000</v>
      </c>
    </row>
    <row r="263" spans="1:11">
      <c r="A263" s="13">
        <v>40009</v>
      </c>
      <c r="B263" s="67" t="str">
        <f>TEXT($A263,"YYYY")&amp;"-"&amp;TEXT(ROW()-1,"000")&amp;"-"&amp;$F263&amp;TEXT(COUNTIF($F$2:F263,$F263), "000")</f>
        <v>2009-262-奶茶067</v>
      </c>
      <c r="C263" s="14" t="s">
        <v>173</v>
      </c>
      <c r="D263" s="14" t="s">
        <v>149</v>
      </c>
      <c r="E263" s="14" t="s">
        <v>18</v>
      </c>
      <c r="F263" s="14" t="s">
        <v>174</v>
      </c>
      <c r="G263" s="14">
        <v>25</v>
      </c>
      <c r="H263" s="14">
        <v>63</v>
      </c>
      <c r="I263" s="14">
        <v>69</v>
      </c>
      <c r="J263" s="14">
        <v>18000</v>
      </c>
      <c r="K263" s="15">
        <f t="shared" si="4"/>
        <v>1242000</v>
      </c>
    </row>
    <row r="264" spans="1:11">
      <c r="A264" s="13">
        <v>40009</v>
      </c>
      <c r="B264" s="67" t="str">
        <f>TEXT($A264,"YYYY")&amp;"-"&amp;TEXT(ROW()-1,"000")&amp;"-"&amp;$F264&amp;TEXT(COUNTIF($F$2:F264,$F264), "000")</f>
        <v>2009-263-紅茶070</v>
      </c>
      <c r="C264" s="14" t="s">
        <v>170</v>
      </c>
      <c r="D264" s="14" t="s">
        <v>133</v>
      </c>
      <c r="E264" s="14" t="s">
        <v>23</v>
      </c>
      <c r="F264" s="14" t="s">
        <v>175</v>
      </c>
      <c r="G264" s="14">
        <v>38</v>
      </c>
      <c r="H264" s="14">
        <v>23</v>
      </c>
      <c r="I264" s="14">
        <v>54</v>
      </c>
      <c r="J264" s="14">
        <v>23500</v>
      </c>
      <c r="K264" s="15">
        <f t="shared" si="4"/>
        <v>1269000</v>
      </c>
    </row>
    <row r="265" spans="1:11">
      <c r="A265" s="13">
        <v>40012</v>
      </c>
      <c r="B265" s="67" t="str">
        <f>TEXT($A265,"YYYY")&amp;"-"&amp;TEXT(ROW()-1,"000")&amp;"-"&amp;$F265&amp;TEXT(COUNTIF($F$2:F265,$F265), "000")</f>
        <v>2009-264-泠涷茶106</v>
      </c>
      <c r="C265" s="14" t="s">
        <v>173</v>
      </c>
      <c r="D265" s="14" t="s">
        <v>77</v>
      </c>
      <c r="E265" s="14" t="s">
        <v>7</v>
      </c>
      <c r="F265" s="14" t="s">
        <v>176</v>
      </c>
      <c r="G265" s="14">
        <v>39</v>
      </c>
      <c r="H265" s="14">
        <v>67</v>
      </c>
      <c r="I265" s="14">
        <v>23</v>
      </c>
      <c r="J265" s="14">
        <v>9000</v>
      </c>
      <c r="K265" s="15">
        <f t="shared" si="4"/>
        <v>207000</v>
      </c>
    </row>
    <row r="266" spans="1:11">
      <c r="A266" s="13">
        <v>40012</v>
      </c>
      <c r="B266" s="67" t="str">
        <f>TEXT($A266,"YYYY")&amp;"-"&amp;TEXT(ROW()-1,"000")&amp;"-"&amp;$F266&amp;TEXT(COUNTIF($F$2:F266,$F266), "000")</f>
        <v>2009-265-泠涷茶107</v>
      </c>
      <c r="C266" s="14" t="s">
        <v>171</v>
      </c>
      <c r="D266" s="14" t="s">
        <v>148</v>
      </c>
      <c r="E266" s="14" t="s">
        <v>118</v>
      </c>
      <c r="F266" s="14" t="s">
        <v>176</v>
      </c>
      <c r="G266" s="14">
        <v>92</v>
      </c>
      <c r="H266" s="14">
        <v>92</v>
      </c>
      <c r="I266" s="14">
        <v>41</v>
      </c>
      <c r="J266" s="14">
        <v>9000</v>
      </c>
      <c r="K266" s="15">
        <f t="shared" si="4"/>
        <v>369000</v>
      </c>
    </row>
    <row r="267" spans="1:11">
      <c r="A267" s="13">
        <v>40012</v>
      </c>
      <c r="B267" s="67" t="str">
        <f>TEXT($A267,"YYYY")&amp;"-"&amp;TEXT(ROW()-1,"000")&amp;"-"&amp;$F267&amp;TEXT(COUNTIF($F$2:F267,$F267), "000")</f>
        <v>2009-266-奶茶068</v>
      </c>
      <c r="C267" s="14" t="s">
        <v>169</v>
      </c>
      <c r="D267" s="14" t="s">
        <v>53</v>
      </c>
      <c r="E267" s="14" t="s">
        <v>23</v>
      </c>
      <c r="F267" s="14" t="s">
        <v>174</v>
      </c>
      <c r="G267" s="14">
        <v>66</v>
      </c>
      <c r="H267" s="14">
        <v>86</v>
      </c>
      <c r="I267" s="14">
        <v>32</v>
      </c>
      <c r="J267" s="14">
        <v>18000</v>
      </c>
      <c r="K267" s="15">
        <f t="shared" si="4"/>
        <v>576000</v>
      </c>
    </row>
    <row r="268" spans="1:11">
      <c r="A268" s="13">
        <v>40013</v>
      </c>
      <c r="B268" s="67" t="str">
        <f>TEXT($A268,"YYYY")&amp;"-"&amp;TEXT(ROW()-1,"000")&amp;"-"&amp;$F268&amp;TEXT(COUNTIF($F$2:F268,$F268), "000")</f>
        <v>2009-267-奶茶069</v>
      </c>
      <c r="C268" s="14" t="s">
        <v>170</v>
      </c>
      <c r="D268" s="14" t="s">
        <v>24</v>
      </c>
      <c r="E268" s="14" t="s">
        <v>21</v>
      </c>
      <c r="F268" s="14" t="s">
        <v>174</v>
      </c>
      <c r="G268" s="14">
        <v>47</v>
      </c>
      <c r="H268" s="14">
        <v>72</v>
      </c>
      <c r="I268" s="14">
        <v>89</v>
      </c>
      <c r="J268" s="14">
        <v>18000</v>
      </c>
      <c r="K268" s="15">
        <f t="shared" si="4"/>
        <v>1602000</v>
      </c>
    </row>
    <row r="269" spans="1:11">
      <c r="A269" s="13">
        <v>40013</v>
      </c>
      <c r="B269" s="67" t="str">
        <f>TEXT($A269,"YYYY")&amp;"-"&amp;TEXT(ROW()-1,"000")&amp;"-"&amp;$F269&amp;TEXT(COUNTIF($F$2:F269,$F269), "000")</f>
        <v>2009-268-奶茶070</v>
      </c>
      <c r="C269" s="14" t="s">
        <v>13</v>
      </c>
      <c r="D269" s="14" t="s">
        <v>65</v>
      </c>
      <c r="E269" s="14" t="s">
        <v>7</v>
      </c>
      <c r="F269" s="14" t="s">
        <v>174</v>
      </c>
      <c r="G269" s="14">
        <v>57</v>
      </c>
      <c r="H269" s="14">
        <v>51</v>
      </c>
      <c r="I269" s="14">
        <v>33</v>
      </c>
      <c r="J269" s="14">
        <v>18000</v>
      </c>
      <c r="K269" s="15">
        <f t="shared" si="4"/>
        <v>594000</v>
      </c>
    </row>
    <row r="270" spans="1:11">
      <c r="A270" s="13">
        <v>40014</v>
      </c>
      <c r="B270" s="67" t="str">
        <f>TEXT($A270,"YYYY")&amp;"-"&amp;TEXT(ROW()-1,"000")&amp;"-"&amp;$F270&amp;TEXT(COUNTIF($F$2:F270,$F270), "000")</f>
        <v>2009-269-紅茶071</v>
      </c>
      <c r="C270" s="14" t="s">
        <v>173</v>
      </c>
      <c r="D270" s="14" t="s">
        <v>46</v>
      </c>
      <c r="E270" s="14" t="s">
        <v>7</v>
      </c>
      <c r="F270" s="14" t="s">
        <v>175</v>
      </c>
      <c r="G270" s="14">
        <v>52</v>
      </c>
      <c r="H270" s="14">
        <v>40</v>
      </c>
      <c r="I270" s="14">
        <v>33</v>
      </c>
      <c r="J270" s="14">
        <v>23500</v>
      </c>
      <c r="K270" s="15">
        <f t="shared" si="4"/>
        <v>775500</v>
      </c>
    </row>
    <row r="271" spans="1:11">
      <c r="A271" s="13">
        <v>40014</v>
      </c>
      <c r="B271" s="67" t="str">
        <f>TEXT($A271,"YYYY")&amp;"-"&amp;TEXT(ROW()-1,"000")&amp;"-"&amp;$F271&amp;TEXT(COUNTIF($F$2:F271,$F271), "000")</f>
        <v>2009-270-泠涷茶108</v>
      </c>
      <c r="C271" s="14" t="s">
        <v>172</v>
      </c>
      <c r="D271" s="14" t="s">
        <v>52</v>
      </c>
      <c r="E271" s="14" t="s">
        <v>23</v>
      </c>
      <c r="F271" s="14" t="s">
        <v>176</v>
      </c>
      <c r="G271" s="14">
        <v>50</v>
      </c>
      <c r="H271" s="14">
        <v>89</v>
      </c>
      <c r="I271" s="14">
        <v>9</v>
      </c>
      <c r="J271" s="14">
        <v>9000</v>
      </c>
      <c r="K271" s="15">
        <f t="shared" si="4"/>
        <v>81000</v>
      </c>
    </row>
    <row r="272" spans="1:11">
      <c r="A272" s="13">
        <v>40014</v>
      </c>
      <c r="B272" s="67" t="str">
        <f>TEXT($A272,"YYYY")&amp;"-"&amp;TEXT(ROW()-1,"000")&amp;"-"&amp;$F272&amp;TEXT(COUNTIF($F$2:F272,$F272), "000")</f>
        <v>2009-271-奶茶071</v>
      </c>
      <c r="C272" s="14" t="s">
        <v>170</v>
      </c>
      <c r="D272" s="14" t="s">
        <v>116</v>
      </c>
      <c r="E272" s="14" t="s">
        <v>18</v>
      </c>
      <c r="F272" s="14" t="s">
        <v>174</v>
      </c>
      <c r="G272" s="14">
        <v>84</v>
      </c>
      <c r="H272" s="14">
        <v>42</v>
      </c>
      <c r="I272" s="14">
        <v>9</v>
      </c>
      <c r="J272" s="14">
        <v>18000</v>
      </c>
      <c r="K272" s="15">
        <f t="shared" si="4"/>
        <v>162000</v>
      </c>
    </row>
    <row r="273" spans="1:11">
      <c r="A273" s="13">
        <v>40015</v>
      </c>
      <c r="B273" s="67" t="str">
        <f>TEXT($A273,"YYYY")&amp;"-"&amp;TEXT(ROW()-1,"000")&amp;"-"&amp;$F273&amp;TEXT(COUNTIF($F$2:F273,$F273), "000")</f>
        <v>2009-272-泠涷茶109</v>
      </c>
      <c r="C273" s="14" t="s">
        <v>173</v>
      </c>
      <c r="D273" s="14" t="s">
        <v>15</v>
      </c>
      <c r="E273" s="14" t="s">
        <v>10</v>
      </c>
      <c r="F273" s="14" t="s">
        <v>176</v>
      </c>
      <c r="G273" s="14">
        <v>61</v>
      </c>
      <c r="H273" s="14">
        <v>77</v>
      </c>
      <c r="I273" s="14">
        <v>26</v>
      </c>
      <c r="J273" s="14">
        <v>9000</v>
      </c>
      <c r="K273" s="15">
        <f t="shared" si="4"/>
        <v>234000</v>
      </c>
    </row>
    <row r="274" spans="1:11">
      <c r="A274" s="13">
        <v>40015</v>
      </c>
      <c r="B274" s="67" t="str">
        <f>TEXT($A274,"YYYY")&amp;"-"&amp;TEXT(ROW()-1,"000")&amp;"-"&amp;$F274&amp;TEXT(COUNTIF($F$2:F274,$F274), "000")</f>
        <v>2009-273-茶包013</v>
      </c>
      <c r="C274" s="14" t="s">
        <v>170</v>
      </c>
      <c r="D274" s="14" t="s">
        <v>30</v>
      </c>
      <c r="E274" s="14" t="s">
        <v>21</v>
      </c>
      <c r="F274" s="14" t="s">
        <v>178</v>
      </c>
      <c r="G274" s="14">
        <v>48</v>
      </c>
      <c r="H274" s="14">
        <v>81</v>
      </c>
      <c r="I274" s="14">
        <v>6</v>
      </c>
      <c r="J274" s="14">
        <v>4000</v>
      </c>
      <c r="K274" s="15">
        <f t="shared" si="4"/>
        <v>24000</v>
      </c>
    </row>
    <row r="275" spans="1:11">
      <c r="A275" s="13">
        <v>40016</v>
      </c>
      <c r="B275" s="67" t="str">
        <f>TEXT($A275,"YYYY")&amp;"-"&amp;TEXT(ROW()-1,"000")&amp;"-"&amp;$F275&amp;TEXT(COUNTIF($F$2:F275,$F275), "000")</f>
        <v>2009-274-紅茶072</v>
      </c>
      <c r="C275" s="14" t="s">
        <v>173</v>
      </c>
      <c r="D275" s="14" t="s">
        <v>83</v>
      </c>
      <c r="E275" s="14" t="s">
        <v>7</v>
      </c>
      <c r="F275" s="14" t="s">
        <v>175</v>
      </c>
      <c r="G275" s="14">
        <v>37</v>
      </c>
      <c r="H275" s="14">
        <v>89</v>
      </c>
      <c r="I275" s="14">
        <v>52</v>
      </c>
      <c r="J275" s="14">
        <v>23500</v>
      </c>
      <c r="K275" s="15">
        <f t="shared" si="4"/>
        <v>1222000</v>
      </c>
    </row>
    <row r="276" spans="1:11">
      <c r="A276" s="13">
        <v>40016</v>
      </c>
      <c r="B276" s="67" t="str">
        <f>TEXT($A276,"YYYY")&amp;"-"&amp;TEXT(ROW()-1,"000")&amp;"-"&amp;$F276&amp;TEXT(COUNTIF($F$2:F276,$F276), "000")</f>
        <v>2009-275-奶茶072</v>
      </c>
      <c r="C276" s="14" t="s">
        <v>169</v>
      </c>
      <c r="D276" s="14" t="s">
        <v>163</v>
      </c>
      <c r="E276" s="14" t="s">
        <v>7</v>
      </c>
      <c r="F276" s="14" t="s">
        <v>174</v>
      </c>
      <c r="G276" s="14">
        <v>61</v>
      </c>
      <c r="H276" s="14">
        <v>86</v>
      </c>
      <c r="I276" s="14">
        <v>60</v>
      </c>
      <c r="J276" s="14">
        <v>18000</v>
      </c>
      <c r="K276" s="15">
        <f t="shared" si="4"/>
        <v>1080000</v>
      </c>
    </row>
    <row r="277" spans="1:11">
      <c r="A277" s="13">
        <v>40017</v>
      </c>
      <c r="B277" s="67" t="str">
        <f>TEXT($A277,"YYYY")&amp;"-"&amp;TEXT(ROW()-1,"000")&amp;"-"&amp;$F277&amp;TEXT(COUNTIF($F$2:F277,$F277), "000")</f>
        <v>2009-276-紅茶073</v>
      </c>
      <c r="C277" s="14" t="s">
        <v>171</v>
      </c>
      <c r="D277" s="14" t="s">
        <v>91</v>
      </c>
      <c r="E277" s="14" t="s">
        <v>10</v>
      </c>
      <c r="F277" s="14" t="s">
        <v>175</v>
      </c>
      <c r="G277" s="14">
        <v>62</v>
      </c>
      <c r="H277" s="14">
        <v>77</v>
      </c>
      <c r="I277" s="14">
        <v>95</v>
      </c>
      <c r="J277" s="14">
        <v>23500</v>
      </c>
      <c r="K277" s="15">
        <f t="shared" si="4"/>
        <v>2232500</v>
      </c>
    </row>
    <row r="278" spans="1:11">
      <c r="A278" s="13">
        <v>40019</v>
      </c>
      <c r="B278" s="67" t="str">
        <f>TEXT($A278,"YYYY")&amp;"-"&amp;TEXT(ROW()-1,"000")&amp;"-"&amp;$F278&amp;TEXT(COUNTIF($F$2:F278,$F278), "000")</f>
        <v>2009-277-泠涷茶110</v>
      </c>
      <c r="C278" s="14" t="s">
        <v>172</v>
      </c>
      <c r="D278" s="14" t="s">
        <v>141</v>
      </c>
      <c r="E278" s="14" t="s">
        <v>118</v>
      </c>
      <c r="F278" s="14" t="s">
        <v>176</v>
      </c>
      <c r="G278" s="14">
        <v>45</v>
      </c>
      <c r="H278" s="14">
        <v>39</v>
      </c>
      <c r="I278" s="14">
        <v>57</v>
      </c>
      <c r="J278" s="14">
        <v>9000</v>
      </c>
      <c r="K278" s="15">
        <f t="shared" si="4"/>
        <v>513000</v>
      </c>
    </row>
    <row r="279" spans="1:11">
      <c r="A279" s="13">
        <v>40019</v>
      </c>
      <c r="B279" s="67" t="str">
        <f>TEXT($A279,"YYYY")&amp;"-"&amp;TEXT(ROW()-1,"000")&amp;"-"&amp;$F279&amp;TEXT(COUNTIF($F$2:F279,$F279), "000")</f>
        <v>2009-278-紅茶074</v>
      </c>
      <c r="C279" s="14" t="s">
        <v>13</v>
      </c>
      <c r="D279" s="14" t="s">
        <v>146</v>
      </c>
      <c r="E279" s="14" t="s">
        <v>7</v>
      </c>
      <c r="F279" s="14" t="s">
        <v>175</v>
      </c>
      <c r="G279" s="14">
        <v>71</v>
      </c>
      <c r="H279" s="14">
        <v>41</v>
      </c>
      <c r="I279" s="14">
        <v>96</v>
      </c>
      <c r="J279" s="14">
        <v>23500</v>
      </c>
      <c r="K279" s="15">
        <f t="shared" si="4"/>
        <v>2256000</v>
      </c>
    </row>
    <row r="280" spans="1:11">
      <c r="A280" s="13">
        <v>40020</v>
      </c>
      <c r="B280" s="67" t="str">
        <f>TEXT($A280,"YYYY")&amp;"-"&amp;TEXT(ROW()-1,"000")&amp;"-"&amp;$F280&amp;TEXT(COUNTIF($F$2:F280,$F280), "000")</f>
        <v>2009-279-紅茶075</v>
      </c>
      <c r="C280" s="14" t="s">
        <v>169</v>
      </c>
      <c r="D280" s="14" t="s">
        <v>153</v>
      </c>
      <c r="E280" s="14" t="s">
        <v>7</v>
      </c>
      <c r="F280" s="14" t="s">
        <v>175</v>
      </c>
      <c r="G280" s="14">
        <v>76</v>
      </c>
      <c r="H280" s="14">
        <v>61</v>
      </c>
      <c r="I280" s="14">
        <v>54</v>
      </c>
      <c r="J280" s="14">
        <v>23500</v>
      </c>
      <c r="K280" s="15">
        <f t="shared" si="4"/>
        <v>1269000</v>
      </c>
    </row>
    <row r="281" spans="1:11">
      <c r="A281" s="13">
        <v>40022</v>
      </c>
      <c r="B281" s="67" t="str">
        <f>TEXT($A281,"YYYY")&amp;"-"&amp;TEXT(ROW()-1,"000")&amp;"-"&amp;$F281&amp;TEXT(COUNTIF($F$2:F281,$F281), "000")</f>
        <v>2009-280-奶茶073</v>
      </c>
      <c r="C281" s="14" t="s">
        <v>13</v>
      </c>
      <c r="D281" s="14" t="s">
        <v>103</v>
      </c>
      <c r="E281" s="14" t="s">
        <v>23</v>
      </c>
      <c r="F281" s="14" t="s">
        <v>174</v>
      </c>
      <c r="G281" s="14">
        <v>61</v>
      </c>
      <c r="H281" s="14">
        <v>79</v>
      </c>
      <c r="I281" s="14">
        <v>95</v>
      </c>
      <c r="J281" s="14">
        <v>18000</v>
      </c>
      <c r="K281" s="15">
        <f t="shared" si="4"/>
        <v>1710000</v>
      </c>
    </row>
    <row r="282" spans="1:11">
      <c r="A282" s="13">
        <v>40022</v>
      </c>
      <c r="B282" s="67" t="str">
        <f>TEXT($A282,"YYYY")&amp;"-"&amp;TEXT(ROW()-1,"000")&amp;"-"&amp;$F282&amp;TEXT(COUNTIF($F$2:F282,$F282), "000")</f>
        <v>2009-281-紅茶076</v>
      </c>
      <c r="C282" s="14" t="s">
        <v>169</v>
      </c>
      <c r="D282" s="14" t="s">
        <v>151</v>
      </c>
      <c r="E282" s="14" t="s">
        <v>7</v>
      </c>
      <c r="F282" s="14" t="s">
        <v>175</v>
      </c>
      <c r="G282" s="14">
        <v>83</v>
      </c>
      <c r="H282" s="14">
        <v>37</v>
      </c>
      <c r="I282" s="14">
        <v>76</v>
      </c>
      <c r="J282" s="14">
        <v>23500</v>
      </c>
      <c r="K282" s="15">
        <f t="shared" si="4"/>
        <v>1786000</v>
      </c>
    </row>
    <row r="283" spans="1:11">
      <c r="A283" s="13">
        <v>40022</v>
      </c>
      <c r="B283" s="67" t="str">
        <f>TEXT($A283,"YYYY")&amp;"-"&amp;TEXT(ROW()-1,"000")&amp;"-"&amp;$F283&amp;TEXT(COUNTIF($F$2:F283,$F283), "000")</f>
        <v>2009-282-紅茶077</v>
      </c>
      <c r="C283" s="14" t="s">
        <v>170</v>
      </c>
      <c r="D283" s="14" t="s">
        <v>67</v>
      </c>
      <c r="E283" s="14" t="s">
        <v>7</v>
      </c>
      <c r="F283" s="14" t="s">
        <v>175</v>
      </c>
      <c r="G283" s="14">
        <v>35</v>
      </c>
      <c r="H283" s="14">
        <v>37</v>
      </c>
      <c r="I283" s="14">
        <v>90</v>
      </c>
      <c r="J283" s="14">
        <v>23500</v>
      </c>
      <c r="K283" s="15">
        <f t="shared" si="4"/>
        <v>2115000</v>
      </c>
    </row>
    <row r="284" spans="1:11">
      <c r="A284" s="13">
        <v>40023</v>
      </c>
      <c r="B284" s="67" t="str">
        <f>TEXT($A284,"YYYY")&amp;"-"&amp;TEXT(ROW()-1,"000")&amp;"-"&amp;$F284&amp;TEXT(COUNTIF($F$2:F284,$F284), "000")</f>
        <v>2009-283-奶茶074</v>
      </c>
      <c r="C284" s="14" t="s">
        <v>169</v>
      </c>
      <c r="D284" s="14" t="s">
        <v>105</v>
      </c>
      <c r="E284" s="14" t="s">
        <v>18</v>
      </c>
      <c r="F284" s="14" t="s">
        <v>174</v>
      </c>
      <c r="G284" s="14">
        <v>68</v>
      </c>
      <c r="H284" s="14">
        <v>61</v>
      </c>
      <c r="I284" s="14">
        <v>25</v>
      </c>
      <c r="J284" s="14">
        <v>18000</v>
      </c>
      <c r="K284" s="15">
        <f t="shared" si="4"/>
        <v>450000</v>
      </c>
    </row>
    <row r="285" spans="1:11">
      <c r="A285" s="13">
        <v>40024</v>
      </c>
      <c r="B285" s="67" t="str">
        <f>TEXT($A285,"YYYY")&amp;"-"&amp;TEXT(ROW()-1,"000")&amp;"-"&amp;$F285&amp;TEXT(COUNTIF($F$2:F285,$F285), "000")</f>
        <v>2009-284-泠涷茶111</v>
      </c>
      <c r="C285" s="14" t="s">
        <v>170</v>
      </c>
      <c r="D285" s="14" t="s">
        <v>92</v>
      </c>
      <c r="E285" s="14" t="s">
        <v>18</v>
      </c>
      <c r="F285" s="14" t="s">
        <v>176</v>
      </c>
      <c r="G285" s="14">
        <v>72</v>
      </c>
      <c r="H285" s="14">
        <v>49</v>
      </c>
      <c r="I285" s="14">
        <v>3</v>
      </c>
      <c r="J285" s="14">
        <v>9000</v>
      </c>
      <c r="K285" s="15">
        <f t="shared" si="4"/>
        <v>27000</v>
      </c>
    </row>
    <row r="286" spans="1:11">
      <c r="A286" s="13">
        <v>40025</v>
      </c>
      <c r="B286" s="67" t="str">
        <f>TEXT($A286,"YYYY")&amp;"-"&amp;TEXT(ROW()-1,"000")&amp;"-"&amp;$F286&amp;TEXT(COUNTIF($F$2:F286,$F286), "000")</f>
        <v>2009-285-泠涷茶112</v>
      </c>
      <c r="C286" s="14" t="s">
        <v>13</v>
      </c>
      <c r="D286" s="14" t="s">
        <v>44</v>
      </c>
      <c r="E286" s="14" t="s">
        <v>23</v>
      </c>
      <c r="F286" s="14" t="s">
        <v>176</v>
      </c>
      <c r="G286" s="14">
        <v>20</v>
      </c>
      <c r="H286" s="14">
        <v>28</v>
      </c>
      <c r="I286" s="14">
        <v>45</v>
      </c>
      <c r="J286" s="14">
        <v>9000</v>
      </c>
      <c r="K286" s="15">
        <f t="shared" si="4"/>
        <v>405000</v>
      </c>
    </row>
    <row r="287" spans="1:11">
      <c r="A287" s="13">
        <v>40025</v>
      </c>
      <c r="B287" s="67" t="str">
        <f>TEXT($A287,"YYYY")&amp;"-"&amp;TEXT(ROW()-1,"000")&amp;"-"&amp;$F287&amp;TEXT(COUNTIF($F$2:F287,$F287), "000")</f>
        <v>2009-286-紅茶078</v>
      </c>
      <c r="C287" s="14" t="s">
        <v>169</v>
      </c>
      <c r="D287" s="14" t="s">
        <v>151</v>
      </c>
      <c r="E287" s="14" t="s">
        <v>7</v>
      </c>
      <c r="F287" s="14" t="s">
        <v>175</v>
      </c>
      <c r="G287" s="14">
        <v>80</v>
      </c>
      <c r="H287" s="14">
        <v>38</v>
      </c>
      <c r="I287" s="14">
        <v>3</v>
      </c>
      <c r="J287" s="14">
        <v>23500</v>
      </c>
      <c r="K287" s="15">
        <f t="shared" si="4"/>
        <v>70500</v>
      </c>
    </row>
    <row r="288" spans="1:11">
      <c r="A288" s="13">
        <v>40027</v>
      </c>
      <c r="B288" s="67" t="str">
        <f>TEXT($A288,"YYYY")&amp;"-"&amp;TEXT(ROW()-1,"000")&amp;"-"&amp;$F288&amp;TEXT(COUNTIF($F$2:F288,$F288), "000")</f>
        <v>2009-287-泠涷茶113</v>
      </c>
      <c r="C288" s="14" t="s">
        <v>172</v>
      </c>
      <c r="D288" s="14" t="s">
        <v>19</v>
      </c>
      <c r="E288" s="14" t="s">
        <v>7</v>
      </c>
      <c r="F288" s="14" t="s">
        <v>176</v>
      </c>
      <c r="G288" s="14">
        <v>92</v>
      </c>
      <c r="H288" s="14">
        <v>86</v>
      </c>
      <c r="I288" s="14">
        <v>5</v>
      </c>
      <c r="J288" s="14">
        <v>9000</v>
      </c>
      <c r="K288" s="15">
        <f t="shared" si="4"/>
        <v>45000</v>
      </c>
    </row>
    <row r="289" spans="1:11">
      <c r="A289" s="13">
        <v>40027</v>
      </c>
      <c r="B289" s="67" t="str">
        <f>TEXT($A289,"YYYY")&amp;"-"&amp;TEXT(ROW()-1,"000")&amp;"-"&amp;$F289&amp;TEXT(COUNTIF($F$2:F289,$F289), "000")</f>
        <v>2009-288-茶包014</v>
      </c>
      <c r="C289" s="14" t="s">
        <v>172</v>
      </c>
      <c r="D289" s="14" t="s">
        <v>36</v>
      </c>
      <c r="E289" s="14" t="s">
        <v>23</v>
      </c>
      <c r="F289" s="14" t="s">
        <v>178</v>
      </c>
      <c r="G289" s="14">
        <v>65</v>
      </c>
      <c r="H289" s="14">
        <v>88</v>
      </c>
      <c r="I289" s="14">
        <v>11</v>
      </c>
      <c r="J289" s="14">
        <v>4000</v>
      </c>
      <c r="K289" s="15">
        <f t="shared" si="4"/>
        <v>44000</v>
      </c>
    </row>
    <row r="290" spans="1:11">
      <c r="A290" s="13">
        <v>40027</v>
      </c>
      <c r="B290" s="67" t="str">
        <f>TEXT($A290,"YYYY")&amp;"-"&amp;TEXT(ROW()-1,"000")&amp;"-"&amp;$F290&amp;TEXT(COUNTIF($F$2:F290,$F290), "000")</f>
        <v>2009-289-紅茶079</v>
      </c>
      <c r="C290" s="14" t="s">
        <v>169</v>
      </c>
      <c r="D290" s="14" t="s">
        <v>153</v>
      </c>
      <c r="E290" s="14" t="s">
        <v>7</v>
      </c>
      <c r="F290" s="14" t="s">
        <v>175</v>
      </c>
      <c r="G290" s="14">
        <v>36</v>
      </c>
      <c r="H290" s="14">
        <v>99</v>
      </c>
      <c r="I290" s="14">
        <v>58</v>
      </c>
      <c r="J290" s="14">
        <v>23500</v>
      </c>
      <c r="K290" s="15">
        <f t="shared" si="4"/>
        <v>1363000</v>
      </c>
    </row>
    <row r="291" spans="1:11">
      <c r="A291" s="13">
        <v>40028</v>
      </c>
      <c r="B291" s="67" t="str">
        <f>TEXT($A291,"YYYY")&amp;"-"&amp;TEXT(ROW()-1,"000")&amp;"-"&amp;$F291&amp;TEXT(COUNTIF($F$2:F291,$F291), "000")</f>
        <v>2009-290-紅茶080</v>
      </c>
      <c r="C291" s="14" t="s">
        <v>170</v>
      </c>
      <c r="D291" s="14" t="s">
        <v>9</v>
      </c>
      <c r="E291" s="14" t="s">
        <v>18</v>
      </c>
      <c r="F291" s="14" t="s">
        <v>175</v>
      </c>
      <c r="G291" s="14">
        <v>43</v>
      </c>
      <c r="H291" s="14">
        <v>89</v>
      </c>
      <c r="I291" s="14">
        <v>33</v>
      </c>
      <c r="J291" s="14">
        <v>23500</v>
      </c>
      <c r="K291" s="15">
        <f t="shared" si="4"/>
        <v>775500</v>
      </c>
    </row>
    <row r="292" spans="1:11">
      <c r="A292" s="13">
        <v>40028</v>
      </c>
      <c r="B292" s="67" t="str">
        <f>TEXT($A292,"YYYY")&amp;"-"&amp;TEXT(ROW()-1,"000")&amp;"-"&amp;$F292&amp;TEXT(COUNTIF($F$2:F292,$F292), "000")</f>
        <v>2009-291-奶茶075</v>
      </c>
      <c r="C292" s="14" t="s">
        <v>169</v>
      </c>
      <c r="D292" s="14" t="s">
        <v>60</v>
      </c>
      <c r="E292" s="14" t="s">
        <v>7</v>
      </c>
      <c r="F292" s="14" t="s">
        <v>174</v>
      </c>
      <c r="G292" s="14">
        <v>43</v>
      </c>
      <c r="H292" s="14">
        <v>73</v>
      </c>
      <c r="I292" s="14">
        <v>15</v>
      </c>
      <c r="J292" s="14">
        <v>18000</v>
      </c>
      <c r="K292" s="15">
        <f t="shared" si="4"/>
        <v>270000</v>
      </c>
    </row>
    <row r="293" spans="1:11">
      <c r="A293" s="13">
        <v>40028</v>
      </c>
      <c r="B293" s="67" t="str">
        <f>TEXT($A293,"YYYY")&amp;"-"&amp;TEXT(ROW()-1,"000")&amp;"-"&amp;$F293&amp;TEXT(COUNTIF($F$2:F293,$F293), "000")</f>
        <v>2009-292-奶茶076</v>
      </c>
      <c r="C293" s="14" t="s">
        <v>172</v>
      </c>
      <c r="D293" s="14" t="s">
        <v>12</v>
      </c>
      <c r="E293" s="14" t="s">
        <v>23</v>
      </c>
      <c r="F293" s="14" t="s">
        <v>174</v>
      </c>
      <c r="G293" s="14">
        <v>94</v>
      </c>
      <c r="H293" s="14">
        <v>85</v>
      </c>
      <c r="I293" s="14">
        <v>36</v>
      </c>
      <c r="J293" s="14">
        <v>18000</v>
      </c>
      <c r="K293" s="15">
        <f t="shared" si="4"/>
        <v>648000</v>
      </c>
    </row>
    <row r="294" spans="1:11">
      <c r="A294" s="13">
        <v>40028</v>
      </c>
      <c r="B294" s="67" t="str">
        <f>TEXT($A294,"YYYY")&amp;"-"&amp;TEXT(ROW()-1,"000")&amp;"-"&amp;$F294&amp;TEXT(COUNTIF($F$2:F294,$F294), "000")</f>
        <v>2009-293-泠涷茶114</v>
      </c>
      <c r="C294" s="14" t="s">
        <v>172</v>
      </c>
      <c r="D294" s="14" t="s">
        <v>52</v>
      </c>
      <c r="E294" s="14" t="s">
        <v>23</v>
      </c>
      <c r="F294" s="14" t="s">
        <v>176</v>
      </c>
      <c r="G294" s="14">
        <v>47</v>
      </c>
      <c r="H294" s="14">
        <v>26</v>
      </c>
      <c r="I294" s="14">
        <v>13</v>
      </c>
      <c r="J294" s="14">
        <v>9000</v>
      </c>
      <c r="K294" s="15">
        <f t="shared" si="4"/>
        <v>117000</v>
      </c>
    </row>
    <row r="295" spans="1:11">
      <c r="A295" s="13">
        <v>40029</v>
      </c>
      <c r="B295" s="67" t="str">
        <f>TEXT($A295,"YYYY")&amp;"-"&amp;TEXT(ROW()-1,"000")&amp;"-"&amp;$F295&amp;TEXT(COUNTIF($F$2:F295,$F295), "000")</f>
        <v>2009-294-紅茶081</v>
      </c>
      <c r="C295" s="14" t="s">
        <v>13</v>
      </c>
      <c r="D295" s="14" t="s">
        <v>117</v>
      </c>
      <c r="E295" s="14" t="s">
        <v>118</v>
      </c>
      <c r="F295" s="14" t="s">
        <v>175</v>
      </c>
      <c r="G295" s="14">
        <v>75</v>
      </c>
      <c r="H295" s="14">
        <v>78</v>
      </c>
      <c r="I295" s="14">
        <v>32</v>
      </c>
      <c r="J295" s="14">
        <v>23500</v>
      </c>
      <c r="K295" s="15">
        <f t="shared" si="4"/>
        <v>752000</v>
      </c>
    </row>
    <row r="296" spans="1:11">
      <c r="A296" s="13">
        <v>40029</v>
      </c>
      <c r="B296" s="67" t="str">
        <f>TEXT($A296,"YYYY")&amp;"-"&amp;TEXT(ROW()-1,"000")&amp;"-"&amp;$F296&amp;TEXT(COUNTIF($F$2:F296,$F296), "000")</f>
        <v>2009-295-泠涷茶115</v>
      </c>
      <c r="C296" s="14" t="s">
        <v>172</v>
      </c>
      <c r="D296" s="14" t="s">
        <v>108</v>
      </c>
      <c r="E296" s="14" t="s">
        <v>10</v>
      </c>
      <c r="F296" s="14" t="s">
        <v>176</v>
      </c>
      <c r="G296" s="14">
        <v>100</v>
      </c>
      <c r="H296" s="14">
        <v>56</v>
      </c>
      <c r="I296" s="14">
        <v>34</v>
      </c>
      <c r="J296" s="14">
        <v>9000</v>
      </c>
      <c r="K296" s="15">
        <f t="shared" si="4"/>
        <v>306000</v>
      </c>
    </row>
    <row r="297" spans="1:11">
      <c r="A297" s="13">
        <v>40029</v>
      </c>
      <c r="B297" s="67" t="str">
        <f>TEXT($A297,"YYYY")&amp;"-"&amp;TEXT(ROW()-1,"000")&amp;"-"&amp;$F297&amp;TEXT(COUNTIF($F$2:F297,$F297), "000")</f>
        <v>2009-296-泠涷茶116</v>
      </c>
      <c r="C297" s="14" t="s">
        <v>171</v>
      </c>
      <c r="D297" s="14" t="s">
        <v>55</v>
      </c>
      <c r="E297" s="14" t="s">
        <v>10</v>
      </c>
      <c r="F297" s="14" t="s">
        <v>176</v>
      </c>
      <c r="G297" s="14">
        <v>54</v>
      </c>
      <c r="H297" s="14">
        <v>57</v>
      </c>
      <c r="I297" s="14">
        <v>76</v>
      </c>
      <c r="J297" s="14">
        <v>9000</v>
      </c>
      <c r="K297" s="15">
        <f t="shared" si="4"/>
        <v>684000</v>
      </c>
    </row>
    <row r="298" spans="1:11">
      <c r="A298" s="13">
        <v>40031</v>
      </c>
      <c r="B298" s="67" t="str">
        <f>TEXT($A298,"YYYY")&amp;"-"&amp;TEXT(ROW()-1,"000")&amp;"-"&amp;$F298&amp;TEXT(COUNTIF($F$2:F298,$F298), "000")</f>
        <v>2009-297-紅茶082</v>
      </c>
      <c r="C298" s="14" t="s">
        <v>169</v>
      </c>
      <c r="D298" s="14" t="s">
        <v>132</v>
      </c>
      <c r="E298" s="14" t="s">
        <v>23</v>
      </c>
      <c r="F298" s="14" t="s">
        <v>175</v>
      </c>
      <c r="G298" s="14">
        <v>41</v>
      </c>
      <c r="H298" s="14">
        <v>82</v>
      </c>
      <c r="I298" s="14">
        <v>34</v>
      </c>
      <c r="J298" s="14">
        <v>23500</v>
      </c>
      <c r="K298" s="15">
        <f t="shared" si="4"/>
        <v>799000</v>
      </c>
    </row>
    <row r="299" spans="1:11">
      <c r="A299" s="13">
        <v>40031</v>
      </c>
      <c r="B299" s="67" t="str">
        <f>TEXT($A299,"YYYY")&amp;"-"&amp;TEXT(ROW()-1,"000")&amp;"-"&amp;$F299&amp;TEXT(COUNTIF($F$2:F299,$F299), "000")</f>
        <v>2009-298-奶茶077</v>
      </c>
      <c r="C299" s="14" t="s">
        <v>170</v>
      </c>
      <c r="D299" s="14" t="s">
        <v>155</v>
      </c>
      <c r="E299" s="14" t="s">
        <v>18</v>
      </c>
      <c r="F299" s="14" t="s">
        <v>174</v>
      </c>
      <c r="G299" s="14">
        <v>84</v>
      </c>
      <c r="H299" s="14">
        <v>77</v>
      </c>
      <c r="I299" s="14">
        <v>33</v>
      </c>
      <c r="J299" s="14">
        <v>18000</v>
      </c>
      <c r="K299" s="15">
        <f t="shared" si="4"/>
        <v>594000</v>
      </c>
    </row>
    <row r="300" spans="1:11">
      <c r="A300" s="13">
        <v>40032</v>
      </c>
      <c r="B300" s="67" t="str">
        <f>TEXT($A300,"YYYY")&amp;"-"&amp;TEXT(ROW()-1,"000")&amp;"-"&amp;$F300&amp;TEXT(COUNTIF($F$2:F300,$F300), "000")</f>
        <v>2009-299-紅茶083</v>
      </c>
      <c r="C300" s="14" t="s">
        <v>170</v>
      </c>
      <c r="D300" s="14" t="s">
        <v>75</v>
      </c>
      <c r="E300" s="14" t="s">
        <v>7</v>
      </c>
      <c r="F300" s="14" t="s">
        <v>175</v>
      </c>
      <c r="G300" s="14">
        <v>36</v>
      </c>
      <c r="H300" s="14">
        <v>30</v>
      </c>
      <c r="I300" s="14">
        <v>86</v>
      </c>
      <c r="J300" s="14">
        <v>23500</v>
      </c>
      <c r="K300" s="15">
        <f t="shared" si="4"/>
        <v>2021000</v>
      </c>
    </row>
    <row r="301" spans="1:11">
      <c r="A301" s="13">
        <v>40032</v>
      </c>
      <c r="B301" s="67" t="str">
        <f>TEXT($A301,"YYYY")&amp;"-"&amp;TEXT(ROW()-1,"000")&amp;"-"&amp;$F301&amp;TEXT(COUNTIF($F$2:F301,$F301), "000")</f>
        <v>2009-300-紅茶084</v>
      </c>
      <c r="C301" s="14" t="s">
        <v>13</v>
      </c>
      <c r="D301" s="14" t="s">
        <v>121</v>
      </c>
      <c r="E301" s="14" t="s">
        <v>10</v>
      </c>
      <c r="F301" s="14" t="s">
        <v>175</v>
      </c>
      <c r="G301" s="14">
        <v>84</v>
      </c>
      <c r="H301" s="14">
        <v>33</v>
      </c>
      <c r="I301" s="14">
        <v>49</v>
      </c>
      <c r="J301" s="14">
        <v>23500</v>
      </c>
      <c r="K301" s="15">
        <f t="shared" si="4"/>
        <v>1151500</v>
      </c>
    </row>
    <row r="302" spans="1:11">
      <c r="A302" s="13">
        <v>40033</v>
      </c>
      <c r="B302" s="67" t="str">
        <f>TEXT($A302,"YYYY")&amp;"-"&amp;TEXT(ROW()-1,"000")&amp;"-"&amp;$F302&amp;TEXT(COUNTIF($F$2:F302,$F302), "000")</f>
        <v>2009-301-紅茶085</v>
      </c>
      <c r="C302" s="14" t="s">
        <v>169</v>
      </c>
      <c r="D302" s="14" t="s">
        <v>132</v>
      </c>
      <c r="E302" s="14" t="s">
        <v>23</v>
      </c>
      <c r="F302" s="14" t="s">
        <v>175</v>
      </c>
      <c r="G302" s="14">
        <v>31</v>
      </c>
      <c r="H302" s="14">
        <v>59</v>
      </c>
      <c r="I302" s="14">
        <v>88</v>
      </c>
      <c r="J302" s="14">
        <v>23500</v>
      </c>
      <c r="K302" s="15">
        <f t="shared" si="4"/>
        <v>2068000</v>
      </c>
    </row>
    <row r="303" spans="1:11">
      <c r="A303" s="13">
        <v>40034</v>
      </c>
      <c r="B303" s="67" t="str">
        <f>TEXT($A303,"YYYY")&amp;"-"&amp;TEXT(ROW()-1,"000")&amp;"-"&amp;$F303&amp;TEXT(COUNTIF($F$2:F303,$F303), "000")</f>
        <v>2009-302-泠涷茶117</v>
      </c>
      <c r="C303" s="14" t="s">
        <v>171</v>
      </c>
      <c r="D303" s="14" t="s">
        <v>66</v>
      </c>
      <c r="E303" s="14" t="s">
        <v>7</v>
      </c>
      <c r="F303" s="14" t="s">
        <v>176</v>
      </c>
      <c r="G303" s="14">
        <v>89</v>
      </c>
      <c r="H303" s="14">
        <v>24</v>
      </c>
      <c r="I303" s="14">
        <v>63</v>
      </c>
      <c r="J303" s="14">
        <v>9000</v>
      </c>
      <c r="K303" s="15">
        <f t="shared" si="4"/>
        <v>567000</v>
      </c>
    </row>
    <row r="304" spans="1:11">
      <c r="A304" s="13">
        <v>40034</v>
      </c>
      <c r="B304" s="67" t="str">
        <f>TEXT($A304,"YYYY")&amp;"-"&amp;TEXT(ROW()-1,"000")&amp;"-"&amp;$F304&amp;TEXT(COUNTIF($F$2:F304,$F304), "000")</f>
        <v>2009-303-紅茶086</v>
      </c>
      <c r="C304" s="14" t="s">
        <v>13</v>
      </c>
      <c r="D304" s="14" t="s">
        <v>145</v>
      </c>
      <c r="E304" s="14" t="s">
        <v>118</v>
      </c>
      <c r="F304" s="14" t="s">
        <v>175</v>
      </c>
      <c r="G304" s="14">
        <v>77</v>
      </c>
      <c r="H304" s="14">
        <v>50</v>
      </c>
      <c r="I304" s="14">
        <v>3</v>
      </c>
      <c r="J304" s="14">
        <v>23500</v>
      </c>
      <c r="K304" s="15">
        <f t="shared" si="4"/>
        <v>70500</v>
      </c>
    </row>
    <row r="305" spans="1:11">
      <c r="A305" s="13">
        <v>40035</v>
      </c>
      <c r="B305" s="67" t="str">
        <f>TEXT($A305,"YYYY")&amp;"-"&amp;TEXT(ROW()-1,"000")&amp;"-"&amp;$F305&amp;TEXT(COUNTIF($F$2:F305,$F305), "000")</f>
        <v>2009-304-奶茶078</v>
      </c>
      <c r="C305" s="14" t="s">
        <v>172</v>
      </c>
      <c r="D305" s="14" t="s">
        <v>25</v>
      </c>
      <c r="E305" s="14" t="s">
        <v>21</v>
      </c>
      <c r="F305" s="14" t="s">
        <v>174</v>
      </c>
      <c r="G305" s="14">
        <v>87</v>
      </c>
      <c r="H305" s="14">
        <v>40</v>
      </c>
      <c r="I305" s="14">
        <v>97</v>
      </c>
      <c r="J305" s="14">
        <v>18000</v>
      </c>
      <c r="K305" s="15">
        <f t="shared" si="4"/>
        <v>1746000</v>
      </c>
    </row>
    <row r="306" spans="1:11">
      <c r="A306" s="13">
        <v>40038</v>
      </c>
      <c r="B306" s="67" t="str">
        <f>TEXT($A306,"YYYY")&amp;"-"&amp;TEXT(ROW()-1,"000")&amp;"-"&amp;$F306&amp;TEXT(COUNTIF($F$2:F306,$F306), "000")</f>
        <v>2009-305-奶茶079</v>
      </c>
      <c r="C306" s="14" t="s">
        <v>173</v>
      </c>
      <c r="D306" s="14" t="s">
        <v>149</v>
      </c>
      <c r="E306" s="14" t="s">
        <v>18</v>
      </c>
      <c r="F306" s="14" t="s">
        <v>174</v>
      </c>
      <c r="G306" s="14">
        <v>44</v>
      </c>
      <c r="H306" s="14">
        <v>43</v>
      </c>
      <c r="I306" s="14">
        <v>56</v>
      </c>
      <c r="J306" s="14">
        <v>18000</v>
      </c>
      <c r="K306" s="15">
        <f t="shared" si="4"/>
        <v>1008000</v>
      </c>
    </row>
    <row r="307" spans="1:11">
      <c r="A307" s="13">
        <v>40040</v>
      </c>
      <c r="B307" s="67" t="str">
        <f>TEXT($A307,"YYYY")&amp;"-"&amp;TEXT(ROW()-1,"000")&amp;"-"&amp;$F307&amp;TEXT(COUNTIF($F$2:F307,$F307), "000")</f>
        <v>2009-306-泠涷茶118</v>
      </c>
      <c r="C307" s="14" t="s">
        <v>170</v>
      </c>
      <c r="D307" s="14" t="s">
        <v>31</v>
      </c>
      <c r="E307" s="14" t="s">
        <v>18</v>
      </c>
      <c r="F307" s="14" t="s">
        <v>176</v>
      </c>
      <c r="G307" s="14">
        <v>73</v>
      </c>
      <c r="H307" s="14">
        <v>45</v>
      </c>
      <c r="I307" s="14">
        <v>82</v>
      </c>
      <c r="J307" s="14">
        <v>9000</v>
      </c>
      <c r="K307" s="15">
        <f t="shared" si="4"/>
        <v>738000</v>
      </c>
    </row>
    <row r="308" spans="1:11">
      <c r="A308" s="13">
        <v>40041</v>
      </c>
      <c r="B308" s="67" t="str">
        <f>TEXT($A308,"YYYY")&amp;"-"&amp;TEXT(ROW()-1,"000")&amp;"-"&amp;$F308&amp;TEXT(COUNTIF($F$2:F308,$F308), "000")</f>
        <v>2009-307-泠涷茶119</v>
      </c>
      <c r="C308" s="14" t="s">
        <v>169</v>
      </c>
      <c r="D308" s="14" t="s">
        <v>84</v>
      </c>
      <c r="E308" s="14" t="s">
        <v>18</v>
      </c>
      <c r="F308" s="14" t="s">
        <v>176</v>
      </c>
      <c r="G308" s="14">
        <v>59</v>
      </c>
      <c r="H308" s="14">
        <v>97</v>
      </c>
      <c r="I308" s="14">
        <v>29</v>
      </c>
      <c r="J308" s="14">
        <v>9000</v>
      </c>
      <c r="K308" s="15">
        <f t="shared" si="4"/>
        <v>261000</v>
      </c>
    </row>
    <row r="309" spans="1:11">
      <c r="A309" s="13">
        <v>40042</v>
      </c>
      <c r="B309" s="67" t="str">
        <f>TEXT($A309,"YYYY")&amp;"-"&amp;TEXT(ROW()-1,"000")&amp;"-"&amp;$F309&amp;TEXT(COUNTIF($F$2:F309,$F309), "000")</f>
        <v>2009-308-泠涷茶120</v>
      </c>
      <c r="C309" s="14" t="s">
        <v>171</v>
      </c>
      <c r="D309" s="14" t="s">
        <v>119</v>
      </c>
      <c r="E309" s="14" t="s">
        <v>23</v>
      </c>
      <c r="F309" s="14" t="s">
        <v>176</v>
      </c>
      <c r="G309" s="14">
        <v>61</v>
      </c>
      <c r="H309" s="14">
        <v>100</v>
      </c>
      <c r="I309" s="14">
        <v>84</v>
      </c>
      <c r="J309" s="14">
        <v>9000</v>
      </c>
      <c r="K309" s="15">
        <f t="shared" si="4"/>
        <v>756000</v>
      </c>
    </row>
    <row r="310" spans="1:11">
      <c r="A310" s="13">
        <v>40043</v>
      </c>
      <c r="B310" s="67" t="str">
        <f>TEXT($A310,"YYYY")&amp;"-"&amp;TEXT(ROW()-1,"000")&amp;"-"&amp;$F310&amp;TEXT(COUNTIF($F$2:F310,$F310), "000")</f>
        <v>2009-309-紅茶087</v>
      </c>
      <c r="C310" s="14" t="s">
        <v>13</v>
      </c>
      <c r="D310" s="14" t="s">
        <v>146</v>
      </c>
      <c r="E310" s="14" t="s">
        <v>7</v>
      </c>
      <c r="F310" s="14" t="s">
        <v>175</v>
      </c>
      <c r="G310" s="14">
        <v>96</v>
      </c>
      <c r="H310" s="14">
        <v>93</v>
      </c>
      <c r="I310" s="14">
        <v>71</v>
      </c>
      <c r="J310" s="14">
        <v>23500</v>
      </c>
      <c r="K310" s="15">
        <f t="shared" si="4"/>
        <v>1668500</v>
      </c>
    </row>
    <row r="311" spans="1:11">
      <c r="A311" s="13">
        <v>40043</v>
      </c>
      <c r="B311" s="67" t="str">
        <f>TEXT($A311,"YYYY")&amp;"-"&amp;TEXT(ROW()-1,"000")&amp;"-"&amp;$F311&amp;TEXT(COUNTIF($F$2:F311,$F311), "000")</f>
        <v>2009-310-泠涷茶121</v>
      </c>
      <c r="C311" s="14" t="s">
        <v>13</v>
      </c>
      <c r="D311" s="14" t="s">
        <v>44</v>
      </c>
      <c r="E311" s="14" t="s">
        <v>23</v>
      </c>
      <c r="F311" s="14" t="s">
        <v>176</v>
      </c>
      <c r="G311" s="14">
        <v>34</v>
      </c>
      <c r="H311" s="14">
        <v>59</v>
      </c>
      <c r="I311" s="14">
        <v>7</v>
      </c>
      <c r="J311" s="14">
        <v>9000</v>
      </c>
      <c r="K311" s="15">
        <f t="shared" si="4"/>
        <v>63000</v>
      </c>
    </row>
    <row r="312" spans="1:11">
      <c r="A312" s="13">
        <v>40043</v>
      </c>
      <c r="B312" s="67" t="str">
        <f>TEXT($A312,"YYYY")&amp;"-"&amp;TEXT(ROW()-1,"000")&amp;"-"&amp;$F312&amp;TEXT(COUNTIF($F$2:F312,$F312), "000")</f>
        <v>2009-311-泠涷茶122</v>
      </c>
      <c r="C312" s="14" t="s">
        <v>173</v>
      </c>
      <c r="D312" s="14" t="s">
        <v>77</v>
      </c>
      <c r="E312" s="14" t="s">
        <v>7</v>
      </c>
      <c r="F312" s="14" t="s">
        <v>176</v>
      </c>
      <c r="G312" s="14">
        <v>64</v>
      </c>
      <c r="H312" s="14">
        <v>87</v>
      </c>
      <c r="I312" s="14">
        <v>98</v>
      </c>
      <c r="J312" s="14">
        <v>9000</v>
      </c>
      <c r="K312" s="15">
        <f t="shared" si="4"/>
        <v>882000</v>
      </c>
    </row>
    <row r="313" spans="1:11">
      <c r="A313" s="13">
        <v>40043</v>
      </c>
      <c r="B313" s="67" t="str">
        <f>TEXT($A313,"YYYY")&amp;"-"&amp;TEXT(ROW()-1,"000")&amp;"-"&amp;$F313&amp;TEXT(COUNTIF($F$2:F313,$F313), "000")</f>
        <v>2009-312-泠涷茶123</v>
      </c>
      <c r="C313" s="14" t="s">
        <v>13</v>
      </c>
      <c r="D313" s="14" t="s">
        <v>167</v>
      </c>
      <c r="E313" s="14" t="s">
        <v>18</v>
      </c>
      <c r="F313" s="14" t="s">
        <v>176</v>
      </c>
      <c r="G313" s="14">
        <v>62</v>
      </c>
      <c r="H313" s="14">
        <v>46</v>
      </c>
      <c r="I313" s="14">
        <v>14</v>
      </c>
      <c r="J313" s="14">
        <v>9000</v>
      </c>
      <c r="K313" s="15">
        <f t="shared" si="4"/>
        <v>126000</v>
      </c>
    </row>
    <row r="314" spans="1:11">
      <c r="A314" s="13">
        <v>40045</v>
      </c>
      <c r="B314" s="67" t="str">
        <f>TEXT($A314,"YYYY")&amp;"-"&amp;TEXT(ROW()-1,"000")&amp;"-"&amp;$F314&amp;TEXT(COUNTIF($F$2:F314,$F314), "000")</f>
        <v>2009-313-紅茶088</v>
      </c>
      <c r="C314" s="14" t="s">
        <v>169</v>
      </c>
      <c r="D314" s="14" t="s">
        <v>9</v>
      </c>
      <c r="E314" s="14" t="s">
        <v>18</v>
      </c>
      <c r="F314" s="14" t="s">
        <v>175</v>
      </c>
      <c r="G314" s="14">
        <v>67</v>
      </c>
      <c r="H314" s="14">
        <v>84</v>
      </c>
      <c r="I314" s="14">
        <v>28</v>
      </c>
      <c r="J314" s="14">
        <v>23500</v>
      </c>
      <c r="K314" s="15">
        <f t="shared" si="4"/>
        <v>658000</v>
      </c>
    </row>
    <row r="315" spans="1:11">
      <c r="A315" s="13">
        <v>40045</v>
      </c>
      <c r="B315" s="67" t="str">
        <f>TEXT($A315,"YYYY")&amp;"-"&amp;TEXT(ROW()-1,"000")&amp;"-"&amp;$F315&amp;TEXT(COUNTIF($F$2:F315,$F315), "000")</f>
        <v>2009-314-茶里王010</v>
      </c>
      <c r="C315" s="14" t="s">
        <v>169</v>
      </c>
      <c r="D315" s="14" t="s">
        <v>49</v>
      </c>
      <c r="E315" s="14" t="s">
        <v>10</v>
      </c>
      <c r="F315" s="14" t="s">
        <v>177</v>
      </c>
      <c r="G315" s="14">
        <v>52</v>
      </c>
      <c r="H315" s="14">
        <v>59</v>
      </c>
      <c r="I315" s="14">
        <v>38</v>
      </c>
      <c r="J315" s="14">
        <v>5000</v>
      </c>
      <c r="K315" s="15">
        <f t="shared" si="4"/>
        <v>190000</v>
      </c>
    </row>
    <row r="316" spans="1:11">
      <c r="A316" s="13">
        <v>40045</v>
      </c>
      <c r="B316" s="67" t="str">
        <f>TEXT($A316,"YYYY")&amp;"-"&amp;TEXT(ROW()-1,"000")&amp;"-"&amp;$F316&amp;TEXT(COUNTIF($F$2:F316,$F316), "000")</f>
        <v>2009-315-奶茶080</v>
      </c>
      <c r="C316" s="14" t="s">
        <v>173</v>
      </c>
      <c r="D316" s="14" t="s">
        <v>137</v>
      </c>
      <c r="E316" s="14" t="s">
        <v>21</v>
      </c>
      <c r="F316" s="14" t="s">
        <v>174</v>
      </c>
      <c r="G316" s="14">
        <v>54</v>
      </c>
      <c r="H316" s="14">
        <v>25</v>
      </c>
      <c r="I316" s="14">
        <v>7</v>
      </c>
      <c r="J316" s="14">
        <v>18000</v>
      </c>
      <c r="K316" s="15">
        <f t="shared" si="4"/>
        <v>126000</v>
      </c>
    </row>
    <row r="317" spans="1:11">
      <c r="A317" s="13">
        <v>40045</v>
      </c>
      <c r="B317" s="67" t="str">
        <f>TEXT($A317,"YYYY")&amp;"-"&amp;TEXT(ROW()-1,"000")&amp;"-"&amp;$F317&amp;TEXT(COUNTIF($F$2:F317,$F317), "000")</f>
        <v>2009-316-紅茶089</v>
      </c>
      <c r="C317" s="14" t="s">
        <v>170</v>
      </c>
      <c r="D317" s="14" t="s">
        <v>46</v>
      </c>
      <c r="E317" s="14" t="s">
        <v>7</v>
      </c>
      <c r="F317" s="14" t="s">
        <v>175</v>
      </c>
      <c r="G317" s="14">
        <v>74</v>
      </c>
      <c r="H317" s="14">
        <v>64</v>
      </c>
      <c r="I317" s="14">
        <v>76</v>
      </c>
      <c r="J317" s="14">
        <v>23500</v>
      </c>
      <c r="K317" s="15">
        <f t="shared" si="4"/>
        <v>1786000</v>
      </c>
    </row>
    <row r="318" spans="1:11">
      <c r="A318" s="13">
        <v>40048</v>
      </c>
      <c r="B318" s="67" t="str">
        <f>TEXT($A318,"YYYY")&amp;"-"&amp;TEXT(ROW()-1,"000")&amp;"-"&amp;$F318&amp;TEXT(COUNTIF($F$2:F318,$F318), "000")</f>
        <v>2009-317-泠涷茶124</v>
      </c>
      <c r="C318" s="14" t="s">
        <v>173</v>
      </c>
      <c r="D318" s="14" t="s">
        <v>27</v>
      </c>
      <c r="E318" s="14" t="s">
        <v>21</v>
      </c>
      <c r="F318" s="14" t="s">
        <v>176</v>
      </c>
      <c r="G318" s="14">
        <v>88</v>
      </c>
      <c r="H318" s="14">
        <v>99</v>
      </c>
      <c r="I318" s="14">
        <v>40</v>
      </c>
      <c r="J318" s="14">
        <v>9000</v>
      </c>
      <c r="K318" s="15">
        <f t="shared" si="4"/>
        <v>360000</v>
      </c>
    </row>
    <row r="319" spans="1:11">
      <c r="A319" s="13">
        <v>40049</v>
      </c>
      <c r="B319" s="67" t="str">
        <f>TEXT($A319,"YYYY")&amp;"-"&amp;TEXT(ROW()-1,"000")&amp;"-"&amp;$F319&amp;TEXT(COUNTIF($F$2:F319,$F319), "000")</f>
        <v>2009-318-泠涷茶125</v>
      </c>
      <c r="C319" s="14" t="s">
        <v>171</v>
      </c>
      <c r="D319" s="14" t="s">
        <v>9</v>
      </c>
      <c r="E319" s="14" t="s">
        <v>10</v>
      </c>
      <c r="F319" s="14" t="s">
        <v>176</v>
      </c>
      <c r="G319" s="14">
        <v>52</v>
      </c>
      <c r="H319" s="14">
        <v>30</v>
      </c>
      <c r="I319" s="14">
        <v>4</v>
      </c>
      <c r="J319" s="14">
        <v>9000</v>
      </c>
      <c r="K319" s="15">
        <f t="shared" si="4"/>
        <v>36000</v>
      </c>
    </row>
    <row r="320" spans="1:11">
      <c r="A320" s="13">
        <v>40050</v>
      </c>
      <c r="B320" s="67" t="str">
        <f>TEXT($A320,"YYYY")&amp;"-"&amp;TEXT(ROW()-1,"000")&amp;"-"&amp;$F320&amp;TEXT(COUNTIF($F$2:F320,$F320), "000")</f>
        <v>2009-319-泠涷茶126</v>
      </c>
      <c r="C320" s="14" t="s">
        <v>13</v>
      </c>
      <c r="D320" s="14" t="s">
        <v>130</v>
      </c>
      <c r="E320" s="14" t="s">
        <v>18</v>
      </c>
      <c r="F320" s="14" t="s">
        <v>176</v>
      </c>
      <c r="G320" s="14">
        <v>21</v>
      </c>
      <c r="H320" s="14">
        <v>38</v>
      </c>
      <c r="I320" s="14">
        <v>75</v>
      </c>
      <c r="J320" s="14">
        <v>9000</v>
      </c>
      <c r="K320" s="15">
        <f t="shared" si="4"/>
        <v>675000</v>
      </c>
    </row>
    <row r="321" spans="1:11">
      <c r="A321" s="13">
        <v>40051</v>
      </c>
      <c r="B321" s="67" t="str">
        <f>TEXT($A321,"YYYY")&amp;"-"&amp;TEXT(ROW()-1,"000")&amp;"-"&amp;$F321&amp;TEXT(COUNTIF($F$2:F321,$F321), "000")</f>
        <v>2009-320-紅茶090</v>
      </c>
      <c r="C321" s="14" t="s">
        <v>13</v>
      </c>
      <c r="D321" s="14" t="s">
        <v>87</v>
      </c>
      <c r="E321" s="14" t="s">
        <v>10</v>
      </c>
      <c r="F321" s="14" t="s">
        <v>175</v>
      </c>
      <c r="G321" s="14">
        <v>66</v>
      </c>
      <c r="H321" s="14">
        <v>25</v>
      </c>
      <c r="I321" s="14">
        <v>76</v>
      </c>
      <c r="J321" s="14">
        <v>23500</v>
      </c>
      <c r="K321" s="15">
        <f t="shared" si="4"/>
        <v>1786000</v>
      </c>
    </row>
    <row r="322" spans="1:11">
      <c r="A322" s="13">
        <v>40051</v>
      </c>
      <c r="B322" s="67" t="str">
        <f>TEXT($A322,"YYYY")&amp;"-"&amp;TEXT(ROW()-1,"000")&amp;"-"&amp;$F322&amp;TEXT(COUNTIF($F$2:F322,$F322), "000")</f>
        <v>2009-321-奶茶081</v>
      </c>
      <c r="C322" s="14" t="s">
        <v>173</v>
      </c>
      <c r="D322" s="14" t="s">
        <v>149</v>
      </c>
      <c r="E322" s="14" t="s">
        <v>18</v>
      </c>
      <c r="F322" s="14" t="s">
        <v>174</v>
      </c>
      <c r="G322" s="14">
        <v>59</v>
      </c>
      <c r="H322" s="14">
        <v>63</v>
      </c>
      <c r="I322" s="14">
        <v>38</v>
      </c>
      <c r="J322" s="14">
        <v>18000</v>
      </c>
      <c r="K322" s="15">
        <f t="shared" ref="K322:K385" si="5">J322*I322</f>
        <v>684000</v>
      </c>
    </row>
    <row r="323" spans="1:11">
      <c r="A323" s="13">
        <v>40052</v>
      </c>
      <c r="B323" s="67" t="str">
        <f>TEXT($A323,"YYYY")&amp;"-"&amp;TEXT(ROW()-1,"000")&amp;"-"&amp;$F323&amp;TEXT(COUNTIF($F$2:F323,$F323), "000")</f>
        <v>2009-322-泠涷茶127</v>
      </c>
      <c r="C323" s="14" t="s">
        <v>171</v>
      </c>
      <c r="D323" s="14" t="s">
        <v>63</v>
      </c>
      <c r="E323" s="14" t="s">
        <v>7</v>
      </c>
      <c r="F323" s="14" t="s">
        <v>176</v>
      </c>
      <c r="G323" s="14">
        <v>30</v>
      </c>
      <c r="H323" s="14">
        <v>46</v>
      </c>
      <c r="I323" s="14">
        <v>29</v>
      </c>
      <c r="J323" s="14">
        <v>9000</v>
      </c>
      <c r="K323" s="15">
        <f t="shared" si="5"/>
        <v>261000</v>
      </c>
    </row>
    <row r="324" spans="1:11">
      <c r="A324" s="13">
        <v>40053</v>
      </c>
      <c r="B324" s="67" t="str">
        <f>TEXT($A324,"YYYY")&amp;"-"&amp;TEXT(ROW()-1,"000")&amp;"-"&amp;$F324&amp;TEXT(COUNTIF($F$2:F324,$F324), "000")</f>
        <v>2009-323-紅茶091</v>
      </c>
      <c r="C324" s="14" t="s">
        <v>169</v>
      </c>
      <c r="D324" s="14" t="s">
        <v>132</v>
      </c>
      <c r="E324" s="14" t="s">
        <v>23</v>
      </c>
      <c r="F324" s="14" t="s">
        <v>175</v>
      </c>
      <c r="G324" s="14">
        <v>54</v>
      </c>
      <c r="H324" s="14">
        <v>48</v>
      </c>
      <c r="I324" s="14">
        <v>21</v>
      </c>
      <c r="J324" s="14">
        <v>23500</v>
      </c>
      <c r="K324" s="15">
        <f t="shared" si="5"/>
        <v>493500</v>
      </c>
    </row>
    <row r="325" spans="1:11">
      <c r="A325" s="13">
        <v>40054</v>
      </c>
      <c r="B325" s="67" t="str">
        <f>TEXT($A325,"YYYY")&amp;"-"&amp;TEXT(ROW()-1,"000")&amp;"-"&amp;$F325&amp;TEXT(COUNTIF($F$2:F325,$F325), "000")</f>
        <v>2009-324-泠涷茶128</v>
      </c>
      <c r="C325" s="14" t="s">
        <v>173</v>
      </c>
      <c r="D325" s="14" t="s">
        <v>88</v>
      </c>
      <c r="E325" s="14" t="s">
        <v>21</v>
      </c>
      <c r="F325" s="14" t="s">
        <v>176</v>
      </c>
      <c r="G325" s="14">
        <v>96</v>
      </c>
      <c r="H325" s="14">
        <v>70</v>
      </c>
      <c r="I325" s="14">
        <v>50</v>
      </c>
      <c r="J325" s="14">
        <v>9000</v>
      </c>
      <c r="K325" s="15">
        <f t="shared" si="5"/>
        <v>450000</v>
      </c>
    </row>
    <row r="326" spans="1:11">
      <c r="A326" s="13">
        <v>40055</v>
      </c>
      <c r="B326" s="67" t="str">
        <f>TEXT($A326,"YYYY")&amp;"-"&amp;TEXT(ROW()-1,"000")&amp;"-"&amp;$F326&amp;TEXT(COUNTIF($F$2:F326,$F326), "000")</f>
        <v>2009-325-紅茶092</v>
      </c>
      <c r="C326" s="14" t="s">
        <v>173</v>
      </c>
      <c r="D326" s="14" t="s">
        <v>130</v>
      </c>
      <c r="E326" s="14" t="s">
        <v>18</v>
      </c>
      <c r="F326" s="14" t="s">
        <v>175</v>
      </c>
      <c r="G326" s="14">
        <v>49</v>
      </c>
      <c r="H326" s="14">
        <v>44</v>
      </c>
      <c r="I326" s="14">
        <v>30</v>
      </c>
      <c r="J326" s="14">
        <v>23500</v>
      </c>
      <c r="K326" s="15">
        <f t="shared" si="5"/>
        <v>705000</v>
      </c>
    </row>
    <row r="327" spans="1:11">
      <c r="A327" s="13">
        <v>40057</v>
      </c>
      <c r="B327" s="67" t="str">
        <f>TEXT($A327,"YYYY")&amp;"-"&amp;TEXT(ROW()-1,"000")&amp;"-"&amp;$F327&amp;TEXT(COUNTIF($F$2:F327,$F327), "000")</f>
        <v>2009-326-泠涷茶129</v>
      </c>
      <c r="C327" s="14" t="s">
        <v>13</v>
      </c>
      <c r="D327" s="14" t="s">
        <v>147</v>
      </c>
      <c r="E327" s="14" t="s">
        <v>7</v>
      </c>
      <c r="F327" s="14" t="s">
        <v>176</v>
      </c>
      <c r="G327" s="14">
        <v>66</v>
      </c>
      <c r="H327" s="14">
        <v>84</v>
      </c>
      <c r="I327" s="14">
        <v>92</v>
      </c>
      <c r="J327" s="14">
        <v>9000</v>
      </c>
      <c r="K327" s="15">
        <f t="shared" si="5"/>
        <v>828000</v>
      </c>
    </row>
    <row r="328" spans="1:11">
      <c r="A328" s="13">
        <v>40058</v>
      </c>
      <c r="B328" s="67" t="str">
        <f>TEXT($A328,"YYYY")&amp;"-"&amp;TEXT(ROW()-1,"000")&amp;"-"&amp;$F328&amp;TEXT(COUNTIF($F$2:F328,$F328), "000")</f>
        <v>2009-327-泠涷茶130</v>
      </c>
      <c r="C328" s="14" t="s">
        <v>171</v>
      </c>
      <c r="D328" s="14" t="s">
        <v>84</v>
      </c>
      <c r="E328" s="14" t="s">
        <v>18</v>
      </c>
      <c r="F328" s="14" t="s">
        <v>176</v>
      </c>
      <c r="G328" s="14">
        <v>85</v>
      </c>
      <c r="H328" s="14">
        <v>46</v>
      </c>
      <c r="I328" s="14">
        <v>22</v>
      </c>
      <c r="J328" s="14">
        <v>9000</v>
      </c>
      <c r="K328" s="15">
        <f t="shared" si="5"/>
        <v>198000</v>
      </c>
    </row>
    <row r="329" spans="1:11">
      <c r="A329" s="13">
        <v>40058</v>
      </c>
      <c r="B329" s="67" t="str">
        <f>TEXT($A329,"YYYY")&amp;"-"&amp;TEXT(ROW()-1,"000")&amp;"-"&amp;$F329&amp;TEXT(COUNTIF($F$2:F329,$F329), "000")</f>
        <v>2009-328-泠涷茶131</v>
      </c>
      <c r="C329" s="14" t="s">
        <v>13</v>
      </c>
      <c r="D329" s="14" t="s">
        <v>32</v>
      </c>
      <c r="E329" s="14" t="s">
        <v>23</v>
      </c>
      <c r="F329" s="14" t="s">
        <v>176</v>
      </c>
      <c r="G329" s="14">
        <v>50</v>
      </c>
      <c r="H329" s="14">
        <v>95</v>
      </c>
      <c r="I329" s="14">
        <v>95</v>
      </c>
      <c r="J329" s="14">
        <v>9000</v>
      </c>
      <c r="K329" s="15">
        <f t="shared" si="5"/>
        <v>855000</v>
      </c>
    </row>
    <row r="330" spans="1:11">
      <c r="A330" s="13">
        <v>40058</v>
      </c>
      <c r="B330" s="67" t="str">
        <f>TEXT($A330,"YYYY")&amp;"-"&amp;TEXT(ROW()-1,"000")&amp;"-"&amp;$F330&amp;TEXT(COUNTIF($F$2:F330,$F330), "000")</f>
        <v>2009-329-泠涷茶132</v>
      </c>
      <c r="C330" s="14" t="s">
        <v>173</v>
      </c>
      <c r="D330" s="14" t="s">
        <v>159</v>
      </c>
      <c r="E330" s="14" t="s">
        <v>21</v>
      </c>
      <c r="F330" s="14" t="s">
        <v>176</v>
      </c>
      <c r="G330" s="14">
        <v>90</v>
      </c>
      <c r="H330" s="14">
        <v>39</v>
      </c>
      <c r="I330" s="14">
        <v>36</v>
      </c>
      <c r="J330" s="14">
        <v>9000</v>
      </c>
      <c r="K330" s="15">
        <f t="shared" si="5"/>
        <v>324000</v>
      </c>
    </row>
    <row r="331" spans="1:11">
      <c r="A331" s="13">
        <v>40059</v>
      </c>
      <c r="B331" s="67" t="str">
        <f>TEXT($A331,"YYYY")&amp;"-"&amp;TEXT(ROW()-1,"000")&amp;"-"&amp;$F331&amp;TEXT(COUNTIF($F$2:F331,$F331), "000")</f>
        <v>2009-330-泠涷茶133</v>
      </c>
      <c r="C331" s="14" t="s">
        <v>173</v>
      </c>
      <c r="D331" s="14" t="s">
        <v>15</v>
      </c>
      <c r="E331" s="14" t="s">
        <v>10</v>
      </c>
      <c r="F331" s="14" t="s">
        <v>176</v>
      </c>
      <c r="G331" s="14">
        <v>21</v>
      </c>
      <c r="H331" s="14">
        <v>82</v>
      </c>
      <c r="I331" s="14">
        <v>25</v>
      </c>
      <c r="J331" s="14">
        <v>9000</v>
      </c>
      <c r="K331" s="15">
        <f t="shared" si="5"/>
        <v>225000</v>
      </c>
    </row>
    <row r="332" spans="1:11">
      <c r="A332" s="13">
        <v>40060</v>
      </c>
      <c r="B332" s="67" t="str">
        <f>TEXT($A332,"YYYY")&amp;"-"&amp;TEXT(ROW()-1,"000")&amp;"-"&amp;$F332&amp;TEXT(COUNTIF($F$2:F332,$F332), "000")</f>
        <v>2009-331-奶茶082</v>
      </c>
      <c r="C332" s="14" t="s">
        <v>13</v>
      </c>
      <c r="D332" s="14" t="s">
        <v>46</v>
      </c>
      <c r="E332" s="14" t="s">
        <v>7</v>
      </c>
      <c r="F332" s="14" t="s">
        <v>174</v>
      </c>
      <c r="G332" s="14">
        <v>21</v>
      </c>
      <c r="H332" s="14">
        <v>87</v>
      </c>
      <c r="I332" s="14">
        <v>61</v>
      </c>
      <c r="J332" s="14">
        <v>18000</v>
      </c>
      <c r="K332" s="15">
        <f t="shared" si="5"/>
        <v>1098000</v>
      </c>
    </row>
    <row r="333" spans="1:11">
      <c r="A333" s="13">
        <v>40061</v>
      </c>
      <c r="B333" s="67" t="str">
        <f>TEXT($A333,"YYYY")&amp;"-"&amp;TEXT(ROW()-1,"000")&amp;"-"&amp;$F333&amp;TEXT(COUNTIF($F$2:F333,$F333), "000")</f>
        <v>2009-332-泠涷茶134</v>
      </c>
      <c r="C333" s="14" t="s">
        <v>172</v>
      </c>
      <c r="D333" s="14" t="s">
        <v>97</v>
      </c>
      <c r="E333" s="14" t="s">
        <v>10</v>
      </c>
      <c r="F333" s="14" t="s">
        <v>176</v>
      </c>
      <c r="G333" s="14">
        <v>99</v>
      </c>
      <c r="H333" s="14">
        <v>86</v>
      </c>
      <c r="I333" s="14">
        <v>77</v>
      </c>
      <c r="J333" s="14">
        <v>9000</v>
      </c>
      <c r="K333" s="15">
        <f t="shared" si="5"/>
        <v>693000</v>
      </c>
    </row>
    <row r="334" spans="1:11">
      <c r="A334" s="13">
        <v>40063</v>
      </c>
      <c r="B334" s="67" t="str">
        <f>TEXT($A334,"YYYY")&amp;"-"&amp;TEXT(ROW()-1,"000")&amp;"-"&amp;$F334&amp;TEXT(COUNTIF($F$2:F334,$F334), "000")</f>
        <v>2009-333-紅茶093</v>
      </c>
      <c r="C334" s="14" t="s">
        <v>13</v>
      </c>
      <c r="D334" s="14" t="s">
        <v>117</v>
      </c>
      <c r="E334" s="14" t="s">
        <v>118</v>
      </c>
      <c r="F334" s="14" t="s">
        <v>175</v>
      </c>
      <c r="G334" s="14">
        <v>99</v>
      </c>
      <c r="H334" s="14">
        <v>31</v>
      </c>
      <c r="I334" s="14">
        <v>71</v>
      </c>
      <c r="J334" s="14">
        <v>23500</v>
      </c>
      <c r="K334" s="15">
        <f t="shared" si="5"/>
        <v>1668500</v>
      </c>
    </row>
    <row r="335" spans="1:11">
      <c r="A335" s="13">
        <v>40063</v>
      </c>
      <c r="B335" s="67" t="str">
        <f>TEXT($A335,"YYYY")&amp;"-"&amp;TEXT(ROW()-1,"000")&amp;"-"&amp;$F335&amp;TEXT(COUNTIF($F$2:F335,$F335), "000")</f>
        <v>2009-334-泠涷茶135</v>
      </c>
      <c r="C335" s="14" t="s">
        <v>170</v>
      </c>
      <c r="D335" s="14" t="s">
        <v>144</v>
      </c>
      <c r="E335" s="14" t="s">
        <v>118</v>
      </c>
      <c r="F335" s="14" t="s">
        <v>176</v>
      </c>
      <c r="G335" s="14">
        <v>41</v>
      </c>
      <c r="H335" s="14">
        <v>62</v>
      </c>
      <c r="I335" s="14">
        <v>97</v>
      </c>
      <c r="J335" s="14">
        <v>9000</v>
      </c>
      <c r="K335" s="15">
        <f t="shared" si="5"/>
        <v>873000</v>
      </c>
    </row>
    <row r="336" spans="1:11">
      <c r="A336" s="13">
        <v>40063</v>
      </c>
      <c r="B336" s="67" t="str">
        <f>TEXT($A336,"YYYY")&amp;"-"&amp;TEXT(ROW()-1,"000")&amp;"-"&amp;$F336&amp;TEXT(COUNTIF($F$2:F336,$F336), "000")</f>
        <v>2009-335-紅茶094</v>
      </c>
      <c r="C336" s="14" t="s">
        <v>169</v>
      </c>
      <c r="D336" s="14" t="s">
        <v>8</v>
      </c>
      <c r="E336" s="14" t="s">
        <v>7</v>
      </c>
      <c r="F336" s="14" t="s">
        <v>175</v>
      </c>
      <c r="G336" s="14">
        <v>52</v>
      </c>
      <c r="H336" s="14">
        <v>73</v>
      </c>
      <c r="I336" s="14">
        <v>71</v>
      </c>
      <c r="J336" s="14">
        <v>23500</v>
      </c>
      <c r="K336" s="15">
        <f t="shared" si="5"/>
        <v>1668500</v>
      </c>
    </row>
    <row r="337" spans="1:11">
      <c r="A337" s="13">
        <v>40063</v>
      </c>
      <c r="B337" s="67" t="str">
        <f>TEXT($A337,"YYYY")&amp;"-"&amp;TEXT(ROW()-1,"000")&amp;"-"&amp;$F337&amp;TEXT(COUNTIF($F$2:F337,$F337), "000")</f>
        <v>2009-336-泠涷茶136</v>
      </c>
      <c r="C337" s="14" t="s">
        <v>13</v>
      </c>
      <c r="D337" s="14" t="s">
        <v>105</v>
      </c>
      <c r="E337" s="14" t="s">
        <v>18</v>
      </c>
      <c r="F337" s="14" t="s">
        <v>176</v>
      </c>
      <c r="G337" s="14">
        <v>61</v>
      </c>
      <c r="H337" s="14">
        <v>92</v>
      </c>
      <c r="I337" s="14">
        <v>18</v>
      </c>
      <c r="J337" s="14">
        <v>9000</v>
      </c>
      <c r="K337" s="15">
        <f t="shared" si="5"/>
        <v>162000</v>
      </c>
    </row>
    <row r="338" spans="1:11">
      <c r="A338" s="13">
        <v>40066</v>
      </c>
      <c r="B338" s="67" t="str">
        <f>TEXT($A338,"YYYY")&amp;"-"&amp;TEXT(ROW()-1,"000")&amp;"-"&amp;$F338&amp;TEXT(COUNTIF($F$2:F338,$F338), "000")</f>
        <v>2009-337-奶茶083</v>
      </c>
      <c r="C338" s="14" t="s">
        <v>171</v>
      </c>
      <c r="D338" s="14" t="s">
        <v>54</v>
      </c>
      <c r="E338" s="14" t="s">
        <v>7</v>
      </c>
      <c r="F338" s="14" t="s">
        <v>174</v>
      </c>
      <c r="G338" s="14">
        <v>56</v>
      </c>
      <c r="H338" s="14">
        <v>89</v>
      </c>
      <c r="I338" s="14">
        <v>79</v>
      </c>
      <c r="J338" s="14">
        <v>18000</v>
      </c>
      <c r="K338" s="15">
        <f t="shared" si="5"/>
        <v>1422000</v>
      </c>
    </row>
    <row r="339" spans="1:11">
      <c r="A339" s="13">
        <v>40068</v>
      </c>
      <c r="B339" s="67" t="str">
        <f>TEXT($A339,"YYYY")&amp;"-"&amp;TEXT(ROW()-1,"000")&amp;"-"&amp;$F339&amp;TEXT(COUNTIF($F$2:F339,$F339), "000")</f>
        <v>2009-338-泠涷茶137</v>
      </c>
      <c r="C339" s="14" t="s">
        <v>171</v>
      </c>
      <c r="D339" s="14" t="s">
        <v>66</v>
      </c>
      <c r="E339" s="14" t="s">
        <v>7</v>
      </c>
      <c r="F339" s="14" t="s">
        <v>176</v>
      </c>
      <c r="G339" s="14">
        <v>37</v>
      </c>
      <c r="H339" s="14">
        <v>58</v>
      </c>
      <c r="I339" s="14">
        <v>77</v>
      </c>
      <c r="J339" s="14">
        <v>9000</v>
      </c>
      <c r="K339" s="15">
        <f t="shared" si="5"/>
        <v>693000</v>
      </c>
    </row>
    <row r="340" spans="1:11">
      <c r="A340" s="13">
        <v>40068</v>
      </c>
      <c r="B340" s="67" t="str">
        <f>TEXT($A340,"YYYY")&amp;"-"&amp;TEXT(ROW()-1,"000")&amp;"-"&amp;$F340&amp;TEXT(COUNTIF($F$2:F340,$F340), "000")</f>
        <v>2009-339-紅茶095</v>
      </c>
      <c r="C340" s="14" t="s">
        <v>170</v>
      </c>
      <c r="D340" s="14" t="s">
        <v>86</v>
      </c>
      <c r="E340" s="14" t="s">
        <v>10</v>
      </c>
      <c r="F340" s="14" t="s">
        <v>175</v>
      </c>
      <c r="G340" s="14">
        <v>53</v>
      </c>
      <c r="H340" s="14">
        <v>78</v>
      </c>
      <c r="I340" s="14">
        <v>91</v>
      </c>
      <c r="J340" s="14">
        <v>23500</v>
      </c>
      <c r="K340" s="15">
        <f t="shared" si="5"/>
        <v>2138500</v>
      </c>
    </row>
    <row r="341" spans="1:11">
      <c r="A341" s="13">
        <v>40069</v>
      </c>
      <c r="B341" s="67" t="str">
        <f>TEXT($A341,"YYYY")&amp;"-"&amp;TEXT(ROW()-1,"000")&amp;"-"&amp;$F341&amp;TEXT(COUNTIF($F$2:F341,$F341), "000")</f>
        <v>2009-340-泠涷茶138</v>
      </c>
      <c r="C341" s="14" t="s">
        <v>169</v>
      </c>
      <c r="D341" s="14" t="s">
        <v>16</v>
      </c>
      <c r="E341" s="14" t="s">
        <v>10</v>
      </c>
      <c r="F341" s="14" t="s">
        <v>176</v>
      </c>
      <c r="G341" s="14">
        <v>56</v>
      </c>
      <c r="H341" s="14">
        <v>35</v>
      </c>
      <c r="I341" s="14">
        <v>43</v>
      </c>
      <c r="J341" s="14">
        <v>9000</v>
      </c>
      <c r="K341" s="15">
        <f t="shared" si="5"/>
        <v>387000</v>
      </c>
    </row>
    <row r="342" spans="1:11">
      <c r="A342" s="13">
        <v>40071</v>
      </c>
      <c r="B342" s="67" t="str">
        <f>TEXT($A342,"YYYY")&amp;"-"&amp;TEXT(ROW()-1,"000")&amp;"-"&amp;$F342&amp;TEXT(COUNTIF($F$2:F342,$F342), "000")</f>
        <v>2009-341-紅茶096</v>
      </c>
      <c r="C342" s="14" t="s">
        <v>13</v>
      </c>
      <c r="D342" s="14" t="s">
        <v>117</v>
      </c>
      <c r="E342" s="14" t="s">
        <v>118</v>
      </c>
      <c r="F342" s="14" t="s">
        <v>175</v>
      </c>
      <c r="G342" s="14">
        <v>79</v>
      </c>
      <c r="H342" s="14">
        <v>26</v>
      </c>
      <c r="I342" s="14">
        <v>9</v>
      </c>
      <c r="J342" s="14">
        <v>23500</v>
      </c>
      <c r="K342" s="15">
        <f t="shared" si="5"/>
        <v>211500</v>
      </c>
    </row>
    <row r="343" spans="1:11">
      <c r="A343" s="13">
        <v>40072</v>
      </c>
      <c r="B343" s="67" t="str">
        <f>TEXT($A343,"YYYY")&amp;"-"&amp;TEXT(ROW()-1,"000")&amp;"-"&amp;$F343&amp;TEXT(COUNTIF($F$2:F343,$F343), "000")</f>
        <v>2009-342-奶茶084</v>
      </c>
      <c r="C343" s="14" t="s">
        <v>169</v>
      </c>
      <c r="D343" s="14" t="s">
        <v>143</v>
      </c>
      <c r="E343" s="14" t="s">
        <v>18</v>
      </c>
      <c r="F343" s="14" t="s">
        <v>174</v>
      </c>
      <c r="G343" s="14">
        <v>67</v>
      </c>
      <c r="H343" s="14">
        <v>91</v>
      </c>
      <c r="I343" s="14">
        <v>56</v>
      </c>
      <c r="J343" s="14">
        <v>18000</v>
      </c>
      <c r="K343" s="15">
        <f t="shared" si="5"/>
        <v>1008000</v>
      </c>
    </row>
    <row r="344" spans="1:11">
      <c r="A344" s="13">
        <v>40074</v>
      </c>
      <c r="B344" s="67" t="str">
        <f>TEXT($A344,"YYYY")&amp;"-"&amp;TEXT(ROW()-1,"000")&amp;"-"&amp;$F344&amp;TEXT(COUNTIF($F$2:F344,$F344), "000")</f>
        <v>2009-343-紅茶097</v>
      </c>
      <c r="C344" s="14" t="s">
        <v>172</v>
      </c>
      <c r="D344" s="14" t="s">
        <v>74</v>
      </c>
      <c r="E344" s="14" t="s">
        <v>7</v>
      </c>
      <c r="F344" s="14" t="s">
        <v>175</v>
      </c>
      <c r="G344" s="14">
        <v>32</v>
      </c>
      <c r="H344" s="14">
        <v>95</v>
      </c>
      <c r="I344" s="14">
        <v>98</v>
      </c>
      <c r="J344" s="14">
        <v>23500</v>
      </c>
      <c r="K344" s="15">
        <f t="shared" si="5"/>
        <v>2303000</v>
      </c>
    </row>
    <row r="345" spans="1:11">
      <c r="A345" s="13">
        <v>40074</v>
      </c>
      <c r="B345" s="67" t="str">
        <f>TEXT($A345,"YYYY")&amp;"-"&amp;TEXT(ROW()-1,"000")&amp;"-"&amp;$F345&amp;TEXT(COUNTIF($F$2:F345,$F345), "000")</f>
        <v>2009-344-泠涷茶139</v>
      </c>
      <c r="C345" s="14" t="s">
        <v>13</v>
      </c>
      <c r="D345" s="14" t="s">
        <v>68</v>
      </c>
      <c r="E345" s="14" t="s">
        <v>7</v>
      </c>
      <c r="F345" s="14" t="s">
        <v>176</v>
      </c>
      <c r="G345" s="14">
        <v>78</v>
      </c>
      <c r="H345" s="14">
        <v>31</v>
      </c>
      <c r="I345" s="14">
        <v>30</v>
      </c>
      <c r="J345" s="14">
        <v>9000</v>
      </c>
      <c r="K345" s="15">
        <f t="shared" si="5"/>
        <v>270000</v>
      </c>
    </row>
    <row r="346" spans="1:11">
      <c r="A346" s="13">
        <v>40075</v>
      </c>
      <c r="B346" s="67" t="str">
        <f>TEXT($A346,"YYYY")&amp;"-"&amp;TEXT(ROW()-1,"000")&amp;"-"&amp;$F346&amp;TEXT(COUNTIF($F$2:F346,$F346), "000")</f>
        <v>2009-345-奶茶085</v>
      </c>
      <c r="C346" s="14" t="s">
        <v>173</v>
      </c>
      <c r="D346" s="14" t="s">
        <v>129</v>
      </c>
      <c r="E346" s="14" t="s">
        <v>18</v>
      </c>
      <c r="F346" s="14" t="s">
        <v>174</v>
      </c>
      <c r="G346" s="14">
        <v>39</v>
      </c>
      <c r="H346" s="14">
        <v>58</v>
      </c>
      <c r="I346" s="14">
        <v>98</v>
      </c>
      <c r="J346" s="14">
        <v>18000</v>
      </c>
      <c r="K346" s="15">
        <f t="shared" si="5"/>
        <v>1764000</v>
      </c>
    </row>
    <row r="347" spans="1:11">
      <c r="A347" s="13">
        <v>40077</v>
      </c>
      <c r="B347" s="67" t="str">
        <f>TEXT($A347,"YYYY")&amp;"-"&amp;TEXT(ROW()-1,"000")&amp;"-"&amp;$F347&amp;TEXT(COUNTIF($F$2:F347,$F347), "000")</f>
        <v>2009-346-泠涷茶140</v>
      </c>
      <c r="C347" s="14" t="s">
        <v>13</v>
      </c>
      <c r="D347" s="14" t="s">
        <v>34</v>
      </c>
      <c r="E347" s="14" t="s">
        <v>23</v>
      </c>
      <c r="F347" s="14" t="s">
        <v>176</v>
      </c>
      <c r="G347" s="14">
        <v>99</v>
      </c>
      <c r="H347" s="14">
        <v>32</v>
      </c>
      <c r="I347" s="14">
        <v>19</v>
      </c>
      <c r="J347" s="14">
        <v>9000</v>
      </c>
      <c r="K347" s="15">
        <f t="shared" si="5"/>
        <v>171000</v>
      </c>
    </row>
    <row r="348" spans="1:11">
      <c r="A348" s="13">
        <v>40077</v>
      </c>
      <c r="B348" s="67" t="str">
        <f>TEXT($A348,"YYYY")&amp;"-"&amp;TEXT(ROW()-1,"000")&amp;"-"&amp;$F348&amp;TEXT(COUNTIF($F$2:F348,$F348), "000")</f>
        <v>2009-347-泠涷茶141</v>
      </c>
      <c r="C348" s="14" t="s">
        <v>13</v>
      </c>
      <c r="D348" s="14" t="s">
        <v>68</v>
      </c>
      <c r="E348" s="14" t="s">
        <v>7</v>
      </c>
      <c r="F348" s="14" t="s">
        <v>176</v>
      </c>
      <c r="G348" s="14">
        <v>39</v>
      </c>
      <c r="H348" s="14">
        <v>30</v>
      </c>
      <c r="I348" s="14">
        <v>81</v>
      </c>
      <c r="J348" s="14">
        <v>9000</v>
      </c>
      <c r="K348" s="15">
        <f t="shared" si="5"/>
        <v>729000</v>
      </c>
    </row>
    <row r="349" spans="1:11">
      <c r="A349" s="13">
        <v>40078</v>
      </c>
      <c r="B349" s="67" t="str">
        <f>TEXT($A349,"YYYY")&amp;"-"&amp;TEXT(ROW()-1,"000")&amp;"-"&amp;$F349&amp;TEXT(COUNTIF($F$2:F349,$F349), "000")</f>
        <v>2009-348-泠涷茶142</v>
      </c>
      <c r="C349" s="14" t="s">
        <v>173</v>
      </c>
      <c r="D349" s="14" t="s">
        <v>102</v>
      </c>
      <c r="E349" s="14" t="s">
        <v>23</v>
      </c>
      <c r="F349" s="14" t="s">
        <v>176</v>
      </c>
      <c r="G349" s="14">
        <v>24</v>
      </c>
      <c r="H349" s="14">
        <v>75</v>
      </c>
      <c r="I349" s="14">
        <v>7</v>
      </c>
      <c r="J349" s="14">
        <v>9000</v>
      </c>
      <c r="K349" s="15">
        <f t="shared" si="5"/>
        <v>63000</v>
      </c>
    </row>
    <row r="350" spans="1:11">
      <c r="A350" s="13">
        <v>40079</v>
      </c>
      <c r="B350" s="67" t="str">
        <f>TEXT($A350,"YYYY")&amp;"-"&amp;TEXT(ROW()-1,"000")&amp;"-"&amp;$F350&amp;TEXT(COUNTIF($F$2:F350,$F350), "000")</f>
        <v>2009-349-紅茶098</v>
      </c>
      <c r="C350" s="14" t="s">
        <v>173</v>
      </c>
      <c r="D350" s="14" t="s">
        <v>46</v>
      </c>
      <c r="E350" s="14" t="s">
        <v>7</v>
      </c>
      <c r="F350" s="14" t="s">
        <v>175</v>
      </c>
      <c r="G350" s="14">
        <v>30</v>
      </c>
      <c r="H350" s="14">
        <v>58</v>
      </c>
      <c r="I350" s="14">
        <v>25</v>
      </c>
      <c r="J350" s="14">
        <v>23500</v>
      </c>
      <c r="K350" s="15">
        <f t="shared" si="5"/>
        <v>587500</v>
      </c>
    </row>
    <row r="351" spans="1:11">
      <c r="A351" s="13">
        <v>40080</v>
      </c>
      <c r="B351" s="67" t="str">
        <f>TEXT($A351,"YYYY")&amp;"-"&amp;TEXT(ROW()-1,"000")&amp;"-"&amp;$F351&amp;TEXT(COUNTIF($F$2:F351,$F351), "000")</f>
        <v>2009-350-紅茶099</v>
      </c>
      <c r="C351" s="14" t="s">
        <v>173</v>
      </c>
      <c r="D351" s="14" t="s">
        <v>107</v>
      </c>
      <c r="E351" s="14" t="s">
        <v>18</v>
      </c>
      <c r="F351" s="14" t="s">
        <v>175</v>
      </c>
      <c r="G351" s="14">
        <v>66</v>
      </c>
      <c r="H351" s="14">
        <v>40</v>
      </c>
      <c r="I351" s="14">
        <v>98</v>
      </c>
      <c r="J351" s="14">
        <v>23500</v>
      </c>
      <c r="K351" s="15">
        <f t="shared" si="5"/>
        <v>2303000</v>
      </c>
    </row>
    <row r="352" spans="1:11">
      <c r="A352" s="13">
        <v>40080</v>
      </c>
      <c r="B352" s="67" t="str">
        <f>TEXT($A352,"YYYY")&amp;"-"&amp;TEXT(ROW()-1,"000")&amp;"-"&amp;$F352&amp;TEXT(COUNTIF($F$2:F352,$F352), "000")</f>
        <v>2009-351-紅茶100</v>
      </c>
      <c r="C352" s="14" t="s">
        <v>170</v>
      </c>
      <c r="D352" s="14" t="s">
        <v>9</v>
      </c>
      <c r="E352" s="14" t="s">
        <v>18</v>
      </c>
      <c r="F352" s="14" t="s">
        <v>175</v>
      </c>
      <c r="G352" s="14">
        <v>45</v>
      </c>
      <c r="H352" s="14">
        <v>26</v>
      </c>
      <c r="I352" s="14">
        <v>8</v>
      </c>
      <c r="J352" s="14">
        <v>23500</v>
      </c>
      <c r="K352" s="15">
        <f t="shared" si="5"/>
        <v>188000</v>
      </c>
    </row>
    <row r="353" spans="1:11">
      <c r="A353" s="13">
        <v>40080</v>
      </c>
      <c r="B353" s="67" t="str">
        <f>TEXT($A353,"YYYY")&amp;"-"&amp;TEXT(ROW()-1,"000")&amp;"-"&amp;$F353&amp;TEXT(COUNTIF($F$2:F353,$F353), "000")</f>
        <v>2009-352-泠涷茶143</v>
      </c>
      <c r="C353" s="14" t="s">
        <v>13</v>
      </c>
      <c r="D353" s="14" t="s">
        <v>124</v>
      </c>
      <c r="E353" s="14" t="s">
        <v>118</v>
      </c>
      <c r="F353" s="14" t="s">
        <v>176</v>
      </c>
      <c r="G353" s="14">
        <v>84</v>
      </c>
      <c r="H353" s="14">
        <v>56</v>
      </c>
      <c r="I353" s="14">
        <v>28</v>
      </c>
      <c r="J353" s="14">
        <v>9000</v>
      </c>
      <c r="K353" s="15">
        <f t="shared" si="5"/>
        <v>252000</v>
      </c>
    </row>
    <row r="354" spans="1:11">
      <c r="A354" s="13">
        <v>40080</v>
      </c>
      <c r="B354" s="67" t="str">
        <f>TEXT($A354,"YYYY")&amp;"-"&amp;TEXT(ROW()-1,"000")&amp;"-"&amp;$F354&amp;TEXT(COUNTIF($F$2:F354,$F354), "000")</f>
        <v>2009-353-泠涷茶144</v>
      </c>
      <c r="C354" s="14" t="s">
        <v>173</v>
      </c>
      <c r="D354" s="14" t="s">
        <v>124</v>
      </c>
      <c r="E354" s="14" t="s">
        <v>118</v>
      </c>
      <c r="F354" s="14" t="s">
        <v>176</v>
      </c>
      <c r="G354" s="14">
        <v>96</v>
      </c>
      <c r="H354" s="14">
        <v>61</v>
      </c>
      <c r="I354" s="14">
        <v>47</v>
      </c>
      <c r="J354" s="14">
        <v>9000</v>
      </c>
      <c r="K354" s="15">
        <f t="shared" si="5"/>
        <v>423000</v>
      </c>
    </row>
    <row r="355" spans="1:11">
      <c r="A355" s="13">
        <v>40080</v>
      </c>
      <c r="B355" s="67" t="str">
        <f>TEXT($A355,"YYYY")&amp;"-"&amp;TEXT(ROW()-1,"000")&amp;"-"&amp;$F355&amp;TEXT(COUNTIF($F$2:F355,$F355), "000")</f>
        <v>2009-354-泠涷茶145</v>
      </c>
      <c r="C355" s="14" t="s">
        <v>173</v>
      </c>
      <c r="D355" s="14" t="s">
        <v>72</v>
      </c>
      <c r="E355" s="14" t="s">
        <v>7</v>
      </c>
      <c r="F355" s="14" t="s">
        <v>176</v>
      </c>
      <c r="G355" s="14">
        <v>22</v>
      </c>
      <c r="H355" s="14">
        <v>22</v>
      </c>
      <c r="I355" s="14">
        <v>97</v>
      </c>
      <c r="J355" s="14">
        <v>9000</v>
      </c>
      <c r="K355" s="15">
        <f t="shared" si="5"/>
        <v>873000</v>
      </c>
    </row>
    <row r="356" spans="1:11">
      <c r="A356" s="13">
        <v>40080</v>
      </c>
      <c r="B356" s="67" t="str">
        <f>TEXT($A356,"YYYY")&amp;"-"&amp;TEXT(ROW()-1,"000")&amp;"-"&amp;$F356&amp;TEXT(COUNTIF($F$2:F356,$F356), "000")</f>
        <v>2009-355-奶茶086</v>
      </c>
      <c r="C356" s="14" t="s">
        <v>13</v>
      </c>
      <c r="D356" s="14" t="s">
        <v>93</v>
      </c>
      <c r="E356" s="14" t="s">
        <v>21</v>
      </c>
      <c r="F356" s="14" t="s">
        <v>174</v>
      </c>
      <c r="G356" s="14">
        <v>76</v>
      </c>
      <c r="H356" s="14">
        <v>72</v>
      </c>
      <c r="I356" s="14">
        <v>61</v>
      </c>
      <c r="J356" s="14">
        <v>18000</v>
      </c>
      <c r="K356" s="15">
        <f t="shared" si="5"/>
        <v>1098000</v>
      </c>
    </row>
    <row r="357" spans="1:11">
      <c r="A357" s="13">
        <v>40081</v>
      </c>
      <c r="B357" s="67" t="str">
        <f>TEXT($A357,"YYYY")&amp;"-"&amp;TEXT(ROW()-1,"000")&amp;"-"&amp;$F357&amp;TEXT(COUNTIF($F$2:F357,$F357), "000")</f>
        <v>2009-356-泠涷茶146</v>
      </c>
      <c r="C357" s="14" t="s">
        <v>13</v>
      </c>
      <c r="D357" s="14" t="s">
        <v>130</v>
      </c>
      <c r="E357" s="14" t="s">
        <v>18</v>
      </c>
      <c r="F357" s="14" t="s">
        <v>176</v>
      </c>
      <c r="G357" s="14">
        <v>55</v>
      </c>
      <c r="H357" s="14">
        <v>48</v>
      </c>
      <c r="I357" s="14">
        <v>15</v>
      </c>
      <c r="J357" s="14">
        <v>9000</v>
      </c>
      <c r="K357" s="15">
        <f t="shared" si="5"/>
        <v>135000</v>
      </c>
    </row>
    <row r="358" spans="1:11">
      <c r="A358" s="13">
        <v>40082</v>
      </c>
      <c r="B358" s="67" t="str">
        <f>TEXT($A358,"YYYY")&amp;"-"&amp;TEXT(ROW()-1,"000")&amp;"-"&amp;$F358&amp;TEXT(COUNTIF($F$2:F358,$F358), "000")</f>
        <v>2009-357-泠涷茶147</v>
      </c>
      <c r="C358" s="14" t="s">
        <v>171</v>
      </c>
      <c r="D358" s="14" t="s">
        <v>90</v>
      </c>
      <c r="E358" s="14" t="s">
        <v>21</v>
      </c>
      <c r="F358" s="14" t="s">
        <v>176</v>
      </c>
      <c r="G358" s="14">
        <v>98</v>
      </c>
      <c r="H358" s="14">
        <v>74</v>
      </c>
      <c r="I358" s="14">
        <v>89</v>
      </c>
      <c r="J358" s="14">
        <v>9000</v>
      </c>
      <c r="K358" s="15">
        <f t="shared" si="5"/>
        <v>801000</v>
      </c>
    </row>
    <row r="359" spans="1:11">
      <c r="A359" s="13">
        <v>40082</v>
      </c>
      <c r="B359" s="67" t="str">
        <f>TEXT($A359,"YYYY")&amp;"-"&amp;TEXT(ROW()-1,"000")&amp;"-"&amp;$F359&amp;TEXT(COUNTIF($F$2:F359,$F359), "000")</f>
        <v>2009-358-奶茶087</v>
      </c>
      <c r="C359" s="14" t="s">
        <v>13</v>
      </c>
      <c r="D359" s="14" t="s">
        <v>95</v>
      </c>
      <c r="E359" s="14" t="s">
        <v>10</v>
      </c>
      <c r="F359" s="14" t="s">
        <v>174</v>
      </c>
      <c r="G359" s="14">
        <v>43</v>
      </c>
      <c r="H359" s="14">
        <v>75</v>
      </c>
      <c r="I359" s="14">
        <v>76</v>
      </c>
      <c r="J359" s="14">
        <v>18000</v>
      </c>
      <c r="K359" s="15">
        <f t="shared" si="5"/>
        <v>1368000</v>
      </c>
    </row>
    <row r="360" spans="1:11">
      <c r="A360" s="13">
        <v>40084</v>
      </c>
      <c r="B360" s="67" t="str">
        <f>TEXT($A360,"YYYY")&amp;"-"&amp;TEXT(ROW()-1,"000")&amp;"-"&amp;$F360&amp;TEXT(COUNTIF($F$2:F360,$F360), "000")</f>
        <v>2009-359-泠涷茶148</v>
      </c>
      <c r="C360" s="14" t="s">
        <v>13</v>
      </c>
      <c r="D360" s="14" t="s">
        <v>167</v>
      </c>
      <c r="E360" s="14" t="s">
        <v>18</v>
      </c>
      <c r="F360" s="14" t="s">
        <v>176</v>
      </c>
      <c r="G360" s="14">
        <v>95</v>
      </c>
      <c r="H360" s="14">
        <v>23</v>
      </c>
      <c r="I360" s="14">
        <v>4</v>
      </c>
      <c r="J360" s="14">
        <v>9000</v>
      </c>
      <c r="K360" s="15">
        <f t="shared" si="5"/>
        <v>36000</v>
      </c>
    </row>
    <row r="361" spans="1:11">
      <c r="A361" s="13">
        <v>40085</v>
      </c>
      <c r="B361" s="67" t="str">
        <f>TEXT($A361,"YYYY")&amp;"-"&amp;TEXT(ROW()-1,"000")&amp;"-"&amp;$F361&amp;TEXT(COUNTIF($F$2:F361,$F361), "000")</f>
        <v>2009-360-紅茶101</v>
      </c>
      <c r="C361" s="14" t="s">
        <v>13</v>
      </c>
      <c r="D361" s="14" t="s">
        <v>87</v>
      </c>
      <c r="E361" s="14" t="s">
        <v>10</v>
      </c>
      <c r="F361" s="14" t="s">
        <v>175</v>
      </c>
      <c r="G361" s="14">
        <v>46</v>
      </c>
      <c r="H361" s="14">
        <v>75</v>
      </c>
      <c r="I361" s="14">
        <v>42</v>
      </c>
      <c r="J361" s="14">
        <v>23500</v>
      </c>
      <c r="K361" s="15">
        <f t="shared" si="5"/>
        <v>987000</v>
      </c>
    </row>
    <row r="362" spans="1:11">
      <c r="A362" s="13">
        <v>40085</v>
      </c>
      <c r="B362" s="67" t="str">
        <f>TEXT($A362,"YYYY")&amp;"-"&amp;TEXT(ROW()-1,"000")&amp;"-"&amp;$F362&amp;TEXT(COUNTIF($F$2:F362,$F362), "000")</f>
        <v>2009-361-茶里王011</v>
      </c>
      <c r="C362" s="14" t="s">
        <v>173</v>
      </c>
      <c r="D362" s="14" t="s">
        <v>12</v>
      </c>
      <c r="E362" s="14" t="s">
        <v>10</v>
      </c>
      <c r="F362" s="14" t="s">
        <v>177</v>
      </c>
      <c r="G362" s="14">
        <v>46</v>
      </c>
      <c r="H362" s="14">
        <v>48</v>
      </c>
      <c r="I362" s="14">
        <v>27</v>
      </c>
      <c r="J362" s="14">
        <v>5000</v>
      </c>
      <c r="K362" s="15">
        <f t="shared" si="5"/>
        <v>135000</v>
      </c>
    </row>
    <row r="363" spans="1:11">
      <c r="A363" s="13">
        <v>40086</v>
      </c>
      <c r="B363" s="67" t="str">
        <f>TEXT($A363,"YYYY")&amp;"-"&amp;TEXT(ROW()-1,"000")&amp;"-"&amp;$F363&amp;TEXT(COUNTIF($F$2:F363,$F363), "000")</f>
        <v>2009-362-泠涷茶149</v>
      </c>
      <c r="C363" s="14" t="s">
        <v>173</v>
      </c>
      <c r="D363" s="14" t="s">
        <v>56</v>
      </c>
      <c r="E363" s="14" t="s">
        <v>23</v>
      </c>
      <c r="F363" s="14" t="s">
        <v>176</v>
      </c>
      <c r="G363" s="14">
        <v>79</v>
      </c>
      <c r="H363" s="14">
        <v>31</v>
      </c>
      <c r="I363" s="14">
        <v>30</v>
      </c>
      <c r="J363" s="14">
        <v>9000</v>
      </c>
      <c r="K363" s="15">
        <f t="shared" si="5"/>
        <v>270000</v>
      </c>
    </row>
    <row r="364" spans="1:11">
      <c r="A364" s="13">
        <v>40088</v>
      </c>
      <c r="B364" s="67" t="str">
        <f>TEXT($A364,"YYYY")&amp;"-"&amp;TEXT(ROW()-1,"000")&amp;"-"&amp;$F364&amp;TEXT(COUNTIF($F$2:F364,$F364), "000")</f>
        <v>2009-363-奶茶088</v>
      </c>
      <c r="C364" s="14" t="s">
        <v>172</v>
      </c>
      <c r="D364" s="14" t="s">
        <v>11</v>
      </c>
      <c r="E364" s="14" t="s">
        <v>7</v>
      </c>
      <c r="F364" s="14" t="s">
        <v>174</v>
      </c>
      <c r="G364" s="14">
        <v>32</v>
      </c>
      <c r="H364" s="14">
        <v>33</v>
      </c>
      <c r="I364" s="14">
        <v>75</v>
      </c>
      <c r="J364" s="14">
        <v>18000</v>
      </c>
      <c r="K364" s="15">
        <f t="shared" si="5"/>
        <v>1350000</v>
      </c>
    </row>
    <row r="365" spans="1:11">
      <c r="A365" s="13">
        <v>40089</v>
      </c>
      <c r="B365" s="67" t="str">
        <f>TEXT($A365,"YYYY")&amp;"-"&amp;TEXT(ROW()-1,"000")&amp;"-"&amp;$F365&amp;TEXT(COUNTIF($F$2:F365,$F365), "000")</f>
        <v>2009-364-奶茶089</v>
      </c>
      <c r="C365" s="14" t="s">
        <v>171</v>
      </c>
      <c r="D365" s="14" t="s">
        <v>126</v>
      </c>
      <c r="E365" s="14" t="s">
        <v>18</v>
      </c>
      <c r="F365" s="14" t="s">
        <v>174</v>
      </c>
      <c r="G365" s="14">
        <v>27</v>
      </c>
      <c r="H365" s="14">
        <v>38</v>
      </c>
      <c r="I365" s="14">
        <v>46</v>
      </c>
      <c r="J365" s="14">
        <v>18000</v>
      </c>
      <c r="K365" s="15">
        <f t="shared" si="5"/>
        <v>828000</v>
      </c>
    </row>
    <row r="366" spans="1:11">
      <c r="A366" s="13">
        <v>40090</v>
      </c>
      <c r="B366" s="67" t="str">
        <f>TEXT($A366,"YYYY")&amp;"-"&amp;TEXT(ROW()-1,"000")&amp;"-"&amp;$F366&amp;TEXT(COUNTIF($F$2:F366,$F366), "000")</f>
        <v>2009-365-茶包015</v>
      </c>
      <c r="C366" s="14" t="s">
        <v>170</v>
      </c>
      <c r="D366" s="14" t="s">
        <v>46</v>
      </c>
      <c r="E366" s="14" t="s">
        <v>7</v>
      </c>
      <c r="F366" s="14" t="s">
        <v>178</v>
      </c>
      <c r="G366" s="14">
        <v>74</v>
      </c>
      <c r="H366" s="14">
        <v>46</v>
      </c>
      <c r="I366" s="14">
        <v>55</v>
      </c>
      <c r="J366" s="14">
        <v>4000</v>
      </c>
      <c r="K366" s="15">
        <f t="shared" si="5"/>
        <v>220000</v>
      </c>
    </row>
    <row r="367" spans="1:11">
      <c r="A367" s="13">
        <v>40090</v>
      </c>
      <c r="B367" s="67" t="str">
        <f>TEXT($A367,"YYYY")&amp;"-"&amp;TEXT(ROW()-1,"000")&amp;"-"&amp;$F367&amp;TEXT(COUNTIF($F$2:F367,$F367), "000")</f>
        <v>2009-366-紅茶102</v>
      </c>
      <c r="C367" s="14" t="s">
        <v>13</v>
      </c>
      <c r="D367" s="14" t="s">
        <v>166</v>
      </c>
      <c r="E367" s="14" t="s">
        <v>118</v>
      </c>
      <c r="F367" s="14" t="s">
        <v>175</v>
      </c>
      <c r="G367" s="14">
        <v>74</v>
      </c>
      <c r="H367" s="14">
        <v>41</v>
      </c>
      <c r="I367" s="14">
        <v>100</v>
      </c>
      <c r="J367" s="14">
        <v>23500</v>
      </c>
      <c r="K367" s="15">
        <f t="shared" si="5"/>
        <v>2350000</v>
      </c>
    </row>
    <row r="368" spans="1:11">
      <c r="A368" s="13">
        <v>40091</v>
      </c>
      <c r="B368" s="67" t="str">
        <f>TEXT($A368,"YYYY")&amp;"-"&amp;TEXT(ROW()-1,"000")&amp;"-"&amp;$F368&amp;TEXT(COUNTIF($F$2:F368,$F368), "000")</f>
        <v>2009-367-茶包016</v>
      </c>
      <c r="C368" s="14" t="s">
        <v>172</v>
      </c>
      <c r="D368" s="14" t="s">
        <v>20</v>
      </c>
      <c r="E368" s="14" t="s">
        <v>21</v>
      </c>
      <c r="F368" s="14" t="s">
        <v>178</v>
      </c>
      <c r="G368" s="14">
        <v>69</v>
      </c>
      <c r="H368" s="14">
        <v>72</v>
      </c>
      <c r="I368" s="14">
        <v>60</v>
      </c>
      <c r="J368" s="14">
        <v>4000</v>
      </c>
      <c r="K368" s="15">
        <f t="shared" si="5"/>
        <v>240000</v>
      </c>
    </row>
    <row r="369" spans="1:11">
      <c r="A369" s="13">
        <v>40091</v>
      </c>
      <c r="B369" s="67" t="str">
        <f>TEXT($A369,"YYYY")&amp;"-"&amp;TEXT(ROW()-1,"000")&amp;"-"&amp;$F369&amp;TEXT(COUNTIF($F$2:F369,$F369), "000")</f>
        <v>2009-368-紅茶103</v>
      </c>
      <c r="C369" s="14" t="s">
        <v>172</v>
      </c>
      <c r="D369" s="14" t="s">
        <v>26</v>
      </c>
      <c r="E369" s="14" t="s">
        <v>21</v>
      </c>
      <c r="F369" s="14" t="s">
        <v>175</v>
      </c>
      <c r="G369" s="14">
        <v>35</v>
      </c>
      <c r="H369" s="14">
        <v>46</v>
      </c>
      <c r="I369" s="14">
        <v>89</v>
      </c>
      <c r="J369" s="14">
        <v>23500</v>
      </c>
      <c r="K369" s="15">
        <f t="shared" si="5"/>
        <v>2091500</v>
      </c>
    </row>
    <row r="370" spans="1:11">
      <c r="A370" s="13">
        <v>40091</v>
      </c>
      <c r="B370" s="67" t="str">
        <f>TEXT($A370,"YYYY")&amp;"-"&amp;TEXT(ROW()-1,"000")&amp;"-"&amp;$F370&amp;TEXT(COUNTIF($F$2:F370,$F370), "000")</f>
        <v>2009-369-泠涷茶150</v>
      </c>
      <c r="C370" s="14" t="s">
        <v>172</v>
      </c>
      <c r="D370" s="14" t="s">
        <v>47</v>
      </c>
      <c r="E370" s="14" t="s">
        <v>7</v>
      </c>
      <c r="F370" s="14" t="s">
        <v>176</v>
      </c>
      <c r="G370" s="14">
        <v>77</v>
      </c>
      <c r="H370" s="14">
        <v>75</v>
      </c>
      <c r="I370" s="14">
        <v>8</v>
      </c>
      <c r="J370" s="14">
        <v>9000</v>
      </c>
      <c r="K370" s="15">
        <f t="shared" si="5"/>
        <v>72000</v>
      </c>
    </row>
    <row r="371" spans="1:11">
      <c r="A371" s="13">
        <v>40092</v>
      </c>
      <c r="B371" s="67" t="str">
        <f>TEXT($A371,"YYYY")&amp;"-"&amp;TEXT(ROW()-1,"000")&amp;"-"&amp;$F371&amp;TEXT(COUNTIF($F$2:F371,$F371), "000")</f>
        <v>2009-370-紅茶104</v>
      </c>
      <c r="C371" s="14" t="s">
        <v>172</v>
      </c>
      <c r="D371" s="14" t="s">
        <v>71</v>
      </c>
      <c r="E371" s="14" t="s">
        <v>7</v>
      </c>
      <c r="F371" s="14" t="s">
        <v>175</v>
      </c>
      <c r="G371" s="14">
        <v>85</v>
      </c>
      <c r="H371" s="14">
        <v>24</v>
      </c>
      <c r="I371" s="14">
        <v>14</v>
      </c>
      <c r="J371" s="14">
        <v>23500</v>
      </c>
      <c r="K371" s="15">
        <f t="shared" si="5"/>
        <v>329000</v>
      </c>
    </row>
    <row r="372" spans="1:11">
      <c r="A372" s="13">
        <v>40093</v>
      </c>
      <c r="B372" s="67" t="str">
        <f>TEXT($A372,"YYYY")&amp;"-"&amp;TEXT(ROW()-1,"000")&amp;"-"&amp;$F372&amp;TEXT(COUNTIF($F$2:F372,$F372), "000")</f>
        <v>2009-371-茶里王012</v>
      </c>
      <c r="C372" s="14" t="s">
        <v>170</v>
      </c>
      <c r="D372" s="14" t="s">
        <v>14</v>
      </c>
      <c r="E372" s="14" t="s">
        <v>10</v>
      </c>
      <c r="F372" s="14" t="s">
        <v>177</v>
      </c>
      <c r="G372" s="14">
        <v>100</v>
      </c>
      <c r="H372" s="14">
        <v>28</v>
      </c>
      <c r="I372" s="14">
        <v>100</v>
      </c>
      <c r="J372" s="14">
        <v>5000</v>
      </c>
      <c r="K372" s="15">
        <f t="shared" si="5"/>
        <v>500000</v>
      </c>
    </row>
    <row r="373" spans="1:11">
      <c r="A373" s="13">
        <v>40093</v>
      </c>
      <c r="B373" s="67" t="str">
        <f>TEXT($A373,"YYYY")&amp;"-"&amp;TEXT(ROW()-1,"000")&amp;"-"&amp;$F373&amp;TEXT(COUNTIF($F$2:F373,$F373), "000")</f>
        <v>2009-372-茶包017</v>
      </c>
      <c r="C373" s="14" t="s">
        <v>173</v>
      </c>
      <c r="D373" s="14" t="s">
        <v>42</v>
      </c>
      <c r="E373" s="14" t="s">
        <v>23</v>
      </c>
      <c r="F373" s="14" t="s">
        <v>178</v>
      </c>
      <c r="G373" s="14">
        <v>46</v>
      </c>
      <c r="H373" s="14">
        <v>28</v>
      </c>
      <c r="I373" s="14">
        <v>65</v>
      </c>
      <c r="J373" s="14">
        <v>4000</v>
      </c>
      <c r="K373" s="15">
        <f t="shared" si="5"/>
        <v>260000</v>
      </c>
    </row>
    <row r="374" spans="1:11">
      <c r="A374" s="13">
        <v>40094</v>
      </c>
      <c r="B374" s="67" t="str">
        <f>TEXT($A374,"YYYY")&amp;"-"&amp;TEXT(ROW()-1,"000")&amp;"-"&amp;$F374&amp;TEXT(COUNTIF($F$2:F374,$F374), "000")</f>
        <v>2009-373-泠涷茶151</v>
      </c>
      <c r="C374" s="14" t="s">
        <v>13</v>
      </c>
      <c r="D374" s="14" t="s">
        <v>105</v>
      </c>
      <c r="E374" s="14" t="s">
        <v>18</v>
      </c>
      <c r="F374" s="14" t="s">
        <v>176</v>
      </c>
      <c r="G374" s="14">
        <v>66</v>
      </c>
      <c r="H374" s="14">
        <v>81</v>
      </c>
      <c r="I374" s="14">
        <v>51</v>
      </c>
      <c r="J374" s="14">
        <v>9000</v>
      </c>
      <c r="K374" s="15">
        <f t="shared" si="5"/>
        <v>459000</v>
      </c>
    </row>
    <row r="375" spans="1:11">
      <c r="A375" s="13">
        <v>40094</v>
      </c>
      <c r="B375" s="67" t="str">
        <f>TEXT($A375,"YYYY")&amp;"-"&amp;TEXT(ROW()-1,"000")&amp;"-"&amp;$F375&amp;TEXT(COUNTIF($F$2:F375,$F375), "000")</f>
        <v>2009-374-茶包018</v>
      </c>
      <c r="C375" s="14" t="s">
        <v>173</v>
      </c>
      <c r="D375" s="14" t="s">
        <v>22</v>
      </c>
      <c r="E375" s="14" t="s">
        <v>23</v>
      </c>
      <c r="F375" s="14" t="s">
        <v>178</v>
      </c>
      <c r="G375" s="14">
        <v>28</v>
      </c>
      <c r="H375" s="14">
        <v>60</v>
      </c>
      <c r="I375" s="14">
        <v>20</v>
      </c>
      <c r="J375" s="14">
        <v>4000</v>
      </c>
      <c r="K375" s="15">
        <f t="shared" si="5"/>
        <v>80000</v>
      </c>
    </row>
    <row r="376" spans="1:11">
      <c r="A376" s="13">
        <v>40095</v>
      </c>
      <c r="B376" s="67" t="str">
        <f>TEXT($A376,"YYYY")&amp;"-"&amp;TEXT(ROW()-1,"000")&amp;"-"&amp;$F376&amp;TEXT(COUNTIF($F$2:F376,$F376), "000")</f>
        <v>2009-375-泠涷茶152</v>
      </c>
      <c r="C376" s="14" t="s">
        <v>13</v>
      </c>
      <c r="D376" s="14" t="s">
        <v>124</v>
      </c>
      <c r="E376" s="14" t="s">
        <v>118</v>
      </c>
      <c r="F376" s="14" t="s">
        <v>176</v>
      </c>
      <c r="G376" s="14">
        <v>36</v>
      </c>
      <c r="H376" s="14">
        <v>48</v>
      </c>
      <c r="I376" s="14">
        <v>77</v>
      </c>
      <c r="J376" s="14">
        <v>9000</v>
      </c>
      <c r="K376" s="15">
        <f t="shared" si="5"/>
        <v>693000</v>
      </c>
    </row>
    <row r="377" spans="1:11">
      <c r="A377" s="13">
        <v>40096</v>
      </c>
      <c r="B377" s="67" t="str">
        <f>TEXT($A377,"YYYY")&amp;"-"&amp;TEXT(ROW()-1,"000")&amp;"-"&amp;$F377&amp;TEXT(COUNTIF($F$2:F377,$F377), "000")</f>
        <v>2009-376-泠涷茶153</v>
      </c>
      <c r="C377" s="14" t="s">
        <v>13</v>
      </c>
      <c r="D377" s="14" t="s">
        <v>134</v>
      </c>
      <c r="E377" s="14" t="s">
        <v>18</v>
      </c>
      <c r="F377" s="14" t="s">
        <v>176</v>
      </c>
      <c r="G377" s="14">
        <v>93</v>
      </c>
      <c r="H377" s="14">
        <v>29</v>
      </c>
      <c r="I377" s="14">
        <v>2</v>
      </c>
      <c r="J377" s="14">
        <v>9000</v>
      </c>
      <c r="K377" s="15">
        <f t="shared" si="5"/>
        <v>18000</v>
      </c>
    </row>
    <row r="378" spans="1:11">
      <c r="A378" s="13">
        <v>40096</v>
      </c>
      <c r="B378" s="67" t="str">
        <f>TEXT($A378,"YYYY")&amp;"-"&amp;TEXT(ROW()-1,"000")&amp;"-"&amp;$F378&amp;TEXT(COUNTIF($F$2:F378,$F378), "000")</f>
        <v>2009-377-奶茶090</v>
      </c>
      <c r="C378" s="14" t="s">
        <v>13</v>
      </c>
      <c r="D378" s="14" t="s">
        <v>89</v>
      </c>
      <c r="E378" s="14" t="s">
        <v>10</v>
      </c>
      <c r="F378" s="14" t="s">
        <v>174</v>
      </c>
      <c r="G378" s="14">
        <v>57</v>
      </c>
      <c r="H378" s="14">
        <v>67</v>
      </c>
      <c r="I378" s="14">
        <v>70</v>
      </c>
      <c r="J378" s="14">
        <v>18000</v>
      </c>
      <c r="K378" s="15">
        <f t="shared" si="5"/>
        <v>1260000</v>
      </c>
    </row>
    <row r="379" spans="1:11">
      <c r="A379" s="13">
        <v>40096</v>
      </c>
      <c r="B379" s="67" t="str">
        <f>TEXT($A379,"YYYY")&amp;"-"&amp;TEXT(ROW()-1,"000")&amp;"-"&amp;$F379&amp;TEXT(COUNTIF($F$2:F379,$F379), "000")</f>
        <v>2009-378-茶里王013</v>
      </c>
      <c r="C379" s="14" t="s">
        <v>170</v>
      </c>
      <c r="D379" s="14" t="s">
        <v>14</v>
      </c>
      <c r="E379" s="14" t="s">
        <v>10</v>
      </c>
      <c r="F379" s="14" t="s">
        <v>177</v>
      </c>
      <c r="G379" s="14">
        <v>54</v>
      </c>
      <c r="H379" s="14">
        <v>34</v>
      </c>
      <c r="I379" s="14">
        <v>98</v>
      </c>
      <c r="J379" s="14">
        <v>5000</v>
      </c>
      <c r="K379" s="15">
        <f t="shared" si="5"/>
        <v>490000</v>
      </c>
    </row>
    <row r="380" spans="1:11">
      <c r="A380" s="13">
        <v>40098</v>
      </c>
      <c r="B380" s="67" t="str">
        <f>TEXT($A380,"YYYY")&amp;"-"&amp;TEXT(ROW()-1,"000")&amp;"-"&amp;$F380&amp;TEXT(COUNTIF($F$2:F380,$F380), "000")</f>
        <v>2009-379-泠涷茶154</v>
      </c>
      <c r="C380" s="14" t="s">
        <v>169</v>
      </c>
      <c r="D380" s="14" t="s">
        <v>46</v>
      </c>
      <c r="E380" s="14" t="s">
        <v>7</v>
      </c>
      <c r="F380" s="14" t="s">
        <v>176</v>
      </c>
      <c r="G380" s="14">
        <v>69</v>
      </c>
      <c r="H380" s="14">
        <v>97</v>
      </c>
      <c r="I380" s="14">
        <v>59</v>
      </c>
      <c r="J380" s="14">
        <v>9000</v>
      </c>
      <c r="K380" s="15">
        <f t="shared" si="5"/>
        <v>531000</v>
      </c>
    </row>
    <row r="381" spans="1:11">
      <c r="A381" s="13">
        <v>40098</v>
      </c>
      <c r="B381" s="67" t="str">
        <f>TEXT($A381,"YYYY")&amp;"-"&amp;TEXT(ROW()-1,"000")&amp;"-"&amp;$F381&amp;TEXT(COUNTIF($F$2:F381,$F381), "000")</f>
        <v>2009-380-泠涷茶155</v>
      </c>
      <c r="C381" s="14" t="s">
        <v>13</v>
      </c>
      <c r="D381" s="14" t="s">
        <v>44</v>
      </c>
      <c r="E381" s="14" t="s">
        <v>23</v>
      </c>
      <c r="F381" s="14" t="s">
        <v>176</v>
      </c>
      <c r="G381" s="14">
        <v>45</v>
      </c>
      <c r="H381" s="14">
        <v>98</v>
      </c>
      <c r="I381" s="14">
        <v>54</v>
      </c>
      <c r="J381" s="14">
        <v>9000</v>
      </c>
      <c r="K381" s="15">
        <f t="shared" si="5"/>
        <v>486000</v>
      </c>
    </row>
    <row r="382" spans="1:11">
      <c r="A382" s="13">
        <v>40099</v>
      </c>
      <c r="B382" s="67" t="str">
        <f>TEXT($A382,"YYYY")&amp;"-"&amp;TEXT(ROW()-1,"000")&amp;"-"&amp;$F382&amp;TEXT(COUNTIF($F$2:F382,$F382), "000")</f>
        <v>2009-381-紅茶105</v>
      </c>
      <c r="C382" s="14" t="s">
        <v>171</v>
      </c>
      <c r="D382" s="14" t="s">
        <v>62</v>
      </c>
      <c r="E382" s="14" t="s">
        <v>7</v>
      </c>
      <c r="F382" s="14" t="s">
        <v>175</v>
      </c>
      <c r="G382" s="14">
        <v>63</v>
      </c>
      <c r="H382" s="14">
        <v>40</v>
      </c>
      <c r="I382" s="14">
        <v>10</v>
      </c>
      <c r="J382" s="14">
        <v>23500</v>
      </c>
      <c r="K382" s="15">
        <f t="shared" si="5"/>
        <v>235000</v>
      </c>
    </row>
    <row r="383" spans="1:11">
      <c r="A383" s="13">
        <v>40101</v>
      </c>
      <c r="B383" s="67" t="str">
        <f>TEXT($A383,"YYYY")&amp;"-"&amp;TEXT(ROW()-1,"000")&amp;"-"&amp;$F383&amp;TEXT(COUNTIF($F$2:F383,$F383), "000")</f>
        <v>2009-382-茶里王014</v>
      </c>
      <c r="C383" s="14" t="s">
        <v>171</v>
      </c>
      <c r="D383" s="14" t="s">
        <v>54</v>
      </c>
      <c r="E383" s="14" t="s">
        <v>7</v>
      </c>
      <c r="F383" s="14" t="s">
        <v>177</v>
      </c>
      <c r="G383" s="14">
        <v>98</v>
      </c>
      <c r="H383" s="14">
        <v>27</v>
      </c>
      <c r="I383" s="14">
        <v>16</v>
      </c>
      <c r="J383" s="14">
        <v>5000</v>
      </c>
      <c r="K383" s="15">
        <f t="shared" si="5"/>
        <v>80000</v>
      </c>
    </row>
    <row r="384" spans="1:11">
      <c r="A384" s="13">
        <v>40101</v>
      </c>
      <c r="B384" s="67" t="str">
        <f>TEXT($A384,"YYYY")&amp;"-"&amp;TEXT(ROW()-1,"000")&amp;"-"&amp;$F384&amp;TEXT(COUNTIF($F$2:F384,$F384), "000")</f>
        <v>2009-383-泠涷茶156</v>
      </c>
      <c r="C384" s="14" t="s">
        <v>173</v>
      </c>
      <c r="D384" s="14" t="s">
        <v>110</v>
      </c>
      <c r="E384" s="14" t="s">
        <v>10</v>
      </c>
      <c r="F384" s="14" t="s">
        <v>176</v>
      </c>
      <c r="G384" s="14">
        <v>81</v>
      </c>
      <c r="H384" s="14">
        <v>42</v>
      </c>
      <c r="I384" s="14">
        <v>10</v>
      </c>
      <c r="J384" s="14">
        <v>9000</v>
      </c>
      <c r="K384" s="15">
        <f t="shared" si="5"/>
        <v>90000</v>
      </c>
    </row>
    <row r="385" spans="1:11">
      <c r="A385" s="13">
        <v>40101</v>
      </c>
      <c r="B385" s="67" t="str">
        <f>TEXT($A385,"YYYY")&amp;"-"&amp;TEXT(ROW()-1,"000")&amp;"-"&amp;$F385&amp;TEXT(COUNTIF($F$2:F385,$F385), "000")</f>
        <v>2009-384-泠涷茶157</v>
      </c>
      <c r="C385" s="14" t="s">
        <v>171</v>
      </c>
      <c r="D385" s="14" t="s">
        <v>9</v>
      </c>
      <c r="E385" s="14" t="s">
        <v>10</v>
      </c>
      <c r="F385" s="14" t="s">
        <v>176</v>
      </c>
      <c r="G385" s="14">
        <v>96</v>
      </c>
      <c r="H385" s="14">
        <v>44</v>
      </c>
      <c r="I385" s="14">
        <v>1</v>
      </c>
      <c r="J385" s="14">
        <v>9000</v>
      </c>
      <c r="K385" s="15">
        <f t="shared" si="5"/>
        <v>9000</v>
      </c>
    </row>
    <row r="386" spans="1:11">
      <c r="A386" s="13">
        <v>40102</v>
      </c>
      <c r="B386" s="67" t="str">
        <f>TEXT($A386,"YYYY")&amp;"-"&amp;TEXT(ROW()-1,"000")&amp;"-"&amp;$F386&amp;TEXT(COUNTIF($F$2:F386,$F386), "000")</f>
        <v>2009-385-紅茶106</v>
      </c>
      <c r="C386" s="14" t="s">
        <v>173</v>
      </c>
      <c r="D386" s="14" t="s">
        <v>107</v>
      </c>
      <c r="E386" s="14" t="s">
        <v>18</v>
      </c>
      <c r="F386" s="14" t="s">
        <v>175</v>
      </c>
      <c r="G386" s="14">
        <v>23</v>
      </c>
      <c r="H386" s="14">
        <v>70</v>
      </c>
      <c r="I386" s="14">
        <v>16</v>
      </c>
      <c r="J386" s="14">
        <v>23500</v>
      </c>
      <c r="K386" s="15">
        <f t="shared" ref="K386:K449" si="6">J386*I386</f>
        <v>376000</v>
      </c>
    </row>
    <row r="387" spans="1:11">
      <c r="A387" s="13">
        <v>40102</v>
      </c>
      <c r="B387" s="67" t="str">
        <f>TEXT($A387,"YYYY")&amp;"-"&amp;TEXT(ROW()-1,"000")&amp;"-"&amp;$F387&amp;TEXT(COUNTIF($F$2:F387,$F387), "000")</f>
        <v>2009-386-泠涷茶158</v>
      </c>
      <c r="C387" s="14" t="s">
        <v>173</v>
      </c>
      <c r="D387" s="14" t="s">
        <v>88</v>
      </c>
      <c r="E387" s="14" t="s">
        <v>21</v>
      </c>
      <c r="F387" s="14" t="s">
        <v>176</v>
      </c>
      <c r="G387" s="14">
        <v>55</v>
      </c>
      <c r="H387" s="14">
        <v>67</v>
      </c>
      <c r="I387" s="14">
        <v>96</v>
      </c>
      <c r="J387" s="14">
        <v>9000</v>
      </c>
      <c r="K387" s="15">
        <f t="shared" si="6"/>
        <v>864000</v>
      </c>
    </row>
    <row r="388" spans="1:11">
      <c r="A388" s="13">
        <v>40102</v>
      </c>
      <c r="B388" s="67" t="str">
        <f>TEXT($A388,"YYYY")&amp;"-"&amp;TEXT(ROW()-1,"000")&amp;"-"&amp;$F388&amp;TEXT(COUNTIF($F$2:F388,$F388), "000")</f>
        <v>2009-387-奶茶091</v>
      </c>
      <c r="C388" s="14" t="s">
        <v>169</v>
      </c>
      <c r="D388" s="14" t="s">
        <v>70</v>
      </c>
      <c r="E388" s="14" t="s">
        <v>7</v>
      </c>
      <c r="F388" s="14" t="s">
        <v>174</v>
      </c>
      <c r="G388" s="14">
        <v>60</v>
      </c>
      <c r="H388" s="14">
        <v>42</v>
      </c>
      <c r="I388" s="14">
        <v>8</v>
      </c>
      <c r="J388" s="14">
        <v>18000</v>
      </c>
      <c r="K388" s="15">
        <f t="shared" si="6"/>
        <v>144000</v>
      </c>
    </row>
    <row r="389" spans="1:11">
      <c r="A389" s="13">
        <v>40103</v>
      </c>
      <c r="B389" s="67" t="str">
        <f>TEXT($A389,"YYYY")&amp;"-"&amp;TEXT(ROW()-1,"000")&amp;"-"&amp;$F389&amp;TEXT(COUNTIF($F$2:F389,$F389), "000")</f>
        <v>2009-388-茶里王015</v>
      </c>
      <c r="C389" s="14" t="s">
        <v>171</v>
      </c>
      <c r="D389" s="14" t="s">
        <v>168</v>
      </c>
      <c r="E389" s="14" t="s">
        <v>7</v>
      </c>
      <c r="F389" s="14" t="s">
        <v>177</v>
      </c>
      <c r="G389" s="14">
        <v>44</v>
      </c>
      <c r="H389" s="14">
        <v>89</v>
      </c>
      <c r="I389" s="14">
        <v>58</v>
      </c>
      <c r="J389" s="14">
        <v>5000</v>
      </c>
      <c r="K389" s="15">
        <f t="shared" si="6"/>
        <v>290000</v>
      </c>
    </row>
    <row r="390" spans="1:11">
      <c r="A390" s="13">
        <v>40103</v>
      </c>
      <c r="B390" s="67" t="str">
        <f>TEXT($A390,"YYYY")&amp;"-"&amp;TEXT(ROW()-1,"000")&amp;"-"&amp;$F390&amp;TEXT(COUNTIF($F$2:F390,$F390), "000")</f>
        <v>2009-389-奶茶092</v>
      </c>
      <c r="C390" s="14" t="s">
        <v>13</v>
      </c>
      <c r="D390" s="14" t="s">
        <v>103</v>
      </c>
      <c r="E390" s="14" t="s">
        <v>23</v>
      </c>
      <c r="F390" s="14" t="s">
        <v>174</v>
      </c>
      <c r="G390" s="14">
        <v>35</v>
      </c>
      <c r="H390" s="14">
        <v>52</v>
      </c>
      <c r="I390" s="14">
        <v>67</v>
      </c>
      <c r="J390" s="14">
        <v>18000</v>
      </c>
      <c r="K390" s="15">
        <f t="shared" si="6"/>
        <v>1206000</v>
      </c>
    </row>
    <row r="391" spans="1:11">
      <c r="A391" s="13">
        <v>40103</v>
      </c>
      <c r="B391" s="67" t="str">
        <f>TEXT($A391,"YYYY")&amp;"-"&amp;TEXT(ROW()-1,"000")&amp;"-"&amp;$F391&amp;TEXT(COUNTIF($F$2:F391,$F391), "000")</f>
        <v>2009-390-奶茶093</v>
      </c>
      <c r="C391" s="14" t="s">
        <v>173</v>
      </c>
      <c r="D391" s="14" t="s">
        <v>17</v>
      </c>
      <c r="E391" s="14" t="s">
        <v>18</v>
      </c>
      <c r="F391" s="14" t="s">
        <v>174</v>
      </c>
      <c r="G391" s="14">
        <v>39</v>
      </c>
      <c r="H391" s="14">
        <v>61</v>
      </c>
      <c r="I391" s="14">
        <v>84</v>
      </c>
      <c r="J391" s="14">
        <v>18000</v>
      </c>
      <c r="K391" s="15">
        <f t="shared" si="6"/>
        <v>1512000</v>
      </c>
    </row>
    <row r="392" spans="1:11">
      <c r="A392" s="13">
        <v>40103</v>
      </c>
      <c r="B392" s="67" t="str">
        <f>TEXT($A392,"YYYY")&amp;"-"&amp;TEXT(ROW()-1,"000")&amp;"-"&amp;$F392&amp;TEXT(COUNTIF($F$2:F392,$F392), "000")</f>
        <v>2009-391-奶茶094</v>
      </c>
      <c r="C392" s="14" t="s">
        <v>13</v>
      </c>
      <c r="D392" s="14" t="s">
        <v>85</v>
      </c>
      <c r="E392" s="14" t="s">
        <v>7</v>
      </c>
      <c r="F392" s="14" t="s">
        <v>174</v>
      </c>
      <c r="G392" s="14">
        <v>71</v>
      </c>
      <c r="H392" s="14">
        <v>59</v>
      </c>
      <c r="I392" s="14">
        <v>41</v>
      </c>
      <c r="J392" s="14">
        <v>18000</v>
      </c>
      <c r="K392" s="15">
        <f t="shared" si="6"/>
        <v>738000</v>
      </c>
    </row>
    <row r="393" spans="1:11">
      <c r="A393" s="13">
        <v>40105</v>
      </c>
      <c r="B393" s="67" t="str">
        <f>TEXT($A393,"YYYY")&amp;"-"&amp;TEXT(ROW()-1,"000")&amp;"-"&amp;$F393&amp;TEXT(COUNTIF($F$2:F393,$F393), "000")</f>
        <v>2009-392-紅茶107</v>
      </c>
      <c r="C393" s="14" t="s">
        <v>169</v>
      </c>
      <c r="D393" s="14" t="s">
        <v>84</v>
      </c>
      <c r="E393" s="14" t="s">
        <v>18</v>
      </c>
      <c r="F393" s="14" t="s">
        <v>175</v>
      </c>
      <c r="G393" s="14">
        <v>62</v>
      </c>
      <c r="H393" s="14">
        <v>70</v>
      </c>
      <c r="I393" s="14">
        <v>91</v>
      </c>
      <c r="J393" s="14">
        <v>23500</v>
      </c>
      <c r="K393" s="15">
        <f t="shared" si="6"/>
        <v>2138500</v>
      </c>
    </row>
    <row r="394" spans="1:11">
      <c r="A394" s="13">
        <v>40105</v>
      </c>
      <c r="B394" s="67" t="str">
        <f>TEXT($A394,"YYYY")&amp;"-"&amp;TEXT(ROW()-1,"000")&amp;"-"&amp;$F394&amp;TEXT(COUNTIF($F$2:F394,$F394), "000")</f>
        <v>2009-393-泠涷茶159</v>
      </c>
      <c r="C394" s="14" t="s">
        <v>169</v>
      </c>
      <c r="D394" s="14" t="s">
        <v>84</v>
      </c>
      <c r="E394" s="14" t="s">
        <v>18</v>
      </c>
      <c r="F394" s="14" t="s">
        <v>176</v>
      </c>
      <c r="G394" s="14">
        <v>48</v>
      </c>
      <c r="H394" s="14">
        <v>60</v>
      </c>
      <c r="I394" s="14">
        <v>66</v>
      </c>
      <c r="J394" s="14">
        <v>9000</v>
      </c>
      <c r="K394" s="15">
        <f t="shared" si="6"/>
        <v>594000</v>
      </c>
    </row>
    <row r="395" spans="1:11">
      <c r="A395" s="13">
        <v>40106</v>
      </c>
      <c r="B395" s="67" t="str">
        <f>TEXT($A395,"YYYY")&amp;"-"&amp;TEXT(ROW()-1,"000")&amp;"-"&amp;$F395&amp;TEXT(COUNTIF($F$2:F395,$F395), "000")</f>
        <v>2009-394-紅茶108</v>
      </c>
      <c r="C395" s="14" t="s">
        <v>169</v>
      </c>
      <c r="D395" s="14" t="s">
        <v>9</v>
      </c>
      <c r="E395" s="14" t="s">
        <v>18</v>
      </c>
      <c r="F395" s="14" t="s">
        <v>175</v>
      </c>
      <c r="G395" s="14">
        <v>82</v>
      </c>
      <c r="H395" s="14">
        <v>72</v>
      </c>
      <c r="I395" s="14">
        <v>17</v>
      </c>
      <c r="J395" s="14">
        <v>23500</v>
      </c>
      <c r="K395" s="15">
        <f t="shared" si="6"/>
        <v>399500</v>
      </c>
    </row>
    <row r="396" spans="1:11">
      <c r="A396" s="13">
        <v>40107</v>
      </c>
      <c r="B396" s="67" t="str">
        <f>TEXT($A396,"YYYY")&amp;"-"&amp;TEXT(ROW()-1,"000")&amp;"-"&amp;$F396&amp;TEXT(COUNTIF($F$2:F396,$F396), "000")</f>
        <v>2009-395-奶茶095</v>
      </c>
      <c r="C396" s="14" t="s">
        <v>173</v>
      </c>
      <c r="D396" s="14" t="s">
        <v>73</v>
      </c>
      <c r="E396" s="14" t="s">
        <v>7</v>
      </c>
      <c r="F396" s="14" t="s">
        <v>174</v>
      </c>
      <c r="G396" s="14">
        <v>73</v>
      </c>
      <c r="H396" s="14">
        <v>95</v>
      </c>
      <c r="I396" s="14">
        <v>36</v>
      </c>
      <c r="J396" s="14">
        <v>18000</v>
      </c>
      <c r="K396" s="15">
        <f t="shared" si="6"/>
        <v>648000</v>
      </c>
    </row>
    <row r="397" spans="1:11">
      <c r="A397" s="13">
        <v>40108</v>
      </c>
      <c r="B397" s="67" t="str">
        <f>TEXT($A397,"YYYY")&amp;"-"&amp;TEXT(ROW()-1,"000")&amp;"-"&amp;$F397&amp;TEXT(COUNTIF($F$2:F397,$F397), "000")</f>
        <v>2009-396-紅茶109</v>
      </c>
      <c r="C397" s="14" t="s">
        <v>173</v>
      </c>
      <c r="D397" s="14" t="s">
        <v>38</v>
      </c>
      <c r="E397" s="14" t="s">
        <v>23</v>
      </c>
      <c r="F397" s="14" t="s">
        <v>175</v>
      </c>
      <c r="G397" s="14">
        <v>31</v>
      </c>
      <c r="H397" s="14">
        <v>39</v>
      </c>
      <c r="I397" s="14">
        <v>12</v>
      </c>
      <c r="J397" s="14">
        <v>23500</v>
      </c>
      <c r="K397" s="15">
        <f t="shared" si="6"/>
        <v>282000</v>
      </c>
    </row>
    <row r="398" spans="1:11">
      <c r="A398" s="13">
        <v>40109</v>
      </c>
      <c r="B398" s="67" t="str">
        <f>TEXT($A398,"YYYY")&amp;"-"&amp;TEXT(ROW()-1,"000")&amp;"-"&amp;$F398&amp;TEXT(COUNTIF($F$2:F398,$F398), "000")</f>
        <v>2009-397-奶茶096</v>
      </c>
      <c r="C398" s="14" t="s">
        <v>169</v>
      </c>
      <c r="D398" s="14" t="s">
        <v>70</v>
      </c>
      <c r="E398" s="14" t="s">
        <v>7</v>
      </c>
      <c r="F398" s="14" t="s">
        <v>174</v>
      </c>
      <c r="G398" s="14">
        <v>26</v>
      </c>
      <c r="H398" s="14">
        <v>95</v>
      </c>
      <c r="I398" s="14">
        <v>48</v>
      </c>
      <c r="J398" s="14">
        <v>18000</v>
      </c>
      <c r="K398" s="15">
        <f t="shared" si="6"/>
        <v>864000</v>
      </c>
    </row>
    <row r="399" spans="1:11">
      <c r="A399" s="13">
        <v>40109</v>
      </c>
      <c r="B399" s="67" t="str">
        <f>TEXT($A399,"YYYY")&amp;"-"&amp;TEXT(ROW()-1,"000")&amp;"-"&amp;$F399&amp;TEXT(COUNTIF($F$2:F399,$F399), "000")</f>
        <v>2009-398-茶里王016</v>
      </c>
      <c r="C399" s="14" t="s">
        <v>171</v>
      </c>
      <c r="D399" s="14" t="s">
        <v>168</v>
      </c>
      <c r="E399" s="14" t="s">
        <v>7</v>
      </c>
      <c r="F399" s="14" t="s">
        <v>177</v>
      </c>
      <c r="G399" s="14">
        <v>60</v>
      </c>
      <c r="H399" s="14">
        <v>65</v>
      </c>
      <c r="I399" s="14">
        <v>54</v>
      </c>
      <c r="J399" s="14">
        <v>5000</v>
      </c>
      <c r="K399" s="15">
        <f t="shared" si="6"/>
        <v>270000</v>
      </c>
    </row>
    <row r="400" spans="1:11">
      <c r="A400" s="13">
        <v>40109</v>
      </c>
      <c r="B400" s="67" t="str">
        <f>TEXT($A400,"YYYY")&amp;"-"&amp;TEXT(ROW()-1,"000")&amp;"-"&amp;$F400&amp;TEXT(COUNTIF($F$2:F400,$F400), "000")</f>
        <v>2009-399-紅茶110</v>
      </c>
      <c r="C400" s="14" t="s">
        <v>169</v>
      </c>
      <c r="D400" s="14" t="s">
        <v>104</v>
      </c>
      <c r="E400" s="14" t="s">
        <v>18</v>
      </c>
      <c r="F400" s="14" t="s">
        <v>175</v>
      </c>
      <c r="G400" s="14">
        <v>54</v>
      </c>
      <c r="H400" s="14">
        <v>53</v>
      </c>
      <c r="I400" s="14">
        <v>89</v>
      </c>
      <c r="J400" s="14">
        <v>23500</v>
      </c>
      <c r="K400" s="15">
        <f t="shared" si="6"/>
        <v>2091500</v>
      </c>
    </row>
    <row r="401" spans="1:11">
      <c r="A401" s="13">
        <v>40110</v>
      </c>
      <c r="B401" s="67" t="str">
        <f>TEXT($A401,"YYYY")&amp;"-"&amp;TEXT(ROW()-1,"000")&amp;"-"&amp;$F401&amp;TEXT(COUNTIF($F$2:F401,$F401), "000")</f>
        <v>2009-400-泠涷茶160</v>
      </c>
      <c r="C401" s="14" t="s">
        <v>170</v>
      </c>
      <c r="D401" s="14" t="s">
        <v>98</v>
      </c>
      <c r="E401" s="14" t="s">
        <v>10</v>
      </c>
      <c r="F401" s="14" t="s">
        <v>176</v>
      </c>
      <c r="G401" s="14">
        <v>40</v>
      </c>
      <c r="H401" s="14">
        <v>98</v>
      </c>
      <c r="I401" s="14">
        <v>57</v>
      </c>
      <c r="J401" s="14">
        <v>9000</v>
      </c>
      <c r="K401" s="15">
        <f t="shared" si="6"/>
        <v>513000</v>
      </c>
    </row>
    <row r="402" spans="1:11">
      <c r="A402" s="13">
        <v>40110</v>
      </c>
      <c r="B402" s="67" t="str">
        <f>TEXT($A402,"YYYY")&amp;"-"&amp;TEXT(ROW()-1,"000")&amp;"-"&amp;$F402&amp;TEXT(COUNTIF($F$2:F402,$F402), "000")</f>
        <v>2009-401-泠涷茶161</v>
      </c>
      <c r="C402" s="14" t="s">
        <v>13</v>
      </c>
      <c r="D402" s="14" t="s">
        <v>112</v>
      </c>
      <c r="E402" s="14" t="s">
        <v>23</v>
      </c>
      <c r="F402" s="14" t="s">
        <v>176</v>
      </c>
      <c r="G402" s="14">
        <v>27</v>
      </c>
      <c r="H402" s="14">
        <v>74</v>
      </c>
      <c r="I402" s="14">
        <v>93</v>
      </c>
      <c r="J402" s="14">
        <v>9000</v>
      </c>
      <c r="K402" s="15">
        <f t="shared" si="6"/>
        <v>837000</v>
      </c>
    </row>
    <row r="403" spans="1:11">
      <c r="A403" s="13">
        <v>40112</v>
      </c>
      <c r="B403" s="67" t="str">
        <f>TEXT($A403,"YYYY")&amp;"-"&amp;TEXT(ROW()-1,"000")&amp;"-"&amp;$F403&amp;TEXT(COUNTIF($F$2:F403,$F403), "000")</f>
        <v>2009-402-泠涷茶162</v>
      </c>
      <c r="C403" s="14" t="s">
        <v>171</v>
      </c>
      <c r="D403" s="14" t="s">
        <v>148</v>
      </c>
      <c r="E403" s="14" t="s">
        <v>118</v>
      </c>
      <c r="F403" s="14" t="s">
        <v>176</v>
      </c>
      <c r="G403" s="14">
        <v>32</v>
      </c>
      <c r="H403" s="14">
        <v>70</v>
      </c>
      <c r="I403" s="14">
        <v>7</v>
      </c>
      <c r="J403" s="14">
        <v>9000</v>
      </c>
      <c r="K403" s="15">
        <f t="shared" si="6"/>
        <v>63000</v>
      </c>
    </row>
    <row r="404" spans="1:11">
      <c r="A404" s="13">
        <v>40113</v>
      </c>
      <c r="B404" s="67" t="str">
        <f>TEXT($A404,"YYYY")&amp;"-"&amp;TEXT(ROW()-1,"000")&amp;"-"&amp;$F404&amp;TEXT(COUNTIF($F$2:F404,$F404), "000")</f>
        <v>2009-403-紅茶111</v>
      </c>
      <c r="C404" s="14" t="s">
        <v>169</v>
      </c>
      <c r="D404" s="14" t="s">
        <v>8</v>
      </c>
      <c r="E404" s="14" t="s">
        <v>7</v>
      </c>
      <c r="F404" s="14" t="s">
        <v>175</v>
      </c>
      <c r="G404" s="14">
        <v>57</v>
      </c>
      <c r="H404" s="14">
        <v>63</v>
      </c>
      <c r="I404" s="14">
        <v>98</v>
      </c>
      <c r="J404" s="14">
        <v>23500</v>
      </c>
      <c r="K404" s="15">
        <f t="shared" si="6"/>
        <v>2303000</v>
      </c>
    </row>
    <row r="405" spans="1:11">
      <c r="A405" s="13">
        <v>40114</v>
      </c>
      <c r="B405" s="67" t="str">
        <f>TEXT($A405,"YYYY")&amp;"-"&amp;TEXT(ROW()-1,"000")&amp;"-"&amp;$F405&amp;TEXT(COUNTIF($F$2:F405,$F405), "000")</f>
        <v>2009-404-紅茶112</v>
      </c>
      <c r="C405" s="14" t="s">
        <v>13</v>
      </c>
      <c r="D405" s="14" t="s">
        <v>145</v>
      </c>
      <c r="E405" s="14" t="s">
        <v>118</v>
      </c>
      <c r="F405" s="14" t="s">
        <v>175</v>
      </c>
      <c r="G405" s="14">
        <v>47</v>
      </c>
      <c r="H405" s="14">
        <v>94</v>
      </c>
      <c r="I405" s="14">
        <v>22</v>
      </c>
      <c r="J405" s="14">
        <v>23500</v>
      </c>
      <c r="K405" s="15">
        <f t="shared" si="6"/>
        <v>517000</v>
      </c>
    </row>
    <row r="406" spans="1:11">
      <c r="A406" s="13">
        <v>40118</v>
      </c>
      <c r="B406" s="67" t="str">
        <f>TEXT($A406,"YYYY")&amp;"-"&amp;TEXT(ROW()-1,"000")&amp;"-"&amp;$F406&amp;TEXT(COUNTIF($F$2:F406,$F406), "000")</f>
        <v>2009-405-奶茶097</v>
      </c>
      <c r="C406" s="14" t="s">
        <v>172</v>
      </c>
      <c r="D406" s="14" t="s">
        <v>12</v>
      </c>
      <c r="E406" s="14" t="s">
        <v>23</v>
      </c>
      <c r="F406" s="14" t="s">
        <v>174</v>
      </c>
      <c r="G406" s="14">
        <v>53</v>
      </c>
      <c r="H406" s="14">
        <v>76</v>
      </c>
      <c r="I406" s="14">
        <v>53</v>
      </c>
      <c r="J406" s="14">
        <v>18000</v>
      </c>
      <c r="K406" s="15">
        <f t="shared" si="6"/>
        <v>954000</v>
      </c>
    </row>
    <row r="407" spans="1:11">
      <c r="A407" s="13">
        <v>40119</v>
      </c>
      <c r="B407" s="67" t="str">
        <f>TEXT($A407,"YYYY")&amp;"-"&amp;TEXT(ROW()-1,"000")&amp;"-"&amp;$F407&amp;TEXT(COUNTIF($F$2:F407,$F407), "000")</f>
        <v>2009-406-紅茶113</v>
      </c>
      <c r="C407" s="14" t="s">
        <v>13</v>
      </c>
      <c r="D407" s="14" t="s">
        <v>121</v>
      </c>
      <c r="E407" s="14" t="s">
        <v>10</v>
      </c>
      <c r="F407" s="14" t="s">
        <v>175</v>
      </c>
      <c r="G407" s="14">
        <v>87</v>
      </c>
      <c r="H407" s="14">
        <v>81</v>
      </c>
      <c r="I407" s="14">
        <v>89</v>
      </c>
      <c r="J407" s="14">
        <v>23500</v>
      </c>
      <c r="K407" s="15">
        <f t="shared" si="6"/>
        <v>2091500</v>
      </c>
    </row>
    <row r="408" spans="1:11">
      <c r="A408" s="13">
        <v>40119</v>
      </c>
      <c r="B408" s="67" t="str">
        <f>TEXT($A408,"YYYY")&amp;"-"&amp;TEXT(ROW()-1,"000")&amp;"-"&amp;$F408&amp;TEXT(COUNTIF($F$2:F408,$F408), "000")</f>
        <v>2009-407-紅茶114</v>
      </c>
      <c r="C408" s="14" t="s">
        <v>169</v>
      </c>
      <c r="D408" s="14" t="s">
        <v>160</v>
      </c>
      <c r="E408" s="14" t="s">
        <v>10</v>
      </c>
      <c r="F408" s="14" t="s">
        <v>175</v>
      </c>
      <c r="G408" s="14">
        <v>31</v>
      </c>
      <c r="H408" s="14">
        <v>49</v>
      </c>
      <c r="I408" s="14">
        <v>68</v>
      </c>
      <c r="J408" s="14">
        <v>23500</v>
      </c>
      <c r="K408" s="15">
        <f t="shared" si="6"/>
        <v>1598000</v>
      </c>
    </row>
    <row r="409" spans="1:11">
      <c r="A409" s="13">
        <v>40121</v>
      </c>
      <c r="B409" s="67" t="str">
        <f>TEXT($A409,"YYYY")&amp;"-"&amp;TEXT(ROW()-1,"000")&amp;"-"&amp;$F409&amp;TEXT(COUNTIF($F$2:F409,$F409), "000")</f>
        <v>2009-408-紅茶115</v>
      </c>
      <c r="C409" s="14" t="s">
        <v>169</v>
      </c>
      <c r="D409" s="14" t="s">
        <v>84</v>
      </c>
      <c r="E409" s="14" t="s">
        <v>18</v>
      </c>
      <c r="F409" s="14" t="s">
        <v>175</v>
      </c>
      <c r="G409" s="14">
        <v>80</v>
      </c>
      <c r="H409" s="14">
        <v>85</v>
      </c>
      <c r="I409" s="14">
        <v>51</v>
      </c>
      <c r="J409" s="14">
        <v>23500</v>
      </c>
      <c r="K409" s="15">
        <f t="shared" si="6"/>
        <v>1198500</v>
      </c>
    </row>
    <row r="410" spans="1:11">
      <c r="A410" s="13">
        <v>40121</v>
      </c>
      <c r="B410" s="67" t="str">
        <f>TEXT($A410,"YYYY")&amp;"-"&amp;TEXT(ROW()-1,"000")&amp;"-"&amp;$F410&amp;TEXT(COUNTIF($F$2:F410,$F410), "000")</f>
        <v>2009-409-泠涷茶163</v>
      </c>
      <c r="C410" s="14" t="s">
        <v>13</v>
      </c>
      <c r="D410" s="14" t="s">
        <v>34</v>
      </c>
      <c r="E410" s="14" t="s">
        <v>23</v>
      </c>
      <c r="F410" s="14" t="s">
        <v>176</v>
      </c>
      <c r="G410" s="14">
        <v>97</v>
      </c>
      <c r="H410" s="14">
        <v>63</v>
      </c>
      <c r="I410" s="14">
        <v>96</v>
      </c>
      <c r="J410" s="14">
        <v>9000</v>
      </c>
      <c r="K410" s="15">
        <f t="shared" si="6"/>
        <v>864000</v>
      </c>
    </row>
    <row r="411" spans="1:11">
      <c r="A411" s="13">
        <v>40123</v>
      </c>
      <c r="B411" s="67" t="str">
        <f>TEXT($A411,"YYYY")&amp;"-"&amp;TEXT(ROW()-1,"000")&amp;"-"&amp;$F411&amp;TEXT(COUNTIF($F$2:F411,$F411), "000")</f>
        <v>2009-410-紅茶116</v>
      </c>
      <c r="C411" s="14" t="s">
        <v>170</v>
      </c>
      <c r="D411" s="14" t="s">
        <v>128</v>
      </c>
      <c r="E411" s="14" t="s">
        <v>118</v>
      </c>
      <c r="F411" s="14" t="s">
        <v>175</v>
      </c>
      <c r="G411" s="14">
        <v>94</v>
      </c>
      <c r="H411" s="14">
        <v>69</v>
      </c>
      <c r="I411" s="14">
        <v>18</v>
      </c>
      <c r="J411" s="14">
        <v>23500</v>
      </c>
      <c r="K411" s="15">
        <f t="shared" si="6"/>
        <v>423000</v>
      </c>
    </row>
    <row r="412" spans="1:11">
      <c r="A412" s="13">
        <v>40125</v>
      </c>
      <c r="B412" s="67" t="str">
        <f>TEXT($A412,"YYYY")&amp;"-"&amp;TEXT(ROW()-1,"000")&amp;"-"&amp;$F412&amp;TEXT(COUNTIF($F$2:F412,$F412), "000")</f>
        <v>2009-411-奶茶098</v>
      </c>
      <c r="C412" s="14" t="s">
        <v>171</v>
      </c>
      <c r="D412" s="14" t="s">
        <v>40</v>
      </c>
      <c r="E412" s="14" t="s">
        <v>23</v>
      </c>
      <c r="F412" s="14" t="s">
        <v>174</v>
      </c>
      <c r="G412" s="14">
        <v>61</v>
      </c>
      <c r="H412" s="14">
        <v>41</v>
      </c>
      <c r="I412" s="14">
        <v>56</v>
      </c>
      <c r="J412" s="14">
        <v>18000</v>
      </c>
      <c r="K412" s="15">
        <f t="shared" si="6"/>
        <v>1008000</v>
      </c>
    </row>
    <row r="413" spans="1:11">
      <c r="A413" s="13">
        <v>40125</v>
      </c>
      <c r="B413" s="67" t="str">
        <f>TEXT($A413,"YYYY")&amp;"-"&amp;TEXT(ROW()-1,"000")&amp;"-"&amp;$F413&amp;TEXT(COUNTIF($F$2:F413,$F413), "000")</f>
        <v>2009-412-紅茶117</v>
      </c>
      <c r="C413" s="14" t="s">
        <v>173</v>
      </c>
      <c r="D413" s="14" t="s">
        <v>59</v>
      </c>
      <c r="E413" s="14" t="s">
        <v>7</v>
      </c>
      <c r="F413" s="14" t="s">
        <v>175</v>
      </c>
      <c r="G413" s="14">
        <v>25</v>
      </c>
      <c r="H413" s="14">
        <v>79</v>
      </c>
      <c r="I413" s="14">
        <v>44</v>
      </c>
      <c r="J413" s="14">
        <v>23500</v>
      </c>
      <c r="K413" s="15">
        <f t="shared" si="6"/>
        <v>1034000</v>
      </c>
    </row>
    <row r="414" spans="1:11">
      <c r="A414" s="13">
        <v>40126</v>
      </c>
      <c r="B414" s="67" t="str">
        <f>TEXT($A414,"YYYY")&amp;"-"&amp;TEXT(ROW()-1,"000")&amp;"-"&amp;$F414&amp;TEXT(COUNTIF($F$2:F414,$F414), "000")</f>
        <v>2009-413-紅茶118</v>
      </c>
      <c r="C414" s="14" t="s">
        <v>171</v>
      </c>
      <c r="D414" s="14" t="s">
        <v>46</v>
      </c>
      <c r="E414" s="14" t="s">
        <v>10</v>
      </c>
      <c r="F414" s="14" t="s">
        <v>175</v>
      </c>
      <c r="G414" s="14">
        <v>93</v>
      </c>
      <c r="H414" s="14">
        <v>38</v>
      </c>
      <c r="I414" s="14">
        <v>73</v>
      </c>
      <c r="J414" s="14">
        <v>23500</v>
      </c>
      <c r="K414" s="15">
        <f t="shared" si="6"/>
        <v>1715500</v>
      </c>
    </row>
    <row r="415" spans="1:11">
      <c r="A415" s="13">
        <v>40127</v>
      </c>
      <c r="B415" s="67" t="str">
        <f>TEXT($A415,"YYYY")&amp;"-"&amp;TEXT(ROW()-1,"000")&amp;"-"&amp;$F415&amp;TEXT(COUNTIF($F$2:F415,$F415), "000")</f>
        <v>2009-414-奶茶099</v>
      </c>
      <c r="C415" s="14" t="s">
        <v>172</v>
      </c>
      <c r="D415" s="14" t="s">
        <v>25</v>
      </c>
      <c r="E415" s="14" t="s">
        <v>21</v>
      </c>
      <c r="F415" s="14" t="s">
        <v>174</v>
      </c>
      <c r="G415" s="14">
        <v>91</v>
      </c>
      <c r="H415" s="14">
        <v>61</v>
      </c>
      <c r="I415" s="14">
        <v>93</v>
      </c>
      <c r="J415" s="14">
        <v>18000</v>
      </c>
      <c r="K415" s="15">
        <f t="shared" si="6"/>
        <v>1674000</v>
      </c>
    </row>
    <row r="416" spans="1:11">
      <c r="A416" s="13">
        <v>40128</v>
      </c>
      <c r="B416" s="67" t="str">
        <f>TEXT($A416,"YYYY")&amp;"-"&amp;TEXT(ROW()-1,"000")&amp;"-"&amp;$F416&amp;TEXT(COUNTIF($F$2:F416,$F416), "000")</f>
        <v>2009-415-紅茶119</v>
      </c>
      <c r="C416" s="14" t="s">
        <v>171</v>
      </c>
      <c r="D416" s="14" t="s">
        <v>62</v>
      </c>
      <c r="E416" s="14" t="s">
        <v>7</v>
      </c>
      <c r="F416" s="14" t="s">
        <v>175</v>
      </c>
      <c r="G416" s="14">
        <v>60</v>
      </c>
      <c r="H416" s="14">
        <v>31</v>
      </c>
      <c r="I416" s="14">
        <v>59</v>
      </c>
      <c r="J416" s="14">
        <v>23500</v>
      </c>
      <c r="K416" s="15">
        <f t="shared" si="6"/>
        <v>1386500</v>
      </c>
    </row>
    <row r="417" spans="1:11">
      <c r="A417" s="13">
        <v>40131</v>
      </c>
      <c r="B417" s="67" t="str">
        <f>TEXT($A417,"YYYY")&amp;"-"&amp;TEXT(ROW()-1,"000")&amp;"-"&amp;$F417&amp;TEXT(COUNTIF($F$2:F417,$F417), "000")</f>
        <v>2009-416-紅茶120</v>
      </c>
      <c r="C417" s="14" t="s">
        <v>170</v>
      </c>
      <c r="D417" s="14" t="s">
        <v>67</v>
      </c>
      <c r="E417" s="14" t="s">
        <v>7</v>
      </c>
      <c r="F417" s="14" t="s">
        <v>175</v>
      </c>
      <c r="G417" s="14">
        <v>45</v>
      </c>
      <c r="H417" s="14">
        <v>46</v>
      </c>
      <c r="I417" s="14">
        <v>3</v>
      </c>
      <c r="J417" s="14">
        <v>23500</v>
      </c>
      <c r="K417" s="15">
        <f t="shared" si="6"/>
        <v>70500</v>
      </c>
    </row>
    <row r="418" spans="1:11">
      <c r="A418" s="13">
        <v>40133</v>
      </c>
      <c r="B418" s="67" t="str">
        <f>TEXT($A418,"YYYY")&amp;"-"&amp;TEXT(ROW()-1,"000")&amp;"-"&amp;$F418&amp;TEXT(COUNTIF($F$2:F418,$F418), "000")</f>
        <v>2009-417-泠涷茶164</v>
      </c>
      <c r="C418" s="14" t="s">
        <v>169</v>
      </c>
      <c r="D418" s="14" t="s">
        <v>16</v>
      </c>
      <c r="E418" s="14" t="s">
        <v>10</v>
      </c>
      <c r="F418" s="14" t="s">
        <v>176</v>
      </c>
      <c r="G418" s="14">
        <v>54</v>
      </c>
      <c r="H418" s="14">
        <v>20</v>
      </c>
      <c r="I418" s="14">
        <v>56</v>
      </c>
      <c r="J418" s="14">
        <v>9000</v>
      </c>
      <c r="K418" s="15">
        <f t="shared" si="6"/>
        <v>504000</v>
      </c>
    </row>
    <row r="419" spans="1:11">
      <c r="A419" s="13">
        <v>40134</v>
      </c>
      <c r="B419" s="67" t="str">
        <f>TEXT($A419,"YYYY")&amp;"-"&amp;TEXT(ROW()-1,"000")&amp;"-"&amp;$F419&amp;TEXT(COUNTIF($F$2:F419,$F419), "000")</f>
        <v>2009-418-紅茶121</v>
      </c>
      <c r="C419" s="14" t="s">
        <v>173</v>
      </c>
      <c r="D419" s="14" t="s">
        <v>46</v>
      </c>
      <c r="E419" s="14" t="s">
        <v>7</v>
      </c>
      <c r="F419" s="14" t="s">
        <v>175</v>
      </c>
      <c r="G419" s="14">
        <v>75</v>
      </c>
      <c r="H419" s="14">
        <v>58</v>
      </c>
      <c r="I419" s="14">
        <v>13</v>
      </c>
      <c r="J419" s="14">
        <v>23500</v>
      </c>
      <c r="K419" s="15">
        <f t="shared" si="6"/>
        <v>305500</v>
      </c>
    </row>
    <row r="420" spans="1:11">
      <c r="A420" s="13">
        <v>40134</v>
      </c>
      <c r="B420" s="67" t="str">
        <f>TEXT($A420,"YYYY")&amp;"-"&amp;TEXT(ROW()-1,"000")&amp;"-"&amp;$F420&amp;TEXT(COUNTIF($F$2:F420,$F420), "000")</f>
        <v>2009-419-紅茶122</v>
      </c>
      <c r="C420" s="14" t="s">
        <v>172</v>
      </c>
      <c r="D420" s="14" t="s">
        <v>71</v>
      </c>
      <c r="E420" s="14" t="s">
        <v>7</v>
      </c>
      <c r="F420" s="14" t="s">
        <v>175</v>
      </c>
      <c r="G420" s="14">
        <v>92</v>
      </c>
      <c r="H420" s="14">
        <v>46</v>
      </c>
      <c r="I420" s="14">
        <v>59</v>
      </c>
      <c r="J420" s="14">
        <v>23500</v>
      </c>
      <c r="K420" s="15">
        <f t="shared" si="6"/>
        <v>1386500</v>
      </c>
    </row>
    <row r="421" spans="1:11">
      <c r="A421" s="13">
        <v>40134</v>
      </c>
      <c r="B421" s="67" t="str">
        <f>TEXT($A421,"YYYY")&amp;"-"&amp;TEXT(ROW()-1,"000")&amp;"-"&amp;$F421&amp;TEXT(COUNTIF($F$2:F421,$F421), "000")</f>
        <v>2009-420-紅茶123</v>
      </c>
      <c r="C421" s="14" t="s">
        <v>172</v>
      </c>
      <c r="D421" s="14" t="s">
        <v>157</v>
      </c>
      <c r="E421" s="14" t="s">
        <v>21</v>
      </c>
      <c r="F421" s="14" t="s">
        <v>175</v>
      </c>
      <c r="G421" s="14">
        <v>53</v>
      </c>
      <c r="H421" s="14">
        <v>20</v>
      </c>
      <c r="I421" s="14">
        <v>21</v>
      </c>
      <c r="J421" s="14">
        <v>23500</v>
      </c>
      <c r="K421" s="15">
        <f t="shared" si="6"/>
        <v>493500</v>
      </c>
    </row>
    <row r="422" spans="1:11">
      <c r="A422" s="13">
        <v>40135</v>
      </c>
      <c r="B422" s="67" t="str">
        <f>TEXT($A422,"YYYY")&amp;"-"&amp;TEXT(ROW()-1,"000")&amp;"-"&amp;$F422&amp;TEXT(COUNTIF($F$2:F422,$F422), "000")</f>
        <v>2009-421-紅茶124</v>
      </c>
      <c r="C422" s="14" t="s">
        <v>169</v>
      </c>
      <c r="D422" s="14" t="s">
        <v>153</v>
      </c>
      <c r="E422" s="14" t="s">
        <v>7</v>
      </c>
      <c r="F422" s="14" t="s">
        <v>175</v>
      </c>
      <c r="G422" s="14">
        <v>86</v>
      </c>
      <c r="H422" s="14">
        <v>79</v>
      </c>
      <c r="I422" s="14">
        <v>4</v>
      </c>
      <c r="J422" s="14">
        <v>23500</v>
      </c>
      <c r="K422" s="15">
        <f t="shared" si="6"/>
        <v>94000</v>
      </c>
    </row>
    <row r="423" spans="1:11">
      <c r="A423" s="13">
        <v>40137</v>
      </c>
      <c r="B423" s="67" t="str">
        <f>TEXT($A423,"YYYY")&amp;"-"&amp;TEXT(ROW()-1,"000")&amp;"-"&amp;$F423&amp;TEXT(COUNTIF($F$2:F423,$F423), "000")</f>
        <v>2009-422-紅茶125</v>
      </c>
      <c r="C423" s="14" t="s">
        <v>170</v>
      </c>
      <c r="D423" s="14" t="s">
        <v>161</v>
      </c>
      <c r="E423" s="14" t="s">
        <v>10</v>
      </c>
      <c r="F423" s="14" t="s">
        <v>175</v>
      </c>
      <c r="G423" s="14">
        <v>23</v>
      </c>
      <c r="H423" s="14">
        <v>21</v>
      </c>
      <c r="I423" s="14">
        <v>49</v>
      </c>
      <c r="J423" s="14">
        <v>23500</v>
      </c>
      <c r="K423" s="15">
        <f t="shared" si="6"/>
        <v>1151500</v>
      </c>
    </row>
    <row r="424" spans="1:11">
      <c r="A424" s="13">
        <v>40138</v>
      </c>
      <c r="B424" s="67" t="str">
        <f>TEXT($A424,"YYYY")&amp;"-"&amp;TEXT(ROW()-1,"000")&amp;"-"&amp;$F424&amp;TEXT(COUNTIF($F$2:F424,$F424), "000")</f>
        <v>2009-423-泠涷茶165</v>
      </c>
      <c r="C424" s="14" t="s">
        <v>170</v>
      </c>
      <c r="D424" s="14" t="s">
        <v>6</v>
      </c>
      <c r="E424" s="14" t="s">
        <v>7</v>
      </c>
      <c r="F424" s="14" t="s">
        <v>176</v>
      </c>
      <c r="G424" s="14">
        <v>72</v>
      </c>
      <c r="H424" s="14">
        <v>77</v>
      </c>
      <c r="I424" s="14">
        <v>58</v>
      </c>
      <c r="J424" s="14">
        <v>9000</v>
      </c>
      <c r="K424" s="15">
        <f t="shared" si="6"/>
        <v>522000</v>
      </c>
    </row>
    <row r="425" spans="1:11">
      <c r="A425" s="13">
        <v>40138</v>
      </c>
      <c r="B425" s="67" t="str">
        <f>TEXT($A425,"YYYY")&amp;"-"&amp;TEXT(ROW()-1,"000")&amp;"-"&amp;$F425&amp;TEXT(COUNTIF($F$2:F425,$F425), "000")</f>
        <v>2009-424-奶茶100</v>
      </c>
      <c r="C425" s="14" t="s">
        <v>173</v>
      </c>
      <c r="D425" s="14" t="s">
        <v>28</v>
      </c>
      <c r="E425" s="14" t="s">
        <v>18</v>
      </c>
      <c r="F425" s="14" t="s">
        <v>174</v>
      </c>
      <c r="G425" s="14">
        <v>55</v>
      </c>
      <c r="H425" s="14">
        <v>70</v>
      </c>
      <c r="I425" s="14">
        <v>49</v>
      </c>
      <c r="J425" s="14">
        <v>18000</v>
      </c>
      <c r="K425" s="15">
        <f t="shared" si="6"/>
        <v>882000</v>
      </c>
    </row>
    <row r="426" spans="1:11">
      <c r="A426" s="13">
        <v>40139</v>
      </c>
      <c r="B426" s="67" t="str">
        <f>TEXT($A426,"YYYY")&amp;"-"&amp;TEXT(ROW()-1,"000")&amp;"-"&amp;$F426&amp;TEXT(COUNTIF($F$2:F426,$F426), "000")</f>
        <v>2009-425-泠涷茶166</v>
      </c>
      <c r="C426" s="14" t="s">
        <v>171</v>
      </c>
      <c r="D426" s="14" t="s">
        <v>114</v>
      </c>
      <c r="E426" s="14" t="s">
        <v>10</v>
      </c>
      <c r="F426" s="14" t="s">
        <v>176</v>
      </c>
      <c r="G426" s="14">
        <v>25</v>
      </c>
      <c r="H426" s="14">
        <v>94</v>
      </c>
      <c r="I426" s="14">
        <v>81</v>
      </c>
      <c r="J426" s="14">
        <v>9000</v>
      </c>
      <c r="K426" s="15">
        <f t="shared" si="6"/>
        <v>729000</v>
      </c>
    </row>
    <row r="427" spans="1:11">
      <c r="A427" s="13">
        <v>40140</v>
      </c>
      <c r="B427" s="67" t="str">
        <f>TEXT($A427,"YYYY")&amp;"-"&amp;TEXT(ROW()-1,"000")&amp;"-"&amp;$F427&amp;TEXT(COUNTIF($F$2:F427,$F427), "000")</f>
        <v>2009-426-奶茶101</v>
      </c>
      <c r="C427" s="14" t="s">
        <v>173</v>
      </c>
      <c r="D427" s="14" t="s">
        <v>58</v>
      </c>
      <c r="E427" s="14" t="s">
        <v>7</v>
      </c>
      <c r="F427" s="14" t="s">
        <v>174</v>
      </c>
      <c r="G427" s="14">
        <v>99</v>
      </c>
      <c r="H427" s="14">
        <v>30</v>
      </c>
      <c r="I427" s="14">
        <v>45</v>
      </c>
      <c r="J427" s="14">
        <v>18000</v>
      </c>
      <c r="K427" s="15">
        <f t="shared" si="6"/>
        <v>810000</v>
      </c>
    </row>
    <row r="428" spans="1:11">
      <c r="A428" s="13">
        <v>40140</v>
      </c>
      <c r="B428" s="67" t="str">
        <f>TEXT($A428,"YYYY")&amp;"-"&amp;TEXT(ROW()-1,"000")&amp;"-"&amp;$F428&amp;TEXT(COUNTIF($F$2:F428,$F428), "000")</f>
        <v>2009-427-泠涷茶167</v>
      </c>
      <c r="C428" s="14" t="s">
        <v>170</v>
      </c>
      <c r="D428" s="14" t="s">
        <v>98</v>
      </c>
      <c r="E428" s="14" t="s">
        <v>10</v>
      </c>
      <c r="F428" s="14" t="s">
        <v>176</v>
      </c>
      <c r="G428" s="14">
        <v>96</v>
      </c>
      <c r="H428" s="14">
        <v>90</v>
      </c>
      <c r="I428" s="14">
        <v>57</v>
      </c>
      <c r="J428" s="14">
        <v>9000</v>
      </c>
      <c r="K428" s="15">
        <f t="shared" si="6"/>
        <v>513000</v>
      </c>
    </row>
    <row r="429" spans="1:11">
      <c r="A429" s="13">
        <v>40140</v>
      </c>
      <c r="B429" s="67" t="str">
        <f>TEXT($A429,"YYYY")&amp;"-"&amp;TEXT(ROW()-1,"000")&amp;"-"&amp;$F429&amp;TEXT(COUNTIF($F$2:F429,$F429), "000")</f>
        <v>2009-428-奶茶102</v>
      </c>
      <c r="C429" s="14" t="s">
        <v>169</v>
      </c>
      <c r="D429" s="14" t="s">
        <v>143</v>
      </c>
      <c r="E429" s="14" t="s">
        <v>18</v>
      </c>
      <c r="F429" s="14" t="s">
        <v>174</v>
      </c>
      <c r="G429" s="14">
        <v>43</v>
      </c>
      <c r="H429" s="14">
        <v>87</v>
      </c>
      <c r="I429" s="14">
        <v>4</v>
      </c>
      <c r="J429" s="14">
        <v>18000</v>
      </c>
      <c r="K429" s="15">
        <f t="shared" si="6"/>
        <v>72000</v>
      </c>
    </row>
    <row r="430" spans="1:11">
      <c r="A430" s="13">
        <v>40141</v>
      </c>
      <c r="B430" s="67" t="str">
        <f>TEXT($A430,"YYYY")&amp;"-"&amp;TEXT(ROW()-1,"000")&amp;"-"&amp;$F430&amp;TEXT(COUNTIF($F$2:F430,$F430), "000")</f>
        <v>2009-429-奶茶103</v>
      </c>
      <c r="C430" s="14" t="s">
        <v>173</v>
      </c>
      <c r="D430" s="14" t="s">
        <v>28</v>
      </c>
      <c r="E430" s="14" t="s">
        <v>18</v>
      </c>
      <c r="F430" s="14" t="s">
        <v>174</v>
      </c>
      <c r="G430" s="14">
        <v>25</v>
      </c>
      <c r="H430" s="14">
        <v>79</v>
      </c>
      <c r="I430" s="14">
        <v>49</v>
      </c>
      <c r="J430" s="14">
        <v>18000</v>
      </c>
      <c r="K430" s="15">
        <f t="shared" si="6"/>
        <v>882000</v>
      </c>
    </row>
    <row r="431" spans="1:11">
      <c r="A431" s="13">
        <v>40142</v>
      </c>
      <c r="B431" s="67" t="str">
        <f>TEXT($A431,"YYYY")&amp;"-"&amp;TEXT(ROW()-1,"000")&amp;"-"&amp;$F431&amp;TEXT(COUNTIF($F$2:F431,$F431), "000")</f>
        <v>2009-430-茶里王017</v>
      </c>
      <c r="C431" s="14" t="s">
        <v>171</v>
      </c>
      <c r="D431" s="14" t="s">
        <v>54</v>
      </c>
      <c r="E431" s="14" t="s">
        <v>7</v>
      </c>
      <c r="F431" s="14" t="s">
        <v>177</v>
      </c>
      <c r="G431" s="14">
        <v>85</v>
      </c>
      <c r="H431" s="14">
        <v>71</v>
      </c>
      <c r="I431" s="14">
        <v>75</v>
      </c>
      <c r="J431" s="14">
        <v>5000</v>
      </c>
      <c r="K431" s="15">
        <f t="shared" si="6"/>
        <v>375000</v>
      </c>
    </row>
    <row r="432" spans="1:11">
      <c r="A432" s="13">
        <v>40142</v>
      </c>
      <c r="B432" s="67" t="str">
        <f>TEXT($A432,"YYYY")&amp;"-"&amp;TEXT(ROW()-1,"000")&amp;"-"&amp;$F432&amp;TEXT(COUNTIF($F$2:F432,$F432), "000")</f>
        <v>2009-431-泠涷茶168</v>
      </c>
      <c r="C432" s="14" t="s">
        <v>170</v>
      </c>
      <c r="D432" s="14" t="s">
        <v>6</v>
      </c>
      <c r="E432" s="14" t="s">
        <v>7</v>
      </c>
      <c r="F432" s="14" t="s">
        <v>176</v>
      </c>
      <c r="G432" s="14">
        <v>69</v>
      </c>
      <c r="H432" s="14">
        <v>27</v>
      </c>
      <c r="I432" s="14">
        <v>55</v>
      </c>
      <c r="J432" s="14">
        <v>9000</v>
      </c>
      <c r="K432" s="15">
        <f t="shared" si="6"/>
        <v>495000</v>
      </c>
    </row>
    <row r="433" spans="1:11">
      <c r="A433" s="13">
        <v>40142</v>
      </c>
      <c r="B433" s="67" t="str">
        <f>TEXT($A433,"YYYY")&amp;"-"&amp;TEXT(ROW()-1,"000")&amp;"-"&amp;$F433&amp;TEXT(COUNTIF($F$2:F433,$F433), "000")</f>
        <v>2009-432-泠涷茶169</v>
      </c>
      <c r="C433" s="14" t="s">
        <v>171</v>
      </c>
      <c r="D433" s="14" t="s">
        <v>39</v>
      </c>
      <c r="E433" s="14" t="s">
        <v>23</v>
      </c>
      <c r="F433" s="14" t="s">
        <v>176</v>
      </c>
      <c r="G433" s="14">
        <v>23</v>
      </c>
      <c r="H433" s="14">
        <v>26</v>
      </c>
      <c r="I433" s="14">
        <v>87</v>
      </c>
      <c r="J433" s="14">
        <v>9000</v>
      </c>
      <c r="K433" s="15">
        <f t="shared" si="6"/>
        <v>783000</v>
      </c>
    </row>
    <row r="434" spans="1:11">
      <c r="A434" s="13">
        <v>40143</v>
      </c>
      <c r="B434" s="67" t="str">
        <f>TEXT($A434,"YYYY")&amp;"-"&amp;TEXT(ROW()-1,"000")&amp;"-"&amp;$F434&amp;TEXT(COUNTIF($F$2:F434,$F434), "000")</f>
        <v>2009-433-泠涷茶170</v>
      </c>
      <c r="C434" s="14" t="s">
        <v>171</v>
      </c>
      <c r="D434" s="14" t="s">
        <v>66</v>
      </c>
      <c r="E434" s="14" t="s">
        <v>7</v>
      </c>
      <c r="F434" s="14" t="s">
        <v>176</v>
      </c>
      <c r="G434" s="14">
        <v>53</v>
      </c>
      <c r="H434" s="14">
        <v>59</v>
      </c>
      <c r="I434" s="14">
        <v>24</v>
      </c>
      <c r="J434" s="14">
        <v>9000</v>
      </c>
      <c r="K434" s="15">
        <f t="shared" si="6"/>
        <v>216000</v>
      </c>
    </row>
    <row r="435" spans="1:11">
      <c r="A435" s="13">
        <v>40144</v>
      </c>
      <c r="B435" s="67" t="str">
        <f>TEXT($A435,"YYYY")&amp;"-"&amp;TEXT(ROW()-1,"000")&amp;"-"&amp;$F435&amp;TEXT(COUNTIF($F$2:F435,$F435), "000")</f>
        <v>2009-434-泠涷茶171</v>
      </c>
      <c r="C435" s="14" t="s">
        <v>13</v>
      </c>
      <c r="D435" s="14" t="s">
        <v>124</v>
      </c>
      <c r="E435" s="14" t="s">
        <v>118</v>
      </c>
      <c r="F435" s="14" t="s">
        <v>176</v>
      </c>
      <c r="G435" s="14">
        <v>56</v>
      </c>
      <c r="H435" s="14">
        <v>29</v>
      </c>
      <c r="I435" s="14">
        <v>38</v>
      </c>
      <c r="J435" s="14">
        <v>9000</v>
      </c>
      <c r="K435" s="15">
        <f t="shared" si="6"/>
        <v>342000</v>
      </c>
    </row>
    <row r="436" spans="1:11">
      <c r="A436" s="13">
        <v>40145</v>
      </c>
      <c r="B436" s="67" t="str">
        <f>TEXT($A436,"YYYY")&amp;"-"&amp;TEXT(ROW()-1,"000")&amp;"-"&amp;$F436&amp;TEXT(COUNTIF($F$2:F436,$F436), "000")</f>
        <v>2009-435-泠涷茶172</v>
      </c>
      <c r="C436" s="14" t="s">
        <v>170</v>
      </c>
      <c r="D436" s="14" t="s">
        <v>6</v>
      </c>
      <c r="E436" s="14" t="s">
        <v>7</v>
      </c>
      <c r="F436" s="14" t="s">
        <v>176</v>
      </c>
      <c r="G436" s="14">
        <v>58</v>
      </c>
      <c r="H436" s="14">
        <v>69</v>
      </c>
      <c r="I436" s="14">
        <v>72</v>
      </c>
      <c r="J436" s="14">
        <v>9000</v>
      </c>
      <c r="K436" s="15">
        <f t="shared" si="6"/>
        <v>648000</v>
      </c>
    </row>
    <row r="437" spans="1:11">
      <c r="A437" s="13">
        <v>40145</v>
      </c>
      <c r="B437" s="67" t="str">
        <f>TEXT($A437,"YYYY")&amp;"-"&amp;TEXT(ROW()-1,"000")&amp;"-"&amp;$F437&amp;TEXT(COUNTIF($F$2:F437,$F437), "000")</f>
        <v>2009-436-泠涷茶173</v>
      </c>
      <c r="C437" s="14" t="s">
        <v>171</v>
      </c>
      <c r="D437" s="14" t="s">
        <v>39</v>
      </c>
      <c r="E437" s="14" t="s">
        <v>23</v>
      </c>
      <c r="F437" s="14" t="s">
        <v>176</v>
      </c>
      <c r="G437" s="14">
        <v>64</v>
      </c>
      <c r="H437" s="14">
        <v>92</v>
      </c>
      <c r="I437" s="14">
        <v>91</v>
      </c>
      <c r="J437" s="14">
        <v>9000</v>
      </c>
      <c r="K437" s="15">
        <f t="shared" si="6"/>
        <v>819000</v>
      </c>
    </row>
    <row r="438" spans="1:11">
      <c r="A438" s="13">
        <v>40145</v>
      </c>
      <c r="B438" s="67" t="str">
        <f>TEXT($A438,"YYYY")&amp;"-"&amp;TEXT(ROW()-1,"000")&amp;"-"&amp;$F438&amp;TEXT(COUNTIF($F$2:F438,$F438), "000")</f>
        <v>2009-437-泠涷茶174</v>
      </c>
      <c r="C438" s="14" t="s">
        <v>169</v>
      </c>
      <c r="D438" s="14" t="s">
        <v>66</v>
      </c>
      <c r="E438" s="14" t="s">
        <v>7</v>
      </c>
      <c r="F438" s="14" t="s">
        <v>176</v>
      </c>
      <c r="G438" s="14">
        <v>24</v>
      </c>
      <c r="H438" s="14">
        <v>74</v>
      </c>
      <c r="I438" s="14">
        <v>66</v>
      </c>
      <c r="J438" s="14">
        <v>9000</v>
      </c>
      <c r="K438" s="15">
        <f t="shared" si="6"/>
        <v>594000</v>
      </c>
    </row>
    <row r="439" spans="1:11">
      <c r="A439" s="13">
        <v>40147</v>
      </c>
      <c r="B439" s="67" t="str">
        <f>TEXT($A439,"YYYY")&amp;"-"&amp;TEXT(ROW()-1,"000")&amp;"-"&amp;$F439&amp;TEXT(COUNTIF($F$2:F439,$F439), "000")</f>
        <v>2009-438-紅茶126</v>
      </c>
      <c r="C439" s="14" t="s">
        <v>169</v>
      </c>
      <c r="D439" s="14" t="s">
        <v>9</v>
      </c>
      <c r="E439" s="14" t="s">
        <v>18</v>
      </c>
      <c r="F439" s="14" t="s">
        <v>175</v>
      </c>
      <c r="G439" s="14">
        <v>54</v>
      </c>
      <c r="H439" s="14">
        <v>98</v>
      </c>
      <c r="I439" s="14">
        <v>48</v>
      </c>
      <c r="J439" s="14">
        <v>23500</v>
      </c>
      <c r="K439" s="15">
        <f t="shared" si="6"/>
        <v>1128000</v>
      </c>
    </row>
    <row r="440" spans="1:11">
      <c r="A440" s="13">
        <v>40147</v>
      </c>
      <c r="B440" s="67" t="str">
        <f>TEXT($A440,"YYYY")&amp;"-"&amp;TEXT(ROW()-1,"000")&amp;"-"&amp;$F440&amp;TEXT(COUNTIF($F$2:F440,$F440), "000")</f>
        <v>2009-439-紅茶127</v>
      </c>
      <c r="C440" s="14" t="s">
        <v>170</v>
      </c>
      <c r="D440" s="14" t="s">
        <v>75</v>
      </c>
      <c r="E440" s="14" t="s">
        <v>7</v>
      </c>
      <c r="F440" s="14" t="s">
        <v>175</v>
      </c>
      <c r="G440" s="14">
        <v>44</v>
      </c>
      <c r="H440" s="14">
        <v>51</v>
      </c>
      <c r="I440" s="14">
        <v>60</v>
      </c>
      <c r="J440" s="14">
        <v>23500</v>
      </c>
      <c r="K440" s="15">
        <f t="shared" si="6"/>
        <v>1410000</v>
      </c>
    </row>
    <row r="441" spans="1:11">
      <c r="A441" s="13">
        <v>40148</v>
      </c>
      <c r="B441" s="67" t="str">
        <f>TEXT($A441,"YYYY")&amp;"-"&amp;TEXT(ROW()-1,"000")&amp;"-"&amp;$F441&amp;TEXT(COUNTIF($F$2:F441,$F441), "000")</f>
        <v>2009-440-泠涷茶175</v>
      </c>
      <c r="C441" s="14" t="s">
        <v>13</v>
      </c>
      <c r="D441" s="14" t="s">
        <v>32</v>
      </c>
      <c r="E441" s="14" t="s">
        <v>23</v>
      </c>
      <c r="F441" s="14" t="s">
        <v>176</v>
      </c>
      <c r="G441" s="14">
        <v>94</v>
      </c>
      <c r="H441" s="14">
        <v>84</v>
      </c>
      <c r="I441" s="14">
        <v>57</v>
      </c>
      <c r="J441" s="14">
        <v>9000</v>
      </c>
      <c r="K441" s="15">
        <f t="shared" si="6"/>
        <v>513000</v>
      </c>
    </row>
    <row r="442" spans="1:11">
      <c r="A442" s="13">
        <v>40149</v>
      </c>
      <c r="B442" s="67" t="str">
        <f>TEXT($A442,"YYYY")&amp;"-"&amp;TEXT(ROW()-1,"000")&amp;"-"&amp;$F442&amp;TEXT(COUNTIF($F$2:F442,$F442), "000")</f>
        <v>2009-441-紅茶128</v>
      </c>
      <c r="C442" s="14" t="s">
        <v>173</v>
      </c>
      <c r="D442" s="14" t="s">
        <v>59</v>
      </c>
      <c r="E442" s="14" t="s">
        <v>7</v>
      </c>
      <c r="F442" s="14" t="s">
        <v>175</v>
      </c>
      <c r="G442" s="14">
        <v>94</v>
      </c>
      <c r="H442" s="14">
        <v>22</v>
      </c>
      <c r="I442" s="14">
        <v>46</v>
      </c>
      <c r="J442" s="14">
        <v>23500</v>
      </c>
      <c r="K442" s="15">
        <f t="shared" si="6"/>
        <v>1081000</v>
      </c>
    </row>
    <row r="443" spans="1:11">
      <c r="A443" s="13">
        <v>40151</v>
      </c>
      <c r="B443" s="67" t="str">
        <f>TEXT($A443,"YYYY")&amp;"-"&amp;TEXT(ROW()-1,"000")&amp;"-"&amp;$F443&amp;TEXT(COUNTIF($F$2:F443,$F443), "000")</f>
        <v>2009-442-奶茶104</v>
      </c>
      <c r="C443" s="14" t="s">
        <v>173</v>
      </c>
      <c r="D443" s="14" t="s">
        <v>46</v>
      </c>
      <c r="E443" s="14" t="s">
        <v>7</v>
      </c>
      <c r="F443" s="14" t="s">
        <v>174</v>
      </c>
      <c r="G443" s="14">
        <v>90</v>
      </c>
      <c r="H443" s="14">
        <v>79</v>
      </c>
      <c r="I443" s="14">
        <v>56</v>
      </c>
      <c r="J443" s="14">
        <v>18000</v>
      </c>
      <c r="K443" s="15">
        <f t="shared" si="6"/>
        <v>1008000</v>
      </c>
    </row>
    <row r="444" spans="1:11">
      <c r="A444" s="13">
        <v>40151</v>
      </c>
      <c r="B444" s="67" t="str">
        <f>TEXT($A444,"YYYY")&amp;"-"&amp;TEXT(ROW()-1,"000")&amp;"-"&amp;$F444&amp;TEXT(COUNTIF($F$2:F444,$F444), "000")</f>
        <v>2009-443-奶茶105</v>
      </c>
      <c r="C444" s="14" t="s">
        <v>13</v>
      </c>
      <c r="D444" s="14" t="s">
        <v>115</v>
      </c>
      <c r="E444" s="14" t="s">
        <v>21</v>
      </c>
      <c r="F444" s="14" t="s">
        <v>174</v>
      </c>
      <c r="G444" s="14">
        <v>57</v>
      </c>
      <c r="H444" s="14">
        <v>21</v>
      </c>
      <c r="I444" s="14">
        <v>94</v>
      </c>
      <c r="J444" s="14">
        <v>18000</v>
      </c>
      <c r="K444" s="15">
        <f t="shared" si="6"/>
        <v>1692000</v>
      </c>
    </row>
    <row r="445" spans="1:11">
      <c r="A445" s="13">
        <v>40152</v>
      </c>
      <c r="B445" s="67" t="str">
        <f>TEXT($A445,"YYYY")&amp;"-"&amp;TEXT(ROW()-1,"000")&amp;"-"&amp;$F445&amp;TEXT(COUNTIF($F$2:F445,$F445), "000")</f>
        <v>2009-444-奶茶106</v>
      </c>
      <c r="C445" s="14" t="s">
        <v>173</v>
      </c>
      <c r="D445" s="14" t="s">
        <v>46</v>
      </c>
      <c r="E445" s="14" t="s">
        <v>7</v>
      </c>
      <c r="F445" s="14" t="s">
        <v>174</v>
      </c>
      <c r="G445" s="14">
        <v>87</v>
      </c>
      <c r="H445" s="14">
        <v>26</v>
      </c>
      <c r="I445" s="14">
        <v>47</v>
      </c>
      <c r="J445" s="14">
        <v>18000</v>
      </c>
      <c r="K445" s="15">
        <f t="shared" si="6"/>
        <v>846000</v>
      </c>
    </row>
    <row r="446" spans="1:11">
      <c r="A446" s="13">
        <v>40153</v>
      </c>
      <c r="B446" s="67" t="str">
        <f>TEXT($A446,"YYYY")&amp;"-"&amp;TEXT(ROW()-1,"000")&amp;"-"&amp;$F446&amp;TEXT(COUNTIF($F$2:F446,$F446), "000")</f>
        <v>2009-445-泠涷茶176</v>
      </c>
      <c r="C446" s="14" t="s">
        <v>171</v>
      </c>
      <c r="D446" s="14" t="s">
        <v>55</v>
      </c>
      <c r="E446" s="14" t="s">
        <v>10</v>
      </c>
      <c r="F446" s="14" t="s">
        <v>176</v>
      </c>
      <c r="G446" s="14">
        <v>64</v>
      </c>
      <c r="H446" s="14">
        <v>38</v>
      </c>
      <c r="I446" s="14">
        <v>26</v>
      </c>
      <c r="J446" s="14">
        <v>9000</v>
      </c>
      <c r="K446" s="15">
        <f t="shared" si="6"/>
        <v>234000</v>
      </c>
    </row>
    <row r="447" spans="1:11">
      <c r="A447" s="13">
        <v>40156</v>
      </c>
      <c r="B447" s="67" t="str">
        <f>TEXT($A447,"YYYY")&amp;"-"&amp;TEXT(ROW()-1,"000")&amp;"-"&amp;$F447&amp;TEXT(COUNTIF($F$2:F447,$F447), "000")</f>
        <v>2009-446-泠涷茶177</v>
      </c>
      <c r="C447" s="14" t="s">
        <v>172</v>
      </c>
      <c r="D447" s="14" t="s">
        <v>109</v>
      </c>
      <c r="E447" s="14" t="s">
        <v>18</v>
      </c>
      <c r="F447" s="14" t="s">
        <v>176</v>
      </c>
      <c r="G447" s="14">
        <v>76</v>
      </c>
      <c r="H447" s="14">
        <v>55</v>
      </c>
      <c r="I447" s="14">
        <v>72</v>
      </c>
      <c r="J447" s="14">
        <v>9000</v>
      </c>
      <c r="K447" s="15">
        <f t="shared" si="6"/>
        <v>648000</v>
      </c>
    </row>
    <row r="448" spans="1:11">
      <c r="A448" s="13">
        <v>40157</v>
      </c>
      <c r="B448" s="67" t="str">
        <f>TEXT($A448,"YYYY")&amp;"-"&amp;TEXT(ROW()-1,"000")&amp;"-"&amp;$F448&amp;TEXT(COUNTIF($F$2:F448,$F448), "000")</f>
        <v>2009-447-奶茶107</v>
      </c>
      <c r="C448" s="14" t="s">
        <v>169</v>
      </c>
      <c r="D448" s="14" t="s">
        <v>40</v>
      </c>
      <c r="E448" s="14" t="s">
        <v>10</v>
      </c>
      <c r="F448" s="14" t="s">
        <v>174</v>
      </c>
      <c r="G448" s="14">
        <v>64</v>
      </c>
      <c r="H448" s="14">
        <v>91</v>
      </c>
      <c r="I448" s="14">
        <v>23</v>
      </c>
      <c r="J448" s="14">
        <v>18000</v>
      </c>
      <c r="K448" s="15">
        <f t="shared" si="6"/>
        <v>414000</v>
      </c>
    </row>
    <row r="449" spans="1:11">
      <c r="A449" s="13">
        <v>40157</v>
      </c>
      <c r="B449" s="67" t="str">
        <f>TEXT($A449,"YYYY")&amp;"-"&amp;TEXT(ROW()-1,"000")&amp;"-"&amp;$F449&amp;TEXT(COUNTIF($F$2:F449,$F449), "000")</f>
        <v>2009-448-泠涷茶178</v>
      </c>
      <c r="C449" s="14" t="s">
        <v>13</v>
      </c>
      <c r="D449" s="14" t="s">
        <v>124</v>
      </c>
      <c r="E449" s="14" t="s">
        <v>118</v>
      </c>
      <c r="F449" s="14" t="s">
        <v>176</v>
      </c>
      <c r="G449" s="14">
        <v>44</v>
      </c>
      <c r="H449" s="14">
        <v>73</v>
      </c>
      <c r="I449" s="14">
        <v>76</v>
      </c>
      <c r="J449" s="14">
        <v>9000</v>
      </c>
      <c r="K449" s="15">
        <f t="shared" si="6"/>
        <v>684000</v>
      </c>
    </row>
    <row r="450" spans="1:11">
      <c r="A450" s="13">
        <v>40157</v>
      </c>
      <c r="B450" s="67" t="str">
        <f>TEXT($A450,"YYYY")&amp;"-"&amp;TEXT(ROW()-1,"000")&amp;"-"&amp;$F450&amp;TEXT(COUNTIF($F$2:F450,$F450), "000")</f>
        <v>2009-449-紅茶129</v>
      </c>
      <c r="C450" s="14" t="s">
        <v>171</v>
      </c>
      <c r="D450" s="14" t="s">
        <v>91</v>
      </c>
      <c r="E450" s="14" t="s">
        <v>10</v>
      </c>
      <c r="F450" s="14" t="s">
        <v>175</v>
      </c>
      <c r="G450" s="14">
        <v>66</v>
      </c>
      <c r="H450" s="14">
        <v>41</v>
      </c>
      <c r="I450" s="14">
        <v>26</v>
      </c>
      <c r="J450" s="14">
        <v>23500</v>
      </c>
      <c r="K450" s="15">
        <f t="shared" ref="K450:K513" si="7">J450*I450</f>
        <v>611000</v>
      </c>
    </row>
    <row r="451" spans="1:11">
      <c r="A451" s="13">
        <v>40158</v>
      </c>
      <c r="B451" s="67" t="str">
        <f>TEXT($A451,"YYYY")&amp;"-"&amp;TEXT(ROW()-1,"000")&amp;"-"&amp;$F451&amp;TEXT(COUNTIF($F$2:F451,$F451), "000")</f>
        <v>2009-450-奶茶108</v>
      </c>
      <c r="C451" s="14" t="s">
        <v>173</v>
      </c>
      <c r="D451" s="14" t="s">
        <v>28</v>
      </c>
      <c r="E451" s="14" t="s">
        <v>18</v>
      </c>
      <c r="F451" s="14" t="s">
        <v>174</v>
      </c>
      <c r="G451" s="14">
        <v>83</v>
      </c>
      <c r="H451" s="14">
        <v>44</v>
      </c>
      <c r="I451" s="14">
        <v>3</v>
      </c>
      <c r="J451" s="14">
        <v>18000</v>
      </c>
      <c r="K451" s="15">
        <f t="shared" si="7"/>
        <v>54000</v>
      </c>
    </row>
    <row r="452" spans="1:11">
      <c r="A452" s="13">
        <v>40158</v>
      </c>
      <c r="B452" s="67" t="str">
        <f>TEXT($A452,"YYYY")&amp;"-"&amp;TEXT(ROW()-1,"000")&amp;"-"&amp;$F452&amp;TEXT(COUNTIF($F$2:F452,$F452), "000")</f>
        <v>2009-451-泠涷茶179</v>
      </c>
      <c r="C452" s="14" t="s">
        <v>169</v>
      </c>
      <c r="D452" s="14" t="s">
        <v>11</v>
      </c>
      <c r="E452" s="14" t="s">
        <v>7</v>
      </c>
      <c r="F452" s="14" t="s">
        <v>176</v>
      </c>
      <c r="G452" s="14">
        <v>28</v>
      </c>
      <c r="H452" s="14">
        <v>86</v>
      </c>
      <c r="I452" s="14">
        <v>77</v>
      </c>
      <c r="J452" s="14">
        <v>9000</v>
      </c>
      <c r="K452" s="15">
        <f t="shared" si="7"/>
        <v>693000</v>
      </c>
    </row>
    <row r="453" spans="1:11">
      <c r="A453" s="13">
        <v>40160</v>
      </c>
      <c r="B453" s="67" t="str">
        <f>TEXT($A453,"YYYY")&amp;"-"&amp;TEXT(ROW()-1,"000")&amp;"-"&amp;$F453&amp;TEXT(COUNTIF($F$2:F453,$F453), "000")</f>
        <v>2009-452-泠涷茶180</v>
      </c>
      <c r="C453" s="14" t="s">
        <v>173</v>
      </c>
      <c r="D453" s="14" t="s">
        <v>162</v>
      </c>
      <c r="E453" s="14" t="s">
        <v>118</v>
      </c>
      <c r="F453" s="14" t="s">
        <v>176</v>
      </c>
      <c r="G453" s="14">
        <v>54</v>
      </c>
      <c r="H453" s="14">
        <v>48</v>
      </c>
      <c r="I453" s="14">
        <v>23</v>
      </c>
      <c r="J453" s="14">
        <v>9000</v>
      </c>
      <c r="K453" s="15">
        <f t="shared" si="7"/>
        <v>207000</v>
      </c>
    </row>
    <row r="454" spans="1:11">
      <c r="A454" s="13">
        <v>40162</v>
      </c>
      <c r="B454" s="67" t="str">
        <f>TEXT($A454,"YYYY")&amp;"-"&amp;TEXT(ROW()-1,"000")&amp;"-"&amp;$F454&amp;TEXT(COUNTIF($F$2:F454,$F454), "000")</f>
        <v>2009-453-奶茶109</v>
      </c>
      <c r="C454" s="14" t="s">
        <v>173</v>
      </c>
      <c r="D454" s="14" t="s">
        <v>17</v>
      </c>
      <c r="E454" s="14" t="s">
        <v>18</v>
      </c>
      <c r="F454" s="14" t="s">
        <v>174</v>
      </c>
      <c r="G454" s="14">
        <v>76</v>
      </c>
      <c r="H454" s="14">
        <v>22</v>
      </c>
      <c r="I454" s="14">
        <v>70</v>
      </c>
      <c r="J454" s="14">
        <v>18000</v>
      </c>
      <c r="K454" s="15">
        <f t="shared" si="7"/>
        <v>1260000</v>
      </c>
    </row>
    <row r="455" spans="1:11">
      <c r="A455" s="13">
        <v>40163</v>
      </c>
      <c r="B455" s="67" t="str">
        <f>TEXT($A455,"YYYY")&amp;"-"&amp;TEXT(ROW()-1,"000")&amp;"-"&amp;$F455&amp;TEXT(COUNTIF($F$2:F455,$F455), "000")</f>
        <v>2009-454-茶里王018</v>
      </c>
      <c r="C455" s="14" t="s">
        <v>171</v>
      </c>
      <c r="D455" s="14" t="s">
        <v>54</v>
      </c>
      <c r="E455" s="14" t="s">
        <v>7</v>
      </c>
      <c r="F455" s="14" t="s">
        <v>177</v>
      </c>
      <c r="G455" s="14">
        <v>51</v>
      </c>
      <c r="H455" s="14">
        <v>36</v>
      </c>
      <c r="I455" s="14">
        <v>99</v>
      </c>
      <c r="J455" s="14">
        <v>5000</v>
      </c>
      <c r="K455" s="15">
        <f t="shared" si="7"/>
        <v>495000</v>
      </c>
    </row>
    <row r="456" spans="1:11">
      <c r="A456" s="13">
        <v>40163</v>
      </c>
      <c r="B456" s="67" t="str">
        <f>TEXT($A456,"YYYY")&amp;"-"&amp;TEXT(ROW()-1,"000")&amp;"-"&amp;$F456&amp;TEXT(COUNTIF($F$2:F456,$F456), "000")</f>
        <v>2009-455-紅茶130</v>
      </c>
      <c r="C456" s="14" t="s">
        <v>13</v>
      </c>
      <c r="D456" s="14" t="s">
        <v>122</v>
      </c>
      <c r="E456" s="14" t="s">
        <v>18</v>
      </c>
      <c r="F456" s="14" t="s">
        <v>175</v>
      </c>
      <c r="G456" s="14">
        <v>69</v>
      </c>
      <c r="H456" s="14">
        <v>27</v>
      </c>
      <c r="I456" s="14">
        <v>74</v>
      </c>
      <c r="J456" s="14">
        <v>23500</v>
      </c>
      <c r="K456" s="15">
        <f t="shared" si="7"/>
        <v>1739000</v>
      </c>
    </row>
    <row r="457" spans="1:11">
      <c r="A457" s="13">
        <v>40163</v>
      </c>
      <c r="B457" s="67" t="str">
        <f>TEXT($A457,"YYYY")&amp;"-"&amp;TEXT(ROW()-1,"000")&amp;"-"&amp;$F457&amp;TEXT(COUNTIF($F$2:F457,$F457), "000")</f>
        <v>2009-456-茶包019</v>
      </c>
      <c r="C457" s="14" t="s">
        <v>173</v>
      </c>
      <c r="D457" s="14" t="s">
        <v>42</v>
      </c>
      <c r="E457" s="14" t="s">
        <v>23</v>
      </c>
      <c r="F457" s="14" t="s">
        <v>178</v>
      </c>
      <c r="G457" s="14">
        <v>48</v>
      </c>
      <c r="H457" s="14">
        <v>64</v>
      </c>
      <c r="I457" s="14">
        <v>20</v>
      </c>
      <c r="J457" s="14">
        <v>4000</v>
      </c>
      <c r="K457" s="15">
        <f t="shared" si="7"/>
        <v>80000</v>
      </c>
    </row>
    <row r="458" spans="1:11">
      <c r="A458" s="13">
        <v>40163</v>
      </c>
      <c r="B458" s="67" t="str">
        <f>TEXT($A458,"YYYY")&amp;"-"&amp;TEXT(ROW()-1,"000")&amp;"-"&amp;$F458&amp;TEXT(COUNTIF($F$2:F458,$F458), "000")</f>
        <v>2009-457-紅茶131</v>
      </c>
      <c r="C458" s="14" t="s">
        <v>170</v>
      </c>
      <c r="D458" s="14" t="s">
        <v>67</v>
      </c>
      <c r="E458" s="14" t="s">
        <v>7</v>
      </c>
      <c r="F458" s="14" t="s">
        <v>175</v>
      </c>
      <c r="G458" s="14">
        <v>70</v>
      </c>
      <c r="H458" s="14">
        <v>68</v>
      </c>
      <c r="I458" s="14">
        <v>17</v>
      </c>
      <c r="J458" s="14">
        <v>23500</v>
      </c>
      <c r="K458" s="15">
        <f t="shared" si="7"/>
        <v>399500</v>
      </c>
    </row>
    <row r="459" spans="1:11">
      <c r="A459" s="13">
        <v>40164</v>
      </c>
      <c r="B459" s="67" t="str">
        <f>TEXT($A459,"YYYY")&amp;"-"&amp;TEXT(ROW()-1,"000")&amp;"-"&amp;$F459&amp;TEXT(COUNTIF($F$2:F459,$F459), "000")</f>
        <v>2009-458-紅茶132</v>
      </c>
      <c r="C459" s="14" t="s">
        <v>173</v>
      </c>
      <c r="D459" s="14" t="s">
        <v>83</v>
      </c>
      <c r="E459" s="14" t="s">
        <v>7</v>
      </c>
      <c r="F459" s="14" t="s">
        <v>175</v>
      </c>
      <c r="G459" s="14">
        <v>95</v>
      </c>
      <c r="H459" s="14">
        <v>44</v>
      </c>
      <c r="I459" s="14">
        <v>37</v>
      </c>
      <c r="J459" s="14">
        <v>23500</v>
      </c>
      <c r="K459" s="15">
        <f t="shared" si="7"/>
        <v>869500</v>
      </c>
    </row>
    <row r="460" spans="1:11">
      <c r="A460" s="13">
        <v>40164</v>
      </c>
      <c r="B460" s="67" t="str">
        <f>TEXT($A460,"YYYY")&amp;"-"&amp;TEXT(ROW()-1,"000")&amp;"-"&amp;$F460&amp;TEXT(COUNTIF($F$2:F460,$F460), "000")</f>
        <v>2009-459-茶包020</v>
      </c>
      <c r="C460" s="14" t="s">
        <v>170</v>
      </c>
      <c r="D460" s="14" t="s">
        <v>30</v>
      </c>
      <c r="E460" s="14" t="s">
        <v>21</v>
      </c>
      <c r="F460" s="14" t="s">
        <v>178</v>
      </c>
      <c r="G460" s="14">
        <v>69</v>
      </c>
      <c r="H460" s="14">
        <v>75</v>
      </c>
      <c r="I460" s="14">
        <v>66</v>
      </c>
      <c r="J460" s="14">
        <v>4000</v>
      </c>
      <c r="K460" s="15">
        <f t="shared" si="7"/>
        <v>264000</v>
      </c>
    </row>
    <row r="461" spans="1:11">
      <c r="A461" s="13">
        <v>40165</v>
      </c>
      <c r="B461" s="67" t="str">
        <f>TEXT($A461,"YYYY")&amp;"-"&amp;TEXT(ROW()-1,"000")&amp;"-"&amp;$F461&amp;TEXT(COUNTIF($F$2:F461,$F461), "000")</f>
        <v>2009-460-紅茶133</v>
      </c>
      <c r="C461" s="14" t="s">
        <v>169</v>
      </c>
      <c r="D461" s="14" t="s">
        <v>84</v>
      </c>
      <c r="E461" s="14" t="s">
        <v>18</v>
      </c>
      <c r="F461" s="14" t="s">
        <v>175</v>
      </c>
      <c r="G461" s="14">
        <v>45</v>
      </c>
      <c r="H461" s="14">
        <v>55</v>
      </c>
      <c r="I461" s="14">
        <v>95</v>
      </c>
      <c r="J461" s="14">
        <v>23500</v>
      </c>
      <c r="K461" s="15">
        <f t="shared" si="7"/>
        <v>2232500</v>
      </c>
    </row>
    <row r="462" spans="1:11">
      <c r="A462" s="13">
        <v>40166</v>
      </c>
      <c r="B462" s="67" t="str">
        <f>TEXT($A462,"YYYY")&amp;"-"&amp;TEXT(ROW()-1,"000")&amp;"-"&amp;$F462&amp;TEXT(COUNTIF($F$2:F462,$F462), "000")</f>
        <v>2009-461-泠涷茶181</v>
      </c>
      <c r="C462" s="14" t="s">
        <v>173</v>
      </c>
      <c r="D462" s="14" t="s">
        <v>102</v>
      </c>
      <c r="E462" s="14" t="s">
        <v>23</v>
      </c>
      <c r="F462" s="14" t="s">
        <v>176</v>
      </c>
      <c r="G462" s="14">
        <v>94</v>
      </c>
      <c r="H462" s="14">
        <v>71</v>
      </c>
      <c r="I462" s="14">
        <v>44</v>
      </c>
      <c r="J462" s="14">
        <v>9000</v>
      </c>
      <c r="K462" s="15">
        <f t="shared" si="7"/>
        <v>396000</v>
      </c>
    </row>
    <row r="463" spans="1:11">
      <c r="A463" s="13">
        <v>40167</v>
      </c>
      <c r="B463" s="67" t="str">
        <f>TEXT($A463,"YYYY")&amp;"-"&amp;TEXT(ROW()-1,"000")&amp;"-"&amp;$F463&amp;TEXT(COUNTIF($F$2:F463,$F463), "000")</f>
        <v>2009-462-紅茶134</v>
      </c>
      <c r="C463" s="14" t="s">
        <v>169</v>
      </c>
      <c r="D463" s="14" t="s">
        <v>106</v>
      </c>
      <c r="E463" s="14" t="s">
        <v>18</v>
      </c>
      <c r="F463" s="14" t="s">
        <v>175</v>
      </c>
      <c r="G463" s="14">
        <v>84</v>
      </c>
      <c r="H463" s="14">
        <v>61</v>
      </c>
      <c r="I463" s="14">
        <v>18</v>
      </c>
      <c r="J463" s="14">
        <v>23500</v>
      </c>
      <c r="K463" s="15">
        <f t="shared" si="7"/>
        <v>423000</v>
      </c>
    </row>
    <row r="464" spans="1:11">
      <c r="A464" s="13">
        <v>40168</v>
      </c>
      <c r="B464" s="67" t="str">
        <f>TEXT($A464,"YYYY")&amp;"-"&amp;TEXT(ROW()-1,"000")&amp;"-"&amp;$F464&amp;TEXT(COUNTIF($F$2:F464,$F464), "000")</f>
        <v>2009-463-紅茶135</v>
      </c>
      <c r="C464" s="14" t="s">
        <v>169</v>
      </c>
      <c r="D464" s="14" t="s">
        <v>84</v>
      </c>
      <c r="E464" s="14" t="s">
        <v>18</v>
      </c>
      <c r="F464" s="14" t="s">
        <v>175</v>
      </c>
      <c r="G464" s="14">
        <v>88</v>
      </c>
      <c r="H464" s="14">
        <v>74</v>
      </c>
      <c r="I464" s="14">
        <v>71</v>
      </c>
      <c r="J464" s="14">
        <v>23500</v>
      </c>
      <c r="K464" s="15">
        <f t="shared" si="7"/>
        <v>1668500</v>
      </c>
    </row>
    <row r="465" spans="1:11">
      <c r="A465" s="13">
        <v>40169</v>
      </c>
      <c r="B465" s="67" t="str">
        <f>TEXT($A465,"YYYY")&amp;"-"&amp;TEXT(ROW()-1,"000")&amp;"-"&amp;$F465&amp;TEXT(COUNTIF($F$2:F465,$F465), "000")</f>
        <v>2009-464-奶茶110</v>
      </c>
      <c r="C465" s="14" t="s">
        <v>172</v>
      </c>
      <c r="D465" s="14" t="s">
        <v>120</v>
      </c>
      <c r="E465" s="14" t="s">
        <v>118</v>
      </c>
      <c r="F465" s="14" t="s">
        <v>174</v>
      </c>
      <c r="G465" s="14">
        <v>68</v>
      </c>
      <c r="H465" s="14">
        <v>72</v>
      </c>
      <c r="I465" s="14">
        <v>5</v>
      </c>
      <c r="J465" s="14">
        <v>18000</v>
      </c>
      <c r="K465" s="15">
        <f t="shared" si="7"/>
        <v>90000</v>
      </c>
    </row>
    <row r="466" spans="1:11">
      <c r="A466" s="13">
        <v>40171</v>
      </c>
      <c r="B466" s="67" t="str">
        <f>TEXT($A466,"YYYY")&amp;"-"&amp;TEXT(ROW()-1,"000")&amp;"-"&amp;$F466&amp;TEXT(COUNTIF($F$2:F466,$F466), "000")</f>
        <v>2009-465-茶里王019</v>
      </c>
      <c r="C466" s="14" t="s">
        <v>171</v>
      </c>
      <c r="D466" s="14" t="s">
        <v>168</v>
      </c>
      <c r="E466" s="14" t="s">
        <v>7</v>
      </c>
      <c r="F466" s="14" t="s">
        <v>177</v>
      </c>
      <c r="G466" s="14">
        <v>68</v>
      </c>
      <c r="H466" s="14">
        <v>70</v>
      </c>
      <c r="I466" s="14">
        <v>30</v>
      </c>
      <c r="J466" s="14">
        <v>5000</v>
      </c>
      <c r="K466" s="15">
        <f t="shared" si="7"/>
        <v>150000</v>
      </c>
    </row>
    <row r="467" spans="1:11">
      <c r="A467" s="13">
        <v>40171</v>
      </c>
      <c r="B467" s="67" t="str">
        <f>TEXT($A467,"YYYY")&amp;"-"&amp;TEXT(ROW()-1,"000")&amp;"-"&amp;$F467&amp;TEXT(COUNTIF($F$2:F467,$F467), "000")</f>
        <v>2009-466-泠涷茶182</v>
      </c>
      <c r="C467" s="14" t="s">
        <v>169</v>
      </c>
      <c r="D467" s="14" t="s">
        <v>138</v>
      </c>
      <c r="E467" s="14" t="s">
        <v>7</v>
      </c>
      <c r="F467" s="14" t="s">
        <v>176</v>
      </c>
      <c r="G467" s="14">
        <v>50</v>
      </c>
      <c r="H467" s="14">
        <v>86</v>
      </c>
      <c r="I467" s="14">
        <v>66</v>
      </c>
      <c r="J467" s="14">
        <v>9000</v>
      </c>
      <c r="K467" s="15">
        <f t="shared" si="7"/>
        <v>594000</v>
      </c>
    </row>
    <row r="468" spans="1:11">
      <c r="A468" s="13">
        <v>40172</v>
      </c>
      <c r="B468" s="67" t="str">
        <f>TEXT($A468,"YYYY")&amp;"-"&amp;TEXT(ROW()-1,"000")&amp;"-"&amp;$F468&amp;TEXT(COUNTIF($F$2:F468,$F468), "000")</f>
        <v>2009-467-奶茶111</v>
      </c>
      <c r="C468" s="14" t="s">
        <v>173</v>
      </c>
      <c r="D468" s="14" t="s">
        <v>120</v>
      </c>
      <c r="E468" s="14" t="s">
        <v>118</v>
      </c>
      <c r="F468" s="14" t="s">
        <v>174</v>
      </c>
      <c r="G468" s="14">
        <v>47</v>
      </c>
      <c r="H468" s="14">
        <v>34</v>
      </c>
      <c r="I468" s="14">
        <v>43</v>
      </c>
      <c r="J468" s="14">
        <v>18000</v>
      </c>
      <c r="K468" s="15">
        <f t="shared" si="7"/>
        <v>774000</v>
      </c>
    </row>
    <row r="469" spans="1:11">
      <c r="A469" s="13">
        <v>40172</v>
      </c>
      <c r="B469" s="67" t="str">
        <f>TEXT($A469,"YYYY")&amp;"-"&amp;TEXT(ROW()-1,"000")&amp;"-"&amp;$F469&amp;TEXT(COUNTIF($F$2:F469,$F469), "000")</f>
        <v>2009-468-泠涷茶183</v>
      </c>
      <c r="C469" s="14" t="s">
        <v>173</v>
      </c>
      <c r="D469" s="14" t="s">
        <v>77</v>
      </c>
      <c r="E469" s="14" t="s">
        <v>7</v>
      </c>
      <c r="F469" s="14" t="s">
        <v>176</v>
      </c>
      <c r="G469" s="14">
        <v>21</v>
      </c>
      <c r="H469" s="14">
        <v>59</v>
      </c>
      <c r="I469" s="14">
        <v>17</v>
      </c>
      <c r="J469" s="14">
        <v>9000</v>
      </c>
      <c r="K469" s="15">
        <f t="shared" si="7"/>
        <v>153000</v>
      </c>
    </row>
    <row r="470" spans="1:11">
      <c r="A470" s="13">
        <v>40172</v>
      </c>
      <c r="B470" s="67" t="str">
        <f>TEXT($A470,"YYYY")&amp;"-"&amp;TEXT(ROW()-1,"000")&amp;"-"&amp;$F470&amp;TEXT(COUNTIF($F$2:F470,$F470), "000")</f>
        <v>2009-469-茶包021</v>
      </c>
      <c r="C470" s="14" t="s">
        <v>170</v>
      </c>
      <c r="D470" s="14" t="s">
        <v>30</v>
      </c>
      <c r="E470" s="14" t="s">
        <v>21</v>
      </c>
      <c r="F470" s="14" t="s">
        <v>178</v>
      </c>
      <c r="G470" s="14">
        <v>45</v>
      </c>
      <c r="H470" s="14">
        <v>34</v>
      </c>
      <c r="I470" s="14">
        <v>33</v>
      </c>
      <c r="J470" s="14">
        <v>4000</v>
      </c>
      <c r="K470" s="15">
        <f t="shared" si="7"/>
        <v>132000</v>
      </c>
    </row>
    <row r="471" spans="1:11">
      <c r="A471" s="13">
        <v>40174</v>
      </c>
      <c r="B471" s="67" t="str">
        <f>TEXT($A471,"YYYY")&amp;"-"&amp;TEXT(ROW()-1,"000")&amp;"-"&amp;$F471&amp;TEXT(COUNTIF($F$2:F471,$F471), "000")</f>
        <v>2009-470-奶茶112</v>
      </c>
      <c r="C471" s="14" t="s">
        <v>173</v>
      </c>
      <c r="D471" s="14" t="s">
        <v>46</v>
      </c>
      <c r="E471" s="14" t="s">
        <v>7</v>
      </c>
      <c r="F471" s="14" t="s">
        <v>174</v>
      </c>
      <c r="G471" s="14">
        <v>47</v>
      </c>
      <c r="H471" s="14">
        <v>55</v>
      </c>
      <c r="I471" s="14">
        <v>68</v>
      </c>
      <c r="J471" s="14">
        <v>18000</v>
      </c>
      <c r="K471" s="15">
        <f t="shared" si="7"/>
        <v>1224000</v>
      </c>
    </row>
    <row r="472" spans="1:11">
      <c r="A472" s="13">
        <v>40174</v>
      </c>
      <c r="B472" s="67" t="str">
        <f>TEXT($A472,"YYYY")&amp;"-"&amp;TEXT(ROW()-1,"000")&amp;"-"&amp;$F472&amp;TEXT(COUNTIF($F$2:F472,$F472), "000")</f>
        <v>2009-471-阿里茶001</v>
      </c>
      <c r="C472" s="14" t="s">
        <v>171</v>
      </c>
      <c r="D472" s="14" t="s">
        <v>96</v>
      </c>
      <c r="E472" s="14" t="s">
        <v>18</v>
      </c>
      <c r="F472" s="14" t="s">
        <v>179</v>
      </c>
      <c r="G472" s="14">
        <v>71</v>
      </c>
      <c r="H472" s="14">
        <v>27</v>
      </c>
      <c r="I472" s="14">
        <v>72</v>
      </c>
      <c r="J472" s="14">
        <v>6000</v>
      </c>
      <c r="K472" s="15">
        <f t="shared" si="7"/>
        <v>432000</v>
      </c>
    </row>
    <row r="473" spans="1:11">
      <c r="A473" s="13">
        <v>40175</v>
      </c>
      <c r="B473" s="67" t="str">
        <f>TEXT($A473,"YYYY")&amp;"-"&amp;TEXT(ROW()-1,"000")&amp;"-"&amp;$F473&amp;TEXT(COUNTIF($F$2:F473,$F473), "000")</f>
        <v>2009-472-阿里茶002</v>
      </c>
      <c r="C473" s="14" t="s">
        <v>171</v>
      </c>
      <c r="D473" s="14" t="s">
        <v>96</v>
      </c>
      <c r="E473" s="14" t="s">
        <v>18</v>
      </c>
      <c r="F473" s="14" t="s">
        <v>179</v>
      </c>
      <c r="G473" s="14">
        <v>21</v>
      </c>
      <c r="H473" s="14">
        <v>53</v>
      </c>
      <c r="I473" s="14">
        <v>35</v>
      </c>
      <c r="J473" s="14">
        <v>6000</v>
      </c>
      <c r="K473" s="15">
        <f t="shared" si="7"/>
        <v>210000</v>
      </c>
    </row>
    <row r="474" spans="1:11">
      <c r="A474" s="13">
        <v>40175</v>
      </c>
      <c r="B474" s="67" t="str">
        <f>TEXT($A474,"YYYY")&amp;"-"&amp;TEXT(ROW()-1,"000")&amp;"-"&amp;$F474&amp;TEXT(COUNTIF($F$2:F474,$F474), "000")</f>
        <v>2009-473-泠涷茶184</v>
      </c>
      <c r="C474" s="14" t="s">
        <v>13</v>
      </c>
      <c r="D474" s="14" t="s">
        <v>134</v>
      </c>
      <c r="E474" s="14" t="s">
        <v>18</v>
      </c>
      <c r="F474" s="14" t="s">
        <v>176</v>
      </c>
      <c r="G474" s="14">
        <v>66</v>
      </c>
      <c r="H474" s="14">
        <v>42</v>
      </c>
      <c r="I474" s="14">
        <v>19</v>
      </c>
      <c r="J474" s="14">
        <v>9000</v>
      </c>
      <c r="K474" s="15">
        <f t="shared" si="7"/>
        <v>171000</v>
      </c>
    </row>
    <row r="475" spans="1:11">
      <c r="A475" s="13">
        <v>40177</v>
      </c>
      <c r="B475" s="67" t="str">
        <f>TEXT($A475,"YYYY")&amp;"-"&amp;TEXT(ROW()-1,"000")&amp;"-"&amp;$F475&amp;TEXT(COUNTIF($F$2:F475,$F475), "000")</f>
        <v>2009-474-茶里王020</v>
      </c>
      <c r="C475" s="14" t="s">
        <v>169</v>
      </c>
      <c r="D475" s="14" t="s">
        <v>49</v>
      </c>
      <c r="E475" s="14" t="s">
        <v>10</v>
      </c>
      <c r="F475" s="14" t="s">
        <v>177</v>
      </c>
      <c r="G475" s="14">
        <v>91</v>
      </c>
      <c r="H475" s="14">
        <v>77</v>
      </c>
      <c r="I475" s="14">
        <v>42</v>
      </c>
      <c r="J475" s="14">
        <v>5000</v>
      </c>
      <c r="K475" s="15">
        <f t="shared" si="7"/>
        <v>210000</v>
      </c>
    </row>
    <row r="476" spans="1:11">
      <c r="A476" s="13">
        <v>40178</v>
      </c>
      <c r="B476" s="67" t="str">
        <f>TEXT($A476,"YYYY")&amp;"-"&amp;TEXT(ROW()-1,"000")&amp;"-"&amp;$F476&amp;TEXT(COUNTIF($F$2:F476,$F476), "000")</f>
        <v>2009-475-奶茶113</v>
      </c>
      <c r="C476" s="14" t="s">
        <v>172</v>
      </c>
      <c r="D476" s="14" t="s">
        <v>12</v>
      </c>
      <c r="E476" s="14" t="s">
        <v>23</v>
      </c>
      <c r="F476" s="14" t="s">
        <v>174</v>
      </c>
      <c r="G476" s="14">
        <v>49</v>
      </c>
      <c r="H476" s="14">
        <v>37</v>
      </c>
      <c r="I476" s="14">
        <v>18</v>
      </c>
      <c r="J476" s="14">
        <v>18000</v>
      </c>
      <c r="K476" s="15">
        <f t="shared" si="7"/>
        <v>324000</v>
      </c>
    </row>
    <row r="477" spans="1:11">
      <c r="A477" s="13">
        <v>40178</v>
      </c>
      <c r="B477" s="67" t="str">
        <f>TEXT($A477,"YYYY")&amp;"-"&amp;TEXT(ROW()-1,"000")&amp;"-"&amp;$F477&amp;TEXT(COUNTIF($F$2:F477,$F477), "000")</f>
        <v>2009-476-茶包022</v>
      </c>
      <c r="C477" s="14" t="s">
        <v>173</v>
      </c>
      <c r="D477" s="14" t="s">
        <v>42</v>
      </c>
      <c r="E477" s="14" t="s">
        <v>23</v>
      </c>
      <c r="F477" s="14" t="s">
        <v>178</v>
      </c>
      <c r="G477" s="14">
        <v>28</v>
      </c>
      <c r="H477" s="14">
        <v>98</v>
      </c>
      <c r="I477" s="14">
        <v>2</v>
      </c>
      <c r="J477" s="14">
        <v>4000</v>
      </c>
      <c r="K477" s="15">
        <f t="shared" si="7"/>
        <v>8000</v>
      </c>
    </row>
    <row r="478" spans="1:11">
      <c r="A478" s="13">
        <v>40181</v>
      </c>
      <c r="B478" s="67" t="str">
        <f>TEXT($A478,"YYYY")&amp;"-"&amp;TEXT(ROW()-1,"000")&amp;"-"&amp;$F478&amp;TEXT(COUNTIF($F$2:F478,$F478), "000")</f>
        <v>2010-477-紅茶136</v>
      </c>
      <c r="C478" s="14" t="s">
        <v>173</v>
      </c>
      <c r="D478" s="14" t="s">
        <v>53</v>
      </c>
      <c r="E478" s="14" t="s">
        <v>7</v>
      </c>
      <c r="F478" s="14" t="s">
        <v>175</v>
      </c>
      <c r="G478" s="14">
        <v>68</v>
      </c>
      <c r="H478" s="14">
        <v>52</v>
      </c>
      <c r="I478" s="14">
        <v>67</v>
      </c>
      <c r="J478" s="14">
        <v>23500</v>
      </c>
      <c r="K478" s="15">
        <f t="shared" si="7"/>
        <v>1574500</v>
      </c>
    </row>
    <row r="479" spans="1:11">
      <c r="A479" s="13">
        <v>40181</v>
      </c>
      <c r="B479" s="67" t="str">
        <f>TEXT($A479,"YYYY")&amp;"-"&amp;TEXT(ROW()-1,"000")&amp;"-"&amp;$F479&amp;TEXT(COUNTIF($F$2:F479,$F479), "000")</f>
        <v>2010-478-泠涷茶185</v>
      </c>
      <c r="C479" s="14" t="s">
        <v>170</v>
      </c>
      <c r="D479" s="14" t="s">
        <v>120</v>
      </c>
      <c r="E479" s="14" t="s">
        <v>118</v>
      </c>
      <c r="F479" s="14" t="s">
        <v>176</v>
      </c>
      <c r="G479" s="14">
        <v>78</v>
      </c>
      <c r="H479" s="14">
        <v>45</v>
      </c>
      <c r="I479" s="14">
        <v>27</v>
      </c>
      <c r="J479" s="14">
        <v>9000</v>
      </c>
      <c r="K479" s="15">
        <f t="shared" si="7"/>
        <v>243000</v>
      </c>
    </row>
    <row r="480" spans="1:11">
      <c r="A480" s="13">
        <v>40181</v>
      </c>
      <c r="B480" s="67" t="str">
        <f>TEXT($A480,"YYYY")&amp;"-"&amp;TEXT(ROW()-1,"000")&amp;"-"&amp;$F480&amp;TEXT(COUNTIF($F$2:F480,$F480), "000")</f>
        <v>2010-479-紅茶137</v>
      </c>
      <c r="C480" s="14" t="s">
        <v>170</v>
      </c>
      <c r="D480" s="14" t="s">
        <v>128</v>
      </c>
      <c r="E480" s="14" t="s">
        <v>118</v>
      </c>
      <c r="F480" s="14" t="s">
        <v>175</v>
      </c>
      <c r="G480" s="14">
        <v>72</v>
      </c>
      <c r="H480" s="14">
        <v>67</v>
      </c>
      <c r="I480" s="14">
        <v>97</v>
      </c>
      <c r="J480" s="14">
        <v>23500</v>
      </c>
      <c r="K480" s="15">
        <f t="shared" si="7"/>
        <v>2279500</v>
      </c>
    </row>
    <row r="481" spans="1:11">
      <c r="A481" s="13">
        <v>40181</v>
      </c>
      <c r="B481" s="67" t="str">
        <f>TEXT($A481,"YYYY")&amp;"-"&amp;TEXT(ROW()-1,"000")&amp;"-"&amp;$F481&amp;TEXT(COUNTIF($F$2:F481,$F481), "000")</f>
        <v>2010-480-奶茶114</v>
      </c>
      <c r="C481" s="14" t="s">
        <v>169</v>
      </c>
      <c r="D481" s="14" t="s">
        <v>33</v>
      </c>
      <c r="E481" s="14" t="s">
        <v>23</v>
      </c>
      <c r="F481" s="14" t="s">
        <v>174</v>
      </c>
      <c r="G481" s="14">
        <v>44</v>
      </c>
      <c r="H481" s="14">
        <v>26</v>
      </c>
      <c r="I481" s="14">
        <v>3</v>
      </c>
      <c r="J481" s="14">
        <v>18000</v>
      </c>
      <c r="K481" s="15">
        <f t="shared" si="7"/>
        <v>54000</v>
      </c>
    </row>
    <row r="482" spans="1:11">
      <c r="A482" s="13">
        <v>40181</v>
      </c>
      <c r="B482" s="67" t="str">
        <f>TEXT($A482,"YYYY")&amp;"-"&amp;TEXT(ROW()-1,"000")&amp;"-"&amp;$F482&amp;TEXT(COUNTIF($F$2:F482,$F482), "000")</f>
        <v>2010-481-茶包023</v>
      </c>
      <c r="C482" s="14" t="s">
        <v>173</v>
      </c>
      <c r="D482" s="14" t="s">
        <v>22</v>
      </c>
      <c r="E482" s="14" t="s">
        <v>23</v>
      </c>
      <c r="F482" s="14" t="s">
        <v>178</v>
      </c>
      <c r="G482" s="14">
        <v>80</v>
      </c>
      <c r="H482" s="14">
        <v>20</v>
      </c>
      <c r="I482" s="14">
        <v>52</v>
      </c>
      <c r="J482" s="14">
        <v>4000</v>
      </c>
      <c r="K482" s="15">
        <f t="shared" si="7"/>
        <v>208000</v>
      </c>
    </row>
    <row r="483" spans="1:11">
      <c r="A483" s="13">
        <v>40182</v>
      </c>
      <c r="B483" s="67" t="str">
        <f>TEXT($A483,"YYYY")&amp;"-"&amp;TEXT(ROW()-1,"000")&amp;"-"&amp;$F483&amp;TEXT(COUNTIF($F$2:F483,$F483), "000")</f>
        <v>2010-482-茶里王021</v>
      </c>
      <c r="C483" s="14" t="s">
        <v>170</v>
      </c>
      <c r="D483" s="14" t="s">
        <v>14</v>
      </c>
      <c r="E483" s="14" t="s">
        <v>10</v>
      </c>
      <c r="F483" s="14" t="s">
        <v>177</v>
      </c>
      <c r="G483" s="14">
        <v>25</v>
      </c>
      <c r="H483" s="14">
        <v>79</v>
      </c>
      <c r="I483" s="14">
        <v>24</v>
      </c>
      <c r="J483" s="14">
        <v>5000</v>
      </c>
      <c r="K483" s="15">
        <f t="shared" si="7"/>
        <v>120000</v>
      </c>
    </row>
    <row r="484" spans="1:11">
      <c r="A484" s="13">
        <v>40184</v>
      </c>
      <c r="B484" s="67" t="str">
        <f>TEXT($A484,"YYYY")&amp;"-"&amp;TEXT(ROW()-1,"000")&amp;"-"&amp;$F484&amp;TEXT(COUNTIF($F$2:F484,$F484), "000")</f>
        <v>2010-483-奶茶115</v>
      </c>
      <c r="C484" s="14" t="s">
        <v>171</v>
      </c>
      <c r="D484" s="14" t="s">
        <v>40</v>
      </c>
      <c r="E484" s="14" t="s">
        <v>23</v>
      </c>
      <c r="F484" s="14" t="s">
        <v>174</v>
      </c>
      <c r="G484" s="14">
        <v>44</v>
      </c>
      <c r="H484" s="14">
        <v>87</v>
      </c>
      <c r="I484" s="14">
        <v>70</v>
      </c>
      <c r="J484" s="14">
        <v>18000</v>
      </c>
      <c r="K484" s="15">
        <f t="shared" si="7"/>
        <v>1260000</v>
      </c>
    </row>
    <row r="485" spans="1:11">
      <c r="A485" s="13">
        <v>40185</v>
      </c>
      <c r="B485" s="67" t="str">
        <f>TEXT($A485,"YYYY")&amp;"-"&amp;TEXT(ROW()-1,"000")&amp;"-"&amp;$F485&amp;TEXT(COUNTIF($F$2:F485,$F485), "000")</f>
        <v>2010-484-奶茶116</v>
      </c>
      <c r="C485" s="14" t="s">
        <v>172</v>
      </c>
      <c r="D485" s="14" t="s">
        <v>99</v>
      </c>
      <c r="E485" s="14" t="s">
        <v>18</v>
      </c>
      <c r="F485" s="14" t="s">
        <v>174</v>
      </c>
      <c r="G485" s="14">
        <v>55</v>
      </c>
      <c r="H485" s="14">
        <v>85</v>
      </c>
      <c r="I485" s="14">
        <v>46</v>
      </c>
      <c r="J485" s="14">
        <v>18000</v>
      </c>
      <c r="K485" s="15">
        <f t="shared" si="7"/>
        <v>828000</v>
      </c>
    </row>
    <row r="486" spans="1:11">
      <c r="A486" s="13">
        <v>40186</v>
      </c>
      <c r="B486" s="67" t="str">
        <f>TEXT($A486,"YYYY")&amp;"-"&amp;TEXT(ROW()-1,"000")&amp;"-"&amp;$F486&amp;TEXT(COUNTIF($F$2:F486,$F486), "000")</f>
        <v>2010-485-茶包024</v>
      </c>
      <c r="C486" s="14" t="s">
        <v>172</v>
      </c>
      <c r="D486" s="14" t="s">
        <v>36</v>
      </c>
      <c r="E486" s="14" t="s">
        <v>23</v>
      </c>
      <c r="F486" s="14" t="s">
        <v>178</v>
      </c>
      <c r="G486" s="14">
        <v>24</v>
      </c>
      <c r="H486" s="14">
        <v>86</v>
      </c>
      <c r="I486" s="14">
        <v>88</v>
      </c>
      <c r="J486" s="14">
        <v>4000</v>
      </c>
      <c r="K486" s="15">
        <f t="shared" si="7"/>
        <v>352000</v>
      </c>
    </row>
    <row r="487" spans="1:11">
      <c r="A487" s="13">
        <v>40186</v>
      </c>
      <c r="B487" s="67" t="str">
        <f>TEXT($A487,"YYYY")&amp;"-"&amp;TEXT(ROW()-1,"000")&amp;"-"&amp;$F487&amp;TEXT(COUNTIF($F$2:F487,$F487), "000")</f>
        <v>2010-486-紅茶138</v>
      </c>
      <c r="C487" s="14" t="s">
        <v>13</v>
      </c>
      <c r="D487" s="14" t="s">
        <v>146</v>
      </c>
      <c r="E487" s="14" t="s">
        <v>7</v>
      </c>
      <c r="F487" s="14" t="s">
        <v>175</v>
      </c>
      <c r="G487" s="14">
        <v>40</v>
      </c>
      <c r="H487" s="14">
        <v>24</v>
      </c>
      <c r="I487" s="14">
        <v>88</v>
      </c>
      <c r="J487" s="14">
        <v>23500</v>
      </c>
      <c r="K487" s="15">
        <f t="shared" si="7"/>
        <v>2068000</v>
      </c>
    </row>
    <row r="488" spans="1:11">
      <c r="A488" s="13">
        <v>40187</v>
      </c>
      <c r="B488" s="67" t="str">
        <f>TEXT($A488,"YYYY")&amp;"-"&amp;TEXT(ROW()-1,"000")&amp;"-"&amp;$F488&amp;TEXT(COUNTIF($F$2:F488,$F488), "000")</f>
        <v>2010-487-奶茶117</v>
      </c>
      <c r="C488" s="14" t="s">
        <v>171</v>
      </c>
      <c r="D488" s="14" t="s">
        <v>111</v>
      </c>
      <c r="E488" s="14" t="s">
        <v>23</v>
      </c>
      <c r="F488" s="14" t="s">
        <v>174</v>
      </c>
      <c r="G488" s="14">
        <v>59</v>
      </c>
      <c r="H488" s="14">
        <v>61</v>
      </c>
      <c r="I488" s="14">
        <v>92</v>
      </c>
      <c r="J488" s="14">
        <v>18000</v>
      </c>
      <c r="K488" s="15">
        <f t="shared" si="7"/>
        <v>1656000</v>
      </c>
    </row>
    <row r="489" spans="1:11">
      <c r="A489" s="13">
        <v>40187</v>
      </c>
      <c r="B489" s="67" t="str">
        <f>TEXT($A489,"YYYY")&amp;"-"&amp;TEXT(ROW()-1,"000")&amp;"-"&amp;$F489&amp;TEXT(COUNTIF($F$2:F489,$F489), "000")</f>
        <v>2010-488-茶里王022</v>
      </c>
      <c r="C489" s="14" t="s">
        <v>173</v>
      </c>
      <c r="D489" s="14" t="s">
        <v>12</v>
      </c>
      <c r="E489" s="14" t="s">
        <v>10</v>
      </c>
      <c r="F489" s="14" t="s">
        <v>177</v>
      </c>
      <c r="G489" s="14">
        <v>40</v>
      </c>
      <c r="H489" s="14">
        <v>97</v>
      </c>
      <c r="I489" s="14">
        <v>58</v>
      </c>
      <c r="J489" s="14">
        <v>5000</v>
      </c>
      <c r="K489" s="15">
        <f t="shared" si="7"/>
        <v>290000</v>
      </c>
    </row>
    <row r="490" spans="1:11">
      <c r="A490" s="13">
        <v>40188</v>
      </c>
      <c r="B490" s="67" t="str">
        <f>TEXT($A490,"YYYY")&amp;"-"&amp;TEXT(ROW()-1,"000")&amp;"-"&amp;$F490&amp;TEXT(COUNTIF($F$2:F490,$F490), "000")</f>
        <v>2010-489-紅茶139</v>
      </c>
      <c r="C490" s="14" t="s">
        <v>172</v>
      </c>
      <c r="D490" s="14" t="s">
        <v>101</v>
      </c>
      <c r="E490" s="14" t="s">
        <v>10</v>
      </c>
      <c r="F490" s="14" t="s">
        <v>175</v>
      </c>
      <c r="G490" s="14">
        <v>67</v>
      </c>
      <c r="H490" s="14">
        <v>40</v>
      </c>
      <c r="I490" s="14">
        <v>84</v>
      </c>
      <c r="J490" s="14">
        <v>23500</v>
      </c>
      <c r="K490" s="15">
        <f t="shared" si="7"/>
        <v>1974000</v>
      </c>
    </row>
    <row r="491" spans="1:11">
      <c r="A491" s="13">
        <v>40190</v>
      </c>
      <c r="B491" s="67" t="str">
        <f>TEXT($A491,"YYYY")&amp;"-"&amp;TEXT(ROW()-1,"000")&amp;"-"&amp;$F491&amp;TEXT(COUNTIF($F$2:F491,$F491), "000")</f>
        <v>2010-490-茶包025</v>
      </c>
      <c r="C491" s="14" t="s">
        <v>173</v>
      </c>
      <c r="D491" s="14" t="s">
        <v>22</v>
      </c>
      <c r="E491" s="14" t="s">
        <v>23</v>
      </c>
      <c r="F491" s="14" t="s">
        <v>178</v>
      </c>
      <c r="G491" s="14">
        <v>59</v>
      </c>
      <c r="H491" s="14">
        <v>62</v>
      </c>
      <c r="I491" s="14">
        <v>74</v>
      </c>
      <c r="J491" s="14">
        <v>4000</v>
      </c>
      <c r="K491" s="15">
        <f t="shared" si="7"/>
        <v>296000</v>
      </c>
    </row>
    <row r="492" spans="1:11">
      <c r="A492" s="13">
        <v>40190</v>
      </c>
      <c r="B492" s="67" t="str">
        <f>TEXT($A492,"YYYY")&amp;"-"&amp;TEXT(ROW()-1,"000")&amp;"-"&amp;$F492&amp;TEXT(COUNTIF($F$2:F492,$F492), "000")</f>
        <v>2010-491-紅茶140</v>
      </c>
      <c r="C492" s="14" t="s">
        <v>171</v>
      </c>
      <c r="D492" s="14" t="s">
        <v>75</v>
      </c>
      <c r="E492" s="14" t="s">
        <v>7</v>
      </c>
      <c r="F492" s="14" t="s">
        <v>175</v>
      </c>
      <c r="G492" s="14">
        <v>36</v>
      </c>
      <c r="H492" s="14">
        <v>62</v>
      </c>
      <c r="I492" s="14">
        <v>25</v>
      </c>
      <c r="J492" s="14">
        <v>23500</v>
      </c>
      <c r="K492" s="15">
        <f t="shared" si="7"/>
        <v>587500</v>
      </c>
    </row>
    <row r="493" spans="1:11">
      <c r="A493" s="13">
        <v>40190</v>
      </c>
      <c r="B493" s="67" t="str">
        <f>TEXT($A493,"YYYY")&amp;"-"&amp;TEXT(ROW()-1,"000")&amp;"-"&amp;$F493&amp;TEXT(COUNTIF($F$2:F493,$F493), "000")</f>
        <v>2010-492-泠涷茶186</v>
      </c>
      <c r="C493" s="14" t="s">
        <v>171</v>
      </c>
      <c r="D493" s="14" t="s">
        <v>9</v>
      </c>
      <c r="E493" s="14" t="s">
        <v>10</v>
      </c>
      <c r="F493" s="14" t="s">
        <v>176</v>
      </c>
      <c r="G493" s="14">
        <v>20</v>
      </c>
      <c r="H493" s="14">
        <v>54</v>
      </c>
      <c r="I493" s="14">
        <v>3</v>
      </c>
      <c r="J493" s="14">
        <v>9000</v>
      </c>
      <c r="K493" s="15">
        <f t="shared" si="7"/>
        <v>27000</v>
      </c>
    </row>
    <row r="494" spans="1:11">
      <c r="A494" s="13">
        <v>40192</v>
      </c>
      <c r="B494" s="67" t="str">
        <f>TEXT($A494,"YYYY")&amp;"-"&amp;TEXT(ROW()-1,"000")&amp;"-"&amp;$F494&amp;TEXT(COUNTIF($F$2:F494,$F494), "000")</f>
        <v>2010-493-紅茶141</v>
      </c>
      <c r="C494" s="14" t="s">
        <v>13</v>
      </c>
      <c r="D494" s="14" t="s">
        <v>146</v>
      </c>
      <c r="E494" s="14" t="s">
        <v>7</v>
      </c>
      <c r="F494" s="14" t="s">
        <v>175</v>
      </c>
      <c r="G494" s="14">
        <v>54</v>
      </c>
      <c r="H494" s="14">
        <v>78</v>
      </c>
      <c r="I494" s="14">
        <v>30</v>
      </c>
      <c r="J494" s="14">
        <v>23500</v>
      </c>
      <c r="K494" s="15">
        <f t="shared" si="7"/>
        <v>705000</v>
      </c>
    </row>
    <row r="495" spans="1:11">
      <c r="A495" s="13">
        <v>40193</v>
      </c>
      <c r="B495" s="67" t="str">
        <f>TEXT($A495,"YYYY")&amp;"-"&amp;TEXT(ROW()-1,"000")&amp;"-"&amp;$F495&amp;TEXT(COUNTIF($F$2:F495,$F495), "000")</f>
        <v>2010-494-泠涷茶187</v>
      </c>
      <c r="C495" s="14" t="s">
        <v>171</v>
      </c>
      <c r="D495" s="14" t="s">
        <v>79</v>
      </c>
      <c r="E495" s="14" t="s">
        <v>18</v>
      </c>
      <c r="F495" s="14" t="s">
        <v>176</v>
      </c>
      <c r="G495" s="14">
        <v>68</v>
      </c>
      <c r="H495" s="14">
        <v>69</v>
      </c>
      <c r="I495" s="14">
        <v>36</v>
      </c>
      <c r="J495" s="14">
        <v>9000</v>
      </c>
      <c r="K495" s="15">
        <f t="shared" si="7"/>
        <v>324000</v>
      </c>
    </row>
    <row r="496" spans="1:11">
      <c r="A496" s="13">
        <v>40194</v>
      </c>
      <c r="B496" s="67" t="str">
        <f>TEXT($A496,"YYYY")&amp;"-"&amp;TEXT(ROW()-1,"000")&amp;"-"&amp;$F496&amp;TEXT(COUNTIF($F$2:F496,$F496), "000")</f>
        <v>2010-495-奶茶118</v>
      </c>
      <c r="C496" s="14" t="s">
        <v>169</v>
      </c>
      <c r="D496" s="14" t="s">
        <v>60</v>
      </c>
      <c r="E496" s="14" t="s">
        <v>7</v>
      </c>
      <c r="F496" s="14" t="s">
        <v>174</v>
      </c>
      <c r="G496" s="14">
        <v>85</v>
      </c>
      <c r="H496" s="14">
        <v>30</v>
      </c>
      <c r="I496" s="14">
        <v>41</v>
      </c>
      <c r="J496" s="14">
        <v>18000</v>
      </c>
      <c r="K496" s="15">
        <f t="shared" si="7"/>
        <v>738000</v>
      </c>
    </row>
    <row r="497" spans="1:11">
      <c r="A497" s="13">
        <v>40194</v>
      </c>
      <c r="B497" s="67" t="str">
        <f>TEXT($A497,"YYYY")&amp;"-"&amp;TEXT(ROW()-1,"000")&amp;"-"&amp;$F497&amp;TEXT(COUNTIF($F$2:F497,$F497), "000")</f>
        <v>2010-496-紅茶142</v>
      </c>
      <c r="C497" s="14" t="s">
        <v>172</v>
      </c>
      <c r="D497" s="14" t="s">
        <v>26</v>
      </c>
      <c r="E497" s="14" t="s">
        <v>21</v>
      </c>
      <c r="F497" s="14" t="s">
        <v>175</v>
      </c>
      <c r="G497" s="14">
        <v>81</v>
      </c>
      <c r="H497" s="14">
        <v>54</v>
      </c>
      <c r="I497" s="14">
        <v>83</v>
      </c>
      <c r="J497" s="14">
        <v>23500</v>
      </c>
      <c r="K497" s="15">
        <f t="shared" si="7"/>
        <v>1950500</v>
      </c>
    </row>
    <row r="498" spans="1:11">
      <c r="A498" s="13">
        <v>40195</v>
      </c>
      <c r="B498" s="67" t="str">
        <f>TEXT($A498,"YYYY")&amp;"-"&amp;TEXT(ROW()-1,"000")&amp;"-"&amp;$F498&amp;TEXT(COUNTIF($F$2:F498,$F498), "000")</f>
        <v>2010-497-紅茶143</v>
      </c>
      <c r="C498" s="14" t="s">
        <v>170</v>
      </c>
      <c r="D498" s="14" t="s">
        <v>133</v>
      </c>
      <c r="E498" s="14" t="s">
        <v>23</v>
      </c>
      <c r="F498" s="14" t="s">
        <v>175</v>
      </c>
      <c r="G498" s="14">
        <v>95</v>
      </c>
      <c r="H498" s="14">
        <v>23</v>
      </c>
      <c r="I498" s="14">
        <v>92</v>
      </c>
      <c r="J498" s="14">
        <v>23500</v>
      </c>
      <c r="K498" s="15">
        <f t="shared" si="7"/>
        <v>2162000</v>
      </c>
    </row>
    <row r="499" spans="1:11">
      <c r="A499" s="13">
        <v>40196</v>
      </c>
      <c r="B499" s="67" t="str">
        <f>TEXT($A499,"YYYY")&amp;"-"&amp;TEXT(ROW()-1,"000")&amp;"-"&amp;$F499&amp;TEXT(COUNTIF($F$2:F499,$F499), "000")</f>
        <v>2010-498-泠涷茶188</v>
      </c>
      <c r="C499" s="14" t="s">
        <v>170</v>
      </c>
      <c r="D499" s="14" t="s">
        <v>144</v>
      </c>
      <c r="E499" s="14" t="s">
        <v>118</v>
      </c>
      <c r="F499" s="14" t="s">
        <v>176</v>
      </c>
      <c r="G499" s="14">
        <v>59</v>
      </c>
      <c r="H499" s="14">
        <v>61</v>
      </c>
      <c r="I499" s="14">
        <v>83</v>
      </c>
      <c r="J499" s="14">
        <v>9000</v>
      </c>
      <c r="K499" s="15">
        <f t="shared" si="7"/>
        <v>747000</v>
      </c>
    </row>
    <row r="500" spans="1:11">
      <c r="A500" s="13">
        <v>40199</v>
      </c>
      <c r="B500" s="67" t="str">
        <f>TEXT($A500,"YYYY")&amp;"-"&amp;TEXT(ROW()-1,"000")&amp;"-"&amp;$F500&amp;TEXT(COUNTIF($F$2:F500,$F500), "000")</f>
        <v>2010-499-泠涷茶189</v>
      </c>
      <c r="C500" s="14" t="s">
        <v>169</v>
      </c>
      <c r="D500" s="14" t="s">
        <v>138</v>
      </c>
      <c r="E500" s="14" t="s">
        <v>7</v>
      </c>
      <c r="F500" s="14" t="s">
        <v>176</v>
      </c>
      <c r="G500" s="14">
        <v>42</v>
      </c>
      <c r="H500" s="14">
        <v>47</v>
      </c>
      <c r="I500" s="14">
        <v>60</v>
      </c>
      <c r="J500" s="14">
        <v>9000</v>
      </c>
      <c r="K500" s="15">
        <f t="shared" si="7"/>
        <v>540000</v>
      </c>
    </row>
    <row r="501" spans="1:11">
      <c r="A501" s="13">
        <v>40200</v>
      </c>
      <c r="B501" s="67" t="str">
        <f>TEXT($A501,"YYYY")&amp;"-"&amp;TEXT(ROW()-1,"000")&amp;"-"&amp;$F501&amp;TEXT(COUNTIF($F$2:F501,$F501), "000")</f>
        <v>2010-500-奶茶119</v>
      </c>
      <c r="C501" s="14" t="s">
        <v>173</v>
      </c>
      <c r="D501" s="14" t="s">
        <v>58</v>
      </c>
      <c r="E501" s="14" t="s">
        <v>7</v>
      </c>
      <c r="F501" s="14" t="s">
        <v>174</v>
      </c>
      <c r="G501" s="14">
        <v>35</v>
      </c>
      <c r="H501" s="14">
        <v>57</v>
      </c>
      <c r="I501" s="14">
        <v>21</v>
      </c>
      <c r="J501" s="14">
        <v>18000</v>
      </c>
      <c r="K501" s="15">
        <f t="shared" si="7"/>
        <v>378000</v>
      </c>
    </row>
    <row r="502" spans="1:11">
      <c r="A502" s="13">
        <v>40200</v>
      </c>
      <c r="B502" s="67" t="str">
        <f>TEXT($A502,"YYYY")&amp;"-"&amp;TEXT(ROW()-1,"000")&amp;"-"&amp;$F502&amp;TEXT(COUNTIF($F$2:F502,$F502), "000")</f>
        <v>2010-501-紅茶144</v>
      </c>
      <c r="C502" s="14" t="s">
        <v>172</v>
      </c>
      <c r="D502" s="14" t="s">
        <v>101</v>
      </c>
      <c r="E502" s="14" t="s">
        <v>10</v>
      </c>
      <c r="F502" s="14" t="s">
        <v>175</v>
      </c>
      <c r="G502" s="14">
        <v>68</v>
      </c>
      <c r="H502" s="14">
        <v>69</v>
      </c>
      <c r="I502" s="14">
        <v>38</v>
      </c>
      <c r="J502" s="14">
        <v>23500</v>
      </c>
      <c r="K502" s="15">
        <f t="shared" si="7"/>
        <v>893000</v>
      </c>
    </row>
    <row r="503" spans="1:11">
      <c r="A503" s="13">
        <v>40201</v>
      </c>
      <c r="B503" s="67" t="str">
        <f>TEXT($A503,"YYYY")&amp;"-"&amp;TEXT(ROW()-1,"000")&amp;"-"&amp;$F503&amp;TEXT(COUNTIF($F$2:F503,$F503), "000")</f>
        <v>2010-502-紅茶145</v>
      </c>
      <c r="C503" s="14" t="s">
        <v>172</v>
      </c>
      <c r="D503" s="14" t="s">
        <v>71</v>
      </c>
      <c r="E503" s="14" t="s">
        <v>7</v>
      </c>
      <c r="F503" s="14" t="s">
        <v>175</v>
      </c>
      <c r="G503" s="14">
        <v>45</v>
      </c>
      <c r="H503" s="14">
        <v>76</v>
      </c>
      <c r="I503" s="14">
        <v>81</v>
      </c>
      <c r="J503" s="14">
        <v>23500</v>
      </c>
      <c r="K503" s="15">
        <f t="shared" si="7"/>
        <v>1903500</v>
      </c>
    </row>
    <row r="504" spans="1:11">
      <c r="A504" s="13">
        <v>40201</v>
      </c>
      <c r="B504" s="67" t="str">
        <f>TEXT($A504,"YYYY")&amp;"-"&amp;TEXT(ROW()-1,"000")&amp;"-"&amp;$F504&amp;TEXT(COUNTIF($F$2:F504,$F504), "000")</f>
        <v>2010-503-紅茶146</v>
      </c>
      <c r="C504" s="14" t="s">
        <v>172</v>
      </c>
      <c r="D504" s="14" t="s">
        <v>48</v>
      </c>
      <c r="E504" s="14" t="s">
        <v>23</v>
      </c>
      <c r="F504" s="14" t="s">
        <v>175</v>
      </c>
      <c r="G504" s="14">
        <v>35</v>
      </c>
      <c r="H504" s="14">
        <v>89</v>
      </c>
      <c r="I504" s="14">
        <v>69</v>
      </c>
      <c r="J504" s="14">
        <v>23500</v>
      </c>
      <c r="K504" s="15">
        <f t="shared" si="7"/>
        <v>1621500</v>
      </c>
    </row>
    <row r="505" spans="1:11">
      <c r="A505" s="13">
        <v>40202</v>
      </c>
      <c r="B505" s="67" t="str">
        <f>TEXT($A505,"YYYY")&amp;"-"&amp;TEXT(ROW()-1,"000")&amp;"-"&amp;$F505&amp;TEXT(COUNTIF($F$2:F505,$F505), "000")</f>
        <v>2010-504-紅茶147</v>
      </c>
      <c r="C505" s="14" t="s">
        <v>170</v>
      </c>
      <c r="D505" s="14" t="s">
        <v>9</v>
      </c>
      <c r="E505" s="14" t="s">
        <v>18</v>
      </c>
      <c r="F505" s="14" t="s">
        <v>175</v>
      </c>
      <c r="G505" s="14">
        <v>50</v>
      </c>
      <c r="H505" s="14">
        <v>38</v>
      </c>
      <c r="I505" s="14">
        <v>69</v>
      </c>
      <c r="J505" s="14">
        <v>23500</v>
      </c>
      <c r="K505" s="15">
        <f t="shared" si="7"/>
        <v>1621500</v>
      </c>
    </row>
    <row r="506" spans="1:11">
      <c r="A506" s="13">
        <v>40202</v>
      </c>
      <c r="B506" s="67" t="str">
        <f>TEXT($A506,"YYYY")&amp;"-"&amp;TEXT(ROW()-1,"000")&amp;"-"&amp;$F506&amp;TEXT(COUNTIF($F$2:F506,$F506), "000")</f>
        <v>2010-505-奶茶120</v>
      </c>
      <c r="C506" s="14" t="s">
        <v>172</v>
      </c>
      <c r="D506" s="14" t="s">
        <v>37</v>
      </c>
      <c r="E506" s="14" t="s">
        <v>23</v>
      </c>
      <c r="F506" s="14" t="s">
        <v>174</v>
      </c>
      <c r="G506" s="14">
        <v>28</v>
      </c>
      <c r="H506" s="14">
        <v>100</v>
      </c>
      <c r="I506" s="14">
        <v>66</v>
      </c>
      <c r="J506" s="14">
        <v>18000</v>
      </c>
      <c r="K506" s="15">
        <f t="shared" si="7"/>
        <v>1188000</v>
      </c>
    </row>
    <row r="507" spans="1:11">
      <c r="A507" s="13">
        <v>40202</v>
      </c>
      <c r="B507" s="67" t="str">
        <f>TEXT($A507,"YYYY")&amp;"-"&amp;TEXT(ROW()-1,"000")&amp;"-"&amp;$F507&amp;TEXT(COUNTIF($F$2:F507,$F507), "000")</f>
        <v>2010-506-泠涷茶190</v>
      </c>
      <c r="C507" s="14" t="s">
        <v>170</v>
      </c>
      <c r="D507" s="14" t="s">
        <v>120</v>
      </c>
      <c r="E507" s="14" t="s">
        <v>118</v>
      </c>
      <c r="F507" s="14" t="s">
        <v>176</v>
      </c>
      <c r="G507" s="14">
        <v>21</v>
      </c>
      <c r="H507" s="14">
        <v>60</v>
      </c>
      <c r="I507" s="14">
        <v>46</v>
      </c>
      <c r="J507" s="14">
        <v>9000</v>
      </c>
      <c r="K507" s="15">
        <f t="shared" si="7"/>
        <v>414000</v>
      </c>
    </row>
    <row r="508" spans="1:11">
      <c r="A508" s="13">
        <v>40203</v>
      </c>
      <c r="B508" s="67" t="str">
        <f>TEXT($A508,"YYYY")&amp;"-"&amp;TEXT(ROW()-1,"000")&amp;"-"&amp;$F508&amp;TEXT(COUNTIF($F$2:F508,$F508), "000")</f>
        <v>2010-507-奶茶121</v>
      </c>
      <c r="C508" s="14" t="s">
        <v>171</v>
      </c>
      <c r="D508" s="14" t="s">
        <v>54</v>
      </c>
      <c r="E508" s="14" t="s">
        <v>7</v>
      </c>
      <c r="F508" s="14" t="s">
        <v>174</v>
      </c>
      <c r="G508" s="14">
        <v>85</v>
      </c>
      <c r="H508" s="14">
        <v>27</v>
      </c>
      <c r="I508" s="14">
        <v>27</v>
      </c>
      <c r="J508" s="14">
        <v>18000</v>
      </c>
      <c r="K508" s="15">
        <f t="shared" si="7"/>
        <v>486000</v>
      </c>
    </row>
    <row r="509" spans="1:11">
      <c r="A509" s="13">
        <v>40204</v>
      </c>
      <c r="B509" s="67" t="str">
        <f>TEXT($A509,"YYYY")&amp;"-"&amp;TEXT(ROW()-1,"000")&amp;"-"&amp;$F509&amp;TEXT(COUNTIF($F$2:F509,$F509), "000")</f>
        <v>2010-508-紅茶148</v>
      </c>
      <c r="C509" s="14" t="s">
        <v>170</v>
      </c>
      <c r="D509" s="14" t="s">
        <v>128</v>
      </c>
      <c r="E509" s="14" t="s">
        <v>118</v>
      </c>
      <c r="F509" s="14" t="s">
        <v>175</v>
      </c>
      <c r="G509" s="14">
        <v>66</v>
      </c>
      <c r="H509" s="14">
        <v>71</v>
      </c>
      <c r="I509" s="14">
        <v>92</v>
      </c>
      <c r="J509" s="14">
        <v>23500</v>
      </c>
      <c r="K509" s="15">
        <f t="shared" si="7"/>
        <v>2162000</v>
      </c>
    </row>
    <row r="510" spans="1:11">
      <c r="A510" s="13">
        <v>40206</v>
      </c>
      <c r="B510" s="67" t="str">
        <f>TEXT($A510,"YYYY")&amp;"-"&amp;TEXT(ROW()-1,"000")&amp;"-"&amp;$F510&amp;TEXT(COUNTIF($F$2:F510,$F510), "000")</f>
        <v>2010-509-泠涷茶191</v>
      </c>
      <c r="C510" s="14" t="s">
        <v>170</v>
      </c>
      <c r="D510" s="14" t="s">
        <v>64</v>
      </c>
      <c r="E510" s="14" t="s">
        <v>7</v>
      </c>
      <c r="F510" s="14" t="s">
        <v>176</v>
      </c>
      <c r="G510" s="14">
        <v>66</v>
      </c>
      <c r="H510" s="14">
        <v>71</v>
      </c>
      <c r="I510" s="14">
        <v>16</v>
      </c>
      <c r="J510" s="14">
        <v>9000</v>
      </c>
      <c r="K510" s="15">
        <f t="shared" si="7"/>
        <v>144000</v>
      </c>
    </row>
    <row r="511" spans="1:11">
      <c r="A511" s="13">
        <v>40207</v>
      </c>
      <c r="B511" s="67" t="str">
        <f>TEXT($A511,"YYYY")&amp;"-"&amp;TEXT(ROW()-1,"000")&amp;"-"&amp;$F511&amp;TEXT(COUNTIF($F$2:F511,$F511), "000")</f>
        <v>2010-510-泠涷茶192</v>
      </c>
      <c r="C511" s="14" t="s">
        <v>173</v>
      </c>
      <c r="D511" s="14" t="s">
        <v>27</v>
      </c>
      <c r="E511" s="14" t="s">
        <v>21</v>
      </c>
      <c r="F511" s="14" t="s">
        <v>176</v>
      </c>
      <c r="G511" s="14">
        <v>71</v>
      </c>
      <c r="H511" s="14">
        <v>27</v>
      </c>
      <c r="I511" s="14">
        <v>68</v>
      </c>
      <c r="J511" s="14">
        <v>9000</v>
      </c>
      <c r="K511" s="15">
        <f t="shared" si="7"/>
        <v>612000</v>
      </c>
    </row>
    <row r="512" spans="1:11">
      <c r="A512" s="13">
        <v>40208</v>
      </c>
      <c r="B512" s="67" t="str">
        <f>TEXT($A512,"YYYY")&amp;"-"&amp;TEXT(ROW()-1,"000")&amp;"-"&amp;$F512&amp;TEXT(COUNTIF($F$2:F512,$F512), "000")</f>
        <v>2010-511-紅茶149</v>
      </c>
      <c r="C512" s="14" t="s">
        <v>169</v>
      </c>
      <c r="D512" s="14" t="s">
        <v>8</v>
      </c>
      <c r="E512" s="14" t="s">
        <v>7</v>
      </c>
      <c r="F512" s="14" t="s">
        <v>175</v>
      </c>
      <c r="G512" s="14">
        <v>79</v>
      </c>
      <c r="H512" s="14">
        <v>98</v>
      </c>
      <c r="I512" s="14">
        <v>59</v>
      </c>
      <c r="J512" s="14">
        <v>23500</v>
      </c>
      <c r="K512" s="15">
        <f t="shared" si="7"/>
        <v>1386500</v>
      </c>
    </row>
    <row r="513" spans="1:11">
      <c r="A513" s="13">
        <v>40209</v>
      </c>
      <c r="B513" s="67" t="str">
        <f>TEXT($A513,"YYYY")&amp;"-"&amp;TEXT(ROW()-1,"000")&amp;"-"&amp;$F513&amp;TEXT(COUNTIF($F$2:F513,$F513), "000")</f>
        <v>2010-512-泠涷茶193</v>
      </c>
      <c r="C513" s="14" t="s">
        <v>173</v>
      </c>
      <c r="D513" s="14" t="s">
        <v>15</v>
      </c>
      <c r="E513" s="14" t="s">
        <v>10</v>
      </c>
      <c r="F513" s="14" t="s">
        <v>176</v>
      </c>
      <c r="G513" s="14">
        <v>30</v>
      </c>
      <c r="H513" s="14">
        <v>37</v>
      </c>
      <c r="I513" s="14">
        <v>90</v>
      </c>
      <c r="J513" s="14">
        <v>9000</v>
      </c>
      <c r="K513" s="15">
        <f t="shared" si="7"/>
        <v>810000</v>
      </c>
    </row>
    <row r="514" spans="1:11">
      <c r="A514" s="13">
        <v>40209</v>
      </c>
      <c r="B514" s="67" t="str">
        <f>TEXT($A514,"YYYY")&amp;"-"&amp;TEXT(ROW()-1,"000")&amp;"-"&amp;$F514&amp;TEXT(COUNTIF($F$2:F514,$F514), "000")</f>
        <v>2010-513-奶茶122</v>
      </c>
      <c r="C514" s="14" t="s">
        <v>173</v>
      </c>
      <c r="D514" s="14" t="s">
        <v>46</v>
      </c>
      <c r="E514" s="14" t="s">
        <v>7</v>
      </c>
      <c r="F514" s="14" t="s">
        <v>174</v>
      </c>
      <c r="G514" s="14">
        <v>82</v>
      </c>
      <c r="H514" s="14">
        <v>71</v>
      </c>
      <c r="I514" s="14">
        <v>62</v>
      </c>
      <c r="J514" s="14">
        <v>18000</v>
      </c>
      <c r="K514" s="15">
        <f t="shared" ref="K514:K577" si="8">J514*I514</f>
        <v>1116000</v>
      </c>
    </row>
    <row r="515" spans="1:11">
      <c r="A515" s="13">
        <v>40211</v>
      </c>
      <c r="B515" s="67" t="str">
        <f>TEXT($A515,"YYYY")&amp;"-"&amp;TEXT(ROW()-1,"000")&amp;"-"&amp;$F515&amp;TEXT(COUNTIF($F$2:F515,$F515), "000")</f>
        <v>2010-514-奶茶123</v>
      </c>
      <c r="C515" s="14" t="s">
        <v>169</v>
      </c>
      <c r="D515" s="14" t="s">
        <v>60</v>
      </c>
      <c r="E515" s="14" t="s">
        <v>7</v>
      </c>
      <c r="F515" s="14" t="s">
        <v>174</v>
      </c>
      <c r="G515" s="14">
        <v>49</v>
      </c>
      <c r="H515" s="14">
        <v>41</v>
      </c>
      <c r="I515" s="14">
        <v>81</v>
      </c>
      <c r="J515" s="14">
        <v>18000</v>
      </c>
      <c r="K515" s="15">
        <f t="shared" si="8"/>
        <v>1458000</v>
      </c>
    </row>
    <row r="516" spans="1:11">
      <c r="A516" s="13">
        <v>40212</v>
      </c>
      <c r="B516" s="67" t="str">
        <f>TEXT($A516,"YYYY")&amp;"-"&amp;TEXT(ROW()-1,"000")&amp;"-"&amp;$F516&amp;TEXT(COUNTIF($F$2:F516,$F516), "000")</f>
        <v>2010-515-紅茶150</v>
      </c>
      <c r="C516" s="14" t="s">
        <v>170</v>
      </c>
      <c r="D516" s="14" t="s">
        <v>161</v>
      </c>
      <c r="E516" s="14" t="s">
        <v>10</v>
      </c>
      <c r="F516" s="14" t="s">
        <v>175</v>
      </c>
      <c r="G516" s="14">
        <v>52</v>
      </c>
      <c r="H516" s="14">
        <v>27</v>
      </c>
      <c r="I516" s="14">
        <v>46</v>
      </c>
      <c r="J516" s="14">
        <v>23500</v>
      </c>
      <c r="K516" s="15">
        <f t="shared" si="8"/>
        <v>1081000</v>
      </c>
    </row>
    <row r="517" spans="1:11">
      <c r="A517" s="13">
        <v>40213</v>
      </c>
      <c r="B517" s="67" t="str">
        <f>TEXT($A517,"YYYY")&amp;"-"&amp;TEXT(ROW()-1,"000")&amp;"-"&amp;$F517&amp;TEXT(COUNTIF($F$2:F517,$F517), "000")</f>
        <v>2010-516-泠涷茶194</v>
      </c>
      <c r="C517" s="14" t="s">
        <v>170</v>
      </c>
      <c r="D517" s="14" t="s">
        <v>60</v>
      </c>
      <c r="E517" s="14" t="s">
        <v>7</v>
      </c>
      <c r="F517" s="14" t="s">
        <v>176</v>
      </c>
      <c r="G517" s="14">
        <v>50</v>
      </c>
      <c r="H517" s="14">
        <v>84</v>
      </c>
      <c r="I517" s="14">
        <v>60</v>
      </c>
      <c r="J517" s="14">
        <v>9000</v>
      </c>
      <c r="K517" s="15">
        <f t="shared" si="8"/>
        <v>540000</v>
      </c>
    </row>
    <row r="518" spans="1:11">
      <c r="A518" s="13">
        <v>40214</v>
      </c>
      <c r="B518" s="67" t="str">
        <f>TEXT($A518,"YYYY")&amp;"-"&amp;TEXT(ROW()-1,"000")&amp;"-"&amp;$F518&amp;TEXT(COUNTIF($F$2:F518,$F518), "000")</f>
        <v>2010-517-泠涷茶195</v>
      </c>
      <c r="C518" s="14" t="s">
        <v>13</v>
      </c>
      <c r="D518" s="14" t="s">
        <v>105</v>
      </c>
      <c r="E518" s="14" t="s">
        <v>18</v>
      </c>
      <c r="F518" s="14" t="s">
        <v>176</v>
      </c>
      <c r="G518" s="14">
        <v>52</v>
      </c>
      <c r="H518" s="14">
        <v>41</v>
      </c>
      <c r="I518" s="14">
        <v>82</v>
      </c>
      <c r="J518" s="14">
        <v>9000</v>
      </c>
      <c r="K518" s="15">
        <f t="shared" si="8"/>
        <v>738000</v>
      </c>
    </row>
    <row r="519" spans="1:11">
      <c r="A519" s="13">
        <v>40216</v>
      </c>
      <c r="B519" s="67" t="str">
        <f>TEXT($A519,"YYYY")&amp;"-"&amp;TEXT(ROW()-1,"000")&amp;"-"&amp;$F519&amp;TEXT(COUNTIF($F$2:F519,$F519), "000")</f>
        <v>2010-518-泠涷茶196</v>
      </c>
      <c r="C519" s="14" t="s">
        <v>173</v>
      </c>
      <c r="D519" s="14" t="s">
        <v>162</v>
      </c>
      <c r="E519" s="14" t="s">
        <v>118</v>
      </c>
      <c r="F519" s="14" t="s">
        <v>176</v>
      </c>
      <c r="G519" s="14">
        <v>95</v>
      </c>
      <c r="H519" s="14">
        <v>84</v>
      </c>
      <c r="I519" s="14">
        <v>19</v>
      </c>
      <c r="J519" s="14">
        <v>9000</v>
      </c>
      <c r="K519" s="15">
        <f t="shared" si="8"/>
        <v>171000</v>
      </c>
    </row>
    <row r="520" spans="1:11">
      <c r="A520" s="13">
        <v>40216</v>
      </c>
      <c r="B520" s="67" t="str">
        <f>TEXT($A520,"YYYY")&amp;"-"&amp;TEXT(ROW()-1,"000")&amp;"-"&amp;$F520&amp;TEXT(COUNTIF($F$2:F520,$F520), "000")</f>
        <v>2010-519-泠涷茶197</v>
      </c>
      <c r="C520" s="14" t="s">
        <v>171</v>
      </c>
      <c r="D520" s="14" t="s">
        <v>66</v>
      </c>
      <c r="E520" s="14" t="s">
        <v>7</v>
      </c>
      <c r="F520" s="14" t="s">
        <v>176</v>
      </c>
      <c r="G520" s="14">
        <v>71</v>
      </c>
      <c r="H520" s="14">
        <v>76</v>
      </c>
      <c r="I520" s="14">
        <v>98</v>
      </c>
      <c r="J520" s="14">
        <v>9000</v>
      </c>
      <c r="K520" s="15">
        <f t="shared" si="8"/>
        <v>882000</v>
      </c>
    </row>
    <row r="521" spans="1:11">
      <c r="A521" s="13">
        <v>40217</v>
      </c>
      <c r="B521" s="67" t="str">
        <f>TEXT($A521,"YYYY")&amp;"-"&amp;TEXT(ROW()-1,"000")&amp;"-"&amp;$F521&amp;TEXT(COUNTIF($F$2:F521,$F521), "000")</f>
        <v>2010-520-泠涷茶198</v>
      </c>
      <c r="C521" s="14" t="s">
        <v>13</v>
      </c>
      <c r="D521" s="14" t="s">
        <v>167</v>
      </c>
      <c r="E521" s="14" t="s">
        <v>18</v>
      </c>
      <c r="F521" s="14" t="s">
        <v>176</v>
      </c>
      <c r="G521" s="14">
        <v>75</v>
      </c>
      <c r="H521" s="14">
        <v>65</v>
      </c>
      <c r="I521" s="14">
        <v>73</v>
      </c>
      <c r="J521" s="14">
        <v>9000</v>
      </c>
      <c r="K521" s="15">
        <f t="shared" si="8"/>
        <v>657000</v>
      </c>
    </row>
    <row r="522" spans="1:11">
      <c r="A522" s="13">
        <v>40218</v>
      </c>
      <c r="B522" s="67" t="str">
        <f>TEXT($A522,"YYYY")&amp;"-"&amp;TEXT(ROW()-1,"000")&amp;"-"&amp;$F522&amp;TEXT(COUNTIF($F$2:F522,$F522), "000")</f>
        <v>2010-521-紅茶151</v>
      </c>
      <c r="C522" s="14" t="s">
        <v>13</v>
      </c>
      <c r="D522" s="14" t="s">
        <v>35</v>
      </c>
      <c r="E522" s="14" t="s">
        <v>18</v>
      </c>
      <c r="F522" s="14" t="s">
        <v>175</v>
      </c>
      <c r="G522" s="14">
        <v>68</v>
      </c>
      <c r="H522" s="14">
        <v>56</v>
      </c>
      <c r="I522" s="14">
        <v>36</v>
      </c>
      <c r="J522" s="14">
        <v>23500</v>
      </c>
      <c r="K522" s="15">
        <f t="shared" si="8"/>
        <v>846000</v>
      </c>
    </row>
    <row r="523" spans="1:11">
      <c r="A523" s="13">
        <v>40220</v>
      </c>
      <c r="B523" s="67" t="str">
        <f>TEXT($A523,"YYYY")&amp;"-"&amp;TEXT(ROW()-1,"000")&amp;"-"&amp;$F523&amp;TEXT(COUNTIF($F$2:F523,$F523), "000")</f>
        <v>2010-522-泠涷茶199</v>
      </c>
      <c r="C523" s="14" t="s">
        <v>169</v>
      </c>
      <c r="D523" s="14" t="s">
        <v>11</v>
      </c>
      <c r="E523" s="14" t="s">
        <v>7</v>
      </c>
      <c r="F523" s="14" t="s">
        <v>176</v>
      </c>
      <c r="G523" s="14">
        <v>74</v>
      </c>
      <c r="H523" s="14">
        <v>43</v>
      </c>
      <c r="I523" s="14">
        <v>43</v>
      </c>
      <c r="J523" s="14">
        <v>9000</v>
      </c>
      <c r="K523" s="15">
        <f t="shared" si="8"/>
        <v>387000</v>
      </c>
    </row>
    <row r="524" spans="1:11">
      <c r="A524" s="13">
        <v>40220</v>
      </c>
      <c r="B524" s="67" t="str">
        <f>TEXT($A524,"YYYY")&amp;"-"&amp;TEXT(ROW()-1,"000")&amp;"-"&amp;$F524&amp;TEXT(COUNTIF($F$2:F524,$F524), "000")</f>
        <v>2010-523-紅茶152</v>
      </c>
      <c r="C524" s="14" t="s">
        <v>169</v>
      </c>
      <c r="D524" s="14" t="s">
        <v>94</v>
      </c>
      <c r="E524" s="14" t="s">
        <v>10</v>
      </c>
      <c r="F524" s="14" t="s">
        <v>175</v>
      </c>
      <c r="G524" s="14">
        <v>22</v>
      </c>
      <c r="H524" s="14">
        <v>42</v>
      </c>
      <c r="I524" s="14">
        <v>58</v>
      </c>
      <c r="J524" s="14">
        <v>23500</v>
      </c>
      <c r="K524" s="15">
        <f t="shared" si="8"/>
        <v>1363000</v>
      </c>
    </row>
    <row r="525" spans="1:11">
      <c r="A525" s="13">
        <v>40220</v>
      </c>
      <c r="B525" s="67" t="str">
        <f>TEXT($A525,"YYYY")&amp;"-"&amp;TEXT(ROW()-1,"000")&amp;"-"&amp;$F525&amp;TEXT(COUNTIF($F$2:F525,$F525), "000")</f>
        <v>2010-524-紅茶153</v>
      </c>
      <c r="C525" s="14" t="s">
        <v>170</v>
      </c>
      <c r="D525" s="14" t="s">
        <v>128</v>
      </c>
      <c r="E525" s="14" t="s">
        <v>118</v>
      </c>
      <c r="F525" s="14" t="s">
        <v>175</v>
      </c>
      <c r="G525" s="14">
        <v>95</v>
      </c>
      <c r="H525" s="14">
        <v>68</v>
      </c>
      <c r="I525" s="14">
        <v>46</v>
      </c>
      <c r="J525" s="14">
        <v>23500</v>
      </c>
      <c r="K525" s="15">
        <f t="shared" si="8"/>
        <v>1081000</v>
      </c>
    </row>
    <row r="526" spans="1:11">
      <c r="A526" s="13">
        <v>40221</v>
      </c>
      <c r="B526" s="67" t="str">
        <f>TEXT($A526,"YYYY")&amp;"-"&amp;TEXT(ROW()-1,"000")&amp;"-"&amp;$F526&amp;TEXT(COUNTIF($F$2:F526,$F526), "000")</f>
        <v>2010-525-紅茶154</v>
      </c>
      <c r="C526" s="14" t="s">
        <v>170</v>
      </c>
      <c r="D526" s="14" t="s">
        <v>128</v>
      </c>
      <c r="E526" s="14" t="s">
        <v>118</v>
      </c>
      <c r="F526" s="14" t="s">
        <v>175</v>
      </c>
      <c r="G526" s="14">
        <v>23</v>
      </c>
      <c r="H526" s="14">
        <v>77</v>
      </c>
      <c r="I526" s="14">
        <v>24</v>
      </c>
      <c r="J526" s="14">
        <v>23500</v>
      </c>
      <c r="K526" s="15">
        <f t="shared" si="8"/>
        <v>564000</v>
      </c>
    </row>
    <row r="527" spans="1:11">
      <c r="A527" s="13">
        <v>40223</v>
      </c>
      <c r="B527" s="67" t="str">
        <f>TEXT($A527,"YYYY")&amp;"-"&amp;TEXT(ROW()-1,"000")&amp;"-"&amp;$F527&amp;TEXT(COUNTIF($F$2:F527,$F527), "000")</f>
        <v>2010-526-紅茶155</v>
      </c>
      <c r="C527" s="14" t="s">
        <v>13</v>
      </c>
      <c r="D527" s="14" t="s">
        <v>122</v>
      </c>
      <c r="E527" s="14" t="s">
        <v>18</v>
      </c>
      <c r="F527" s="14" t="s">
        <v>175</v>
      </c>
      <c r="G527" s="14">
        <v>34</v>
      </c>
      <c r="H527" s="14">
        <v>45</v>
      </c>
      <c r="I527" s="14">
        <v>28</v>
      </c>
      <c r="J527" s="14">
        <v>23500</v>
      </c>
      <c r="K527" s="15">
        <f t="shared" si="8"/>
        <v>658000</v>
      </c>
    </row>
    <row r="528" spans="1:11">
      <c r="A528" s="13">
        <v>40225</v>
      </c>
      <c r="B528" s="67" t="str">
        <f>TEXT($A528,"YYYY")&amp;"-"&amp;TEXT(ROW()-1,"000")&amp;"-"&amp;$F528&amp;TEXT(COUNTIF($F$2:F528,$F528), "000")</f>
        <v>2010-527-奶茶124</v>
      </c>
      <c r="C528" s="14" t="s">
        <v>169</v>
      </c>
      <c r="D528" s="14" t="s">
        <v>78</v>
      </c>
      <c r="E528" s="14" t="s">
        <v>7</v>
      </c>
      <c r="F528" s="14" t="s">
        <v>174</v>
      </c>
      <c r="G528" s="14">
        <v>77</v>
      </c>
      <c r="H528" s="14">
        <v>33</v>
      </c>
      <c r="I528" s="14">
        <v>11</v>
      </c>
      <c r="J528" s="14">
        <v>18000</v>
      </c>
      <c r="K528" s="15">
        <f t="shared" si="8"/>
        <v>198000</v>
      </c>
    </row>
    <row r="529" spans="1:11">
      <c r="A529" s="13">
        <v>40226</v>
      </c>
      <c r="B529" s="67" t="str">
        <f>TEXT($A529,"YYYY")&amp;"-"&amp;TEXT(ROW()-1,"000")&amp;"-"&amp;$F529&amp;TEXT(COUNTIF($F$2:F529,$F529), "000")</f>
        <v>2010-528-紅茶156</v>
      </c>
      <c r="C529" s="14" t="s">
        <v>169</v>
      </c>
      <c r="D529" s="14" t="s">
        <v>160</v>
      </c>
      <c r="E529" s="14" t="s">
        <v>10</v>
      </c>
      <c r="F529" s="14" t="s">
        <v>175</v>
      </c>
      <c r="G529" s="14">
        <v>21</v>
      </c>
      <c r="H529" s="14">
        <v>83</v>
      </c>
      <c r="I529" s="14">
        <v>89</v>
      </c>
      <c r="J529" s="14">
        <v>23500</v>
      </c>
      <c r="K529" s="15">
        <f t="shared" si="8"/>
        <v>2091500</v>
      </c>
    </row>
    <row r="530" spans="1:11">
      <c r="A530" s="13">
        <v>40229</v>
      </c>
      <c r="B530" s="67" t="str">
        <f>TEXT($A530,"YYYY")&amp;"-"&amp;TEXT(ROW()-1,"000")&amp;"-"&amp;$F530&amp;TEXT(COUNTIF($F$2:F530,$F530), "000")</f>
        <v>2010-529-泠涷茶200</v>
      </c>
      <c r="C530" s="14" t="s">
        <v>173</v>
      </c>
      <c r="D530" s="14" t="s">
        <v>56</v>
      </c>
      <c r="E530" s="14" t="s">
        <v>23</v>
      </c>
      <c r="F530" s="14" t="s">
        <v>176</v>
      </c>
      <c r="G530" s="14">
        <v>76</v>
      </c>
      <c r="H530" s="14">
        <v>100</v>
      </c>
      <c r="I530" s="14">
        <v>26</v>
      </c>
      <c r="J530" s="14">
        <v>9000</v>
      </c>
      <c r="K530" s="15">
        <f t="shared" si="8"/>
        <v>234000</v>
      </c>
    </row>
    <row r="531" spans="1:11">
      <c r="A531" s="13">
        <v>40231</v>
      </c>
      <c r="B531" s="67" t="str">
        <f>TEXT($A531,"YYYY")&amp;"-"&amp;TEXT(ROW()-1,"000")&amp;"-"&amp;$F531&amp;TEXT(COUNTIF($F$2:F531,$F531), "000")</f>
        <v>2010-530-泠涷茶201</v>
      </c>
      <c r="C531" s="14" t="s">
        <v>171</v>
      </c>
      <c r="D531" s="14" t="s">
        <v>127</v>
      </c>
      <c r="E531" s="14" t="s">
        <v>23</v>
      </c>
      <c r="F531" s="14" t="s">
        <v>176</v>
      </c>
      <c r="G531" s="14">
        <v>40</v>
      </c>
      <c r="H531" s="14">
        <v>36</v>
      </c>
      <c r="I531" s="14">
        <v>34</v>
      </c>
      <c r="J531" s="14">
        <v>9000</v>
      </c>
      <c r="K531" s="15">
        <f t="shared" si="8"/>
        <v>306000</v>
      </c>
    </row>
    <row r="532" spans="1:11">
      <c r="A532" s="13">
        <v>40233</v>
      </c>
      <c r="B532" s="67" t="str">
        <f>TEXT($A532,"YYYY")&amp;"-"&amp;TEXT(ROW()-1,"000")&amp;"-"&amp;$F532&amp;TEXT(COUNTIF($F$2:F532,$F532), "000")</f>
        <v>2010-531-紅茶157</v>
      </c>
      <c r="C532" s="14" t="s">
        <v>170</v>
      </c>
      <c r="D532" s="14" t="s">
        <v>29</v>
      </c>
      <c r="E532" s="14" t="s">
        <v>10</v>
      </c>
      <c r="F532" s="14" t="s">
        <v>175</v>
      </c>
      <c r="G532" s="14">
        <v>99</v>
      </c>
      <c r="H532" s="14">
        <v>84</v>
      </c>
      <c r="I532" s="14">
        <v>46</v>
      </c>
      <c r="J532" s="14">
        <v>23500</v>
      </c>
      <c r="K532" s="15">
        <f t="shared" si="8"/>
        <v>1081000</v>
      </c>
    </row>
    <row r="533" spans="1:11">
      <c r="A533" s="13">
        <v>40233</v>
      </c>
      <c r="B533" s="67" t="str">
        <f>TEXT($A533,"YYYY")&amp;"-"&amp;TEXT(ROW()-1,"000")&amp;"-"&amp;$F533&amp;TEXT(COUNTIF($F$2:F533,$F533), "000")</f>
        <v>2010-532-奶茶125</v>
      </c>
      <c r="C533" s="14" t="s">
        <v>170</v>
      </c>
      <c r="D533" s="14" t="s">
        <v>155</v>
      </c>
      <c r="E533" s="14" t="s">
        <v>18</v>
      </c>
      <c r="F533" s="14" t="s">
        <v>174</v>
      </c>
      <c r="G533" s="14">
        <v>31</v>
      </c>
      <c r="H533" s="14">
        <v>36</v>
      </c>
      <c r="I533" s="14">
        <v>53</v>
      </c>
      <c r="J533" s="14">
        <v>18000</v>
      </c>
      <c r="K533" s="15">
        <f t="shared" si="8"/>
        <v>954000</v>
      </c>
    </row>
    <row r="534" spans="1:11">
      <c r="A534" s="13">
        <v>40234</v>
      </c>
      <c r="B534" s="67" t="str">
        <f>TEXT($A534,"YYYY")&amp;"-"&amp;TEXT(ROW()-1,"000")&amp;"-"&amp;$F534&amp;TEXT(COUNTIF($F$2:F534,$F534), "000")</f>
        <v>2010-533-奶茶126</v>
      </c>
      <c r="C534" s="14" t="s">
        <v>172</v>
      </c>
      <c r="D534" s="14" t="s">
        <v>99</v>
      </c>
      <c r="E534" s="14" t="s">
        <v>18</v>
      </c>
      <c r="F534" s="14" t="s">
        <v>174</v>
      </c>
      <c r="G534" s="14">
        <v>52</v>
      </c>
      <c r="H534" s="14">
        <v>32</v>
      </c>
      <c r="I534" s="14">
        <v>35</v>
      </c>
      <c r="J534" s="14">
        <v>18000</v>
      </c>
      <c r="K534" s="15">
        <f t="shared" si="8"/>
        <v>630000</v>
      </c>
    </row>
    <row r="535" spans="1:11">
      <c r="A535" s="13">
        <v>40235</v>
      </c>
      <c r="B535" s="67" t="str">
        <f>TEXT($A535,"YYYY")&amp;"-"&amp;TEXT(ROW()-1,"000")&amp;"-"&amp;$F535&amp;TEXT(COUNTIF($F$2:F535,$F535), "000")</f>
        <v>2010-534-泠涷茶202</v>
      </c>
      <c r="C535" s="14" t="s">
        <v>170</v>
      </c>
      <c r="D535" s="14" t="s">
        <v>92</v>
      </c>
      <c r="E535" s="14" t="s">
        <v>18</v>
      </c>
      <c r="F535" s="14" t="s">
        <v>176</v>
      </c>
      <c r="G535" s="14">
        <v>33</v>
      </c>
      <c r="H535" s="14">
        <v>75</v>
      </c>
      <c r="I535" s="14">
        <v>52</v>
      </c>
      <c r="J535" s="14">
        <v>9000</v>
      </c>
      <c r="K535" s="15">
        <f t="shared" si="8"/>
        <v>468000</v>
      </c>
    </row>
    <row r="536" spans="1:11">
      <c r="A536" s="13">
        <v>40235</v>
      </c>
      <c r="B536" s="67" t="str">
        <f>TEXT($A536,"YYYY")&amp;"-"&amp;TEXT(ROW()-1,"000")&amp;"-"&amp;$F536&amp;TEXT(COUNTIF($F$2:F536,$F536), "000")</f>
        <v>2010-535-奶茶127</v>
      </c>
      <c r="C536" s="14" t="s">
        <v>171</v>
      </c>
      <c r="D536" s="14" t="s">
        <v>54</v>
      </c>
      <c r="E536" s="14" t="s">
        <v>7</v>
      </c>
      <c r="F536" s="14" t="s">
        <v>174</v>
      </c>
      <c r="G536" s="14">
        <v>63</v>
      </c>
      <c r="H536" s="14">
        <v>81</v>
      </c>
      <c r="I536" s="14">
        <v>18</v>
      </c>
      <c r="J536" s="14">
        <v>18000</v>
      </c>
      <c r="K536" s="15">
        <f t="shared" si="8"/>
        <v>324000</v>
      </c>
    </row>
    <row r="537" spans="1:11">
      <c r="A537" s="13">
        <v>40235</v>
      </c>
      <c r="B537" s="67" t="str">
        <f>TEXT($A537,"YYYY")&amp;"-"&amp;TEXT(ROW()-1,"000")&amp;"-"&amp;$F537&amp;TEXT(COUNTIF($F$2:F537,$F537), "000")</f>
        <v>2010-536-紅茶158</v>
      </c>
      <c r="C537" s="14" t="s">
        <v>171</v>
      </c>
      <c r="D537" s="14" t="s">
        <v>81</v>
      </c>
      <c r="E537" s="14" t="s">
        <v>18</v>
      </c>
      <c r="F537" s="14" t="s">
        <v>175</v>
      </c>
      <c r="G537" s="14">
        <v>65</v>
      </c>
      <c r="H537" s="14">
        <v>37</v>
      </c>
      <c r="I537" s="14">
        <v>35</v>
      </c>
      <c r="J537" s="14">
        <v>23500</v>
      </c>
      <c r="K537" s="15">
        <f t="shared" si="8"/>
        <v>822500</v>
      </c>
    </row>
    <row r="538" spans="1:11">
      <c r="A538" s="13">
        <v>40239</v>
      </c>
      <c r="B538" s="67" t="str">
        <f>TEXT($A538,"YYYY")&amp;"-"&amp;TEXT(ROW()-1,"000")&amp;"-"&amp;$F538&amp;TEXT(COUNTIF($F$2:F538,$F538), "000")</f>
        <v>2010-537-泠涷茶203</v>
      </c>
      <c r="C538" s="14" t="s">
        <v>173</v>
      </c>
      <c r="D538" s="14" t="s">
        <v>56</v>
      </c>
      <c r="E538" s="14" t="s">
        <v>23</v>
      </c>
      <c r="F538" s="14" t="s">
        <v>176</v>
      </c>
      <c r="G538" s="14">
        <v>88</v>
      </c>
      <c r="H538" s="14">
        <v>87</v>
      </c>
      <c r="I538" s="14">
        <v>8</v>
      </c>
      <c r="J538" s="14">
        <v>9000</v>
      </c>
      <c r="K538" s="15">
        <f t="shared" si="8"/>
        <v>72000</v>
      </c>
    </row>
    <row r="539" spans="1:11">
      <c r="A539" s="13">
        <v>40240</v>
      </c>
      <c r="B539" s="67" t="str">
        <f>TEXT($A539,"YYYY")&amp;"-"&amp;TEXT(ROW()-1,"000")&amp;"-"&amp;$F539&amp;TEXT(COUNTIF($F$2:F539,$F539), "000")</f>
        <v>2010-538-泠涷茶204</v>
      </c>
      <c r="C539" s="14" t="s">
        <v>173</v>
      </c>
      <c r="D539" s="14" t="s">
        <v>27</v>
      </c>
      <c r="E539" s="14" t="s">
        <v>21</v>
      </c>
      <c r="F539" s="14" t="s">
        <v>176</v>
      </c>
      <c r="G539" s="14">
        <v>84</v>
      </c>
      <c r="H539" s="14">
        <v>97</v>
      </c>
      <c r="I539" s="14">
        <v>47</v>
      </c>
      <c r="J539" s="14">
        <v>9000</v>
      </c>
      <c r="K539" s="15">
        <f t="shared" si="8"/>
        <v>423000</v>
      </c>
    </row>
    <row r="540" spans="1:11">
      <c r="A540" s="13">
        <v>40240</v>
      </c>
      <c r="B540" s="67" t="str">
        <f>TEXT($A540,"YYYY")&amp;"-"&amp;TEXT(ROW()-1,"000")&amp;"-"&amp;$F540&amp;TEXT(COUNTIF($F$2:F540,$F540), "000")</f>
        <v>2010-539-奶茶128</v>
      </c>
      <c r="C540" s="14" t="s">
        <v>13</v>
      </c>
      <c r="D540" s="14" t="s">
        <v>85</v>
      </c>
      <c r="E540" s="14" t="s">
        <v>7</v>
      </c>
      <c r="F540" s="14" t="s">
        <v>174</v>
      </c>
      <c r="G540" s="14">
        <v>37</v>
      </c>
      <c r="H540" s="14">
        <v>42</v>
      </c>
      <c r="I540" s="14">
        <v>62</v>
      </c>
      <c r="J540" s="14">
        <v>18000</v>
      </c>
      <c r="K540" s="15">
        <f t="shared" si="8"/>
        <v>1116000</v>
      </c>
    </row>
    <row r="541" spans="1:11">
      <c r="A541" s="13">
        <v>40241</v>
      </c>
      <c r="B541" s="67" t="str">
        <f>TEXT($A541,"YYYY")&amp;"-"&amp;TEXT(ROW()-1,"000")&amp;"-"&amp;$F541&amp;TEXT(COUNTIF($F$2:F541,$F541), "000")</f>
        <v>2010-540-紅茶159</v>
      </c>
      <c r="C541" s="14" t="s">
        <v>169</v>
      </c>
      <c r="D541" s="14" t="s">
        <v>113</v>
      </c>
      <c r="E541" s="14" t="s">
        <v>23</v>
      </c>
      <c r="F541" s="14" t="s">
        <v>175</v>
      </c>
      <c r="G541" s="14">
        <v>78</v>
      </c>
      <c r="H541" s="14">
        <v>64</v>
      </c>
      <c r="I541" s="14">
        <v>37</v>
      </c>
      <c r="J541" s="14">
        <v>23500</v>
      </c>
      <c r="K541" s="15">
        <f t="shared" si="8"/>
        <v>869500</v>
      </c>
    </row>
    <row r="542" spans="1:11">
      <c r="A542" s="13">
        <v>40241</v>
      </c>
      <c r="B542" s="67" t="str">
        <f>TEXT($A542,"YYYY")&amp;"-"&amp;TEXT(ROW()-1,"000")&amp;"-"&amp;$F542&amp;TEXT(COUNTIF($F$2:F542,$F542), "000")</f>
        <v>2010-541-泠涷茶205</v>
      </c>
      <c r="C542" s="14" t="s">
        <v>172</v>
      </c>
      <c r="D542" s="14" t="s">
        <v>154</v>
      </c>
      <c r="E542" s="14" t="s">
        <v>21</v>
      </c>
      <c r="F542" s="14" t="s">
        <v>176</v>
      </c>
      <c r="G542" s="14">
        <v>86</v>
      </c>
      <c r="H542" s="14">
        <v>20</v>
      </c>
      <c r="I542" s="14">
        <v>66</v>
      </c>
      <c r="J542" s="14">
        <v>9000</v>
      </c>
      <c r="K542" s="15">
        <f t="shared" si="8"/>
        <v>594000</v>
      </c>
    </row>
    <row r="543" spans="1:11">
      <c r="A543" s="13">
        <v>40242</v>
      </c>
      <c r="B543" s="67" t="str">
        <f>TEXT($A543,"YYYY")&amp;"-"&amp;TEXT(ROW()-1,"000")&amp;"-"&amp;$F543&amp;TEXT(COUNTIF($F$2:F543,$F543), "000")</f>
        <v>2010-542-泠涷茶206</v>
      </c>
      <c r="C543" s="14" t="s">
        <v>173</v>
      </c>
      <c r="D543" s="14" t="s">
        <v>102</v>
      </c>
      <c r="E543" s="14" t="s">
        <v>23</v>
      </c>
      <c r="F543" s="14" t="s">
        <v>176</v>
      </c>
      <c r="G543" s="14">
        <v>89</v>
      </c>
      <c r="H543" s="14">
        <v>68</v>
      </c>
      <c r="I543" s="14">
        <v>40</v>
      </c>
      <c r="J543" s="14">
        <v>9000</v>
      </c>
      <c r="K543" s="15">
        <f t="shared" si="8"/>
        <v>360000</v>
      </c>
    </row>
    <row r="544" spans="1:11">
      <c r="A544" s="13">
        <v>40243</v>
      </c>
      <c r="B544" s="67" t="str">
        <f>TEXT($A544,"YYYY")&amp;"-"&amp;TEXT(ROW()-1,"000")&amp;"-"&amp;$F544&amp;TEXT(COUNTIF($F$2:F544,$F544), "000")</f>
        <v>2010-543-奶茶129</v>
      </c>
      <c r="C544" s="14" t="s">
        <v>170</v>
      </c>
      <c r="D544" s="14" t="s">
        <v>131</v>
      </c>
      <c r="E544" s="14" t="s">
        <v>23</v>
      </c>
      <c r="F544" s="14" t="s">
        <v>174</v>
      </c>
      <c r="G544" s="14">
        <v>87</v>
      </c>
      <c r="H544" s="14">
        <v>54</v>
      </c>
      <c r="I544" s="14">
        <v>67</v>
      </c>
      <c r="J544" s="14">
        <v>18000</v>
      </c>
      <c r="K544" s="15">
        <f t="shared" si="8"/>
        <v>1206000</v>
      </c>
    </row>
    <row r="545" spans="1:11">
      <c r="A545" s="13">
        <v>40243</v>
      </c>
      <c r="B545" s="67" t="str">
        <f>TEXT($A545,"YYYY")&amp;"-"&amp;TEXT(ROW()-1,"000")&amp;"-"&amp;$F545&amp;TEXT(COUNTIF($F$2:F545,$F545), "000")</f>
        <v>2010-544-泠涷茶207</v>
      </c>
      <c r="C545" s="14" t="s">
        <v>173</v>
      </c>
      <c r="D545" s="14" t="s">
        <v>159</v>
      </c>
      <c r="E545" s="14" t="s">
        <v>21</v>
      </c>
      <c r="F545" s="14" t="s">
        <v>176</v>
      </c>
      <c r="G545" s="14">
        <v>87</v>
      </c>
      <c r="H545" s="14">
        <v>42</v>
      </c>
      <c r="I545" s="14">
        <v>35</v>
      </c>
      <c r="J545" s="14">
        <v>9000</v>
      </c>
      <c r="K545" s="15">
        <f t="shared" si="8"/>
        <v>315000</v>
      </c>
    </row>
    <row r="546" spans="1:11">
      <c r="A546" s="13">
        <v>40245</v>
      </c>
      <c r="B546" s="67" t="str">
        <f>TEXT($A546,"YYYY")&amp;"-"&amp;TEXT(ROW()-1,"000")&amp;"-"&amp;$F546&amp;TEXT(COUNTIF($F$2:F546,$F546), "000")</f>
        <v>2010-545-泠涷茶208</v>
      </c>
      <c r="C546" s="14" t="s">
        <v>169</v>
      </c>
      <c r="D546" s="14" t="s">
        <v>46</v>
      </c>
      <c r="E546" s="14" t="s">
        <v>7</v>
      </c>
      <c r="F546" s="14" t="s">
        <v>176</v>
      </c>
      <c r="G546" s="14">
        <v>52</v>
      </c>
      <c r="H546" s="14">
        <v>55</v>
      </c>
      <c r="I546" s="14">
        <v>83</v>
      </c>
      <c r="J546" s="14">
        <v>9000</v>
      </c>
      <c r="K546" s="15">
        <f t="shared" si="8"/>
        <v>747000</v>
      </c>
    </row>
    <row r="547" spans="1:11">
      <c r="A547" s="13">
        <v>40245</v>
      </c>
      <c r="B547" s="67" t="str">
        <f>TEXT($A547,"YYYY")&amp;"-"&amp;TEXT(ROW()-1,"000")&amp;"-"&amp;$F547&amp;TEXT(COUNTIF($F$2:F547,$F547), "000")</f>
        <v>2010-546-泠涷茶209</v>
      </c>
      <c r="C547" s="14" t="s">
        <v>172</v>
      </c>
      <c r="D547" s="14" t="s">
        <v>109</v>
      </c>
      <c r="E547" s="14" t="s">
        <v>18</v>
      </c>
      <c r="F547" s="14" t="s">
        <v>176</v>
      </c>
      <c r="G547" s="14">
        <v>70</v>
      </c>
      <c r="H547" s="14">
        <v>46</v>
      </c>
      <c r="I547" s="14">
        <v>32</v>
      </c>
      <c r="J547" s="14">
        <v>9000</v>
      </c>
      <c r="K547" s="15">
        <f t="shared" si="8"/>
        <v>288000</v>
      </c>
    </row>
    <row r="548" spans="1:11">
      <c r="A548" s="13">
        <v>40246</v>
      </c>
      <c r="B548" s="67" t="str">
        <f>TEXT($A548,"YYYY")&amp;"-"&amp;TEXT(ROW()-1,"000")&amp;"-"&amp;$F548&amp;TEXT(COUNTIF($F$2:F548,$F548), "000")</f>
        <v>2010-547-奶茶130</v>
      </c>
      <c r="C548" s="14" t="s">
        <v>13</v>
      </c>
      <c r="D548" s="14" t="s">
        <v>115</v>
      </c>
      <c r="E548" s="14" t="s">
        <v>21</v>
      </c>
      <c r="F548" s="14" t="s">
        <v>174</v>
      </c>
      <c r="G548" s="14">
        <v>22</v>
      </c>
      <c r="H548" s="14">
        <v>54</v>
      </c>
      <c r="I548" s="14">
        <v>37</v>
      </c>
      <c r="J548" s="14">
        <v>18000</v>
      </c>
      <c r="K548" s="15">
        <f t="shared" si="8"/>
        <v>666000</v>
      </c>
    </row>
    <row r="549" spans="1:11">
      <c r="A549" s="13">
        <v>40247</v>
      </c>
      <c r="B549" s="67" t="str">
        <f>TEXT($A549,"YYYY")&amp;"-"&amp;TEXT(ROW()-1,"000")&amp;"-"&amp;$F549&amp;TEXT(COUNTIF($F$2:F549,$F549), "000")</f>
        <v>2010-548-泠涷茶210</v>
      </c>
      <c r="C549" s="14" t="s">
        <v>173</v>
      </c>
      <c r="D549" s="14" t="s">
        <v>124</v>
      </c>
      <c r="E549" s="14" t="s">
        <v>118</v>
      </c>
      <c r="F549" s="14" t="s">
        <v>176</v>
      </c>
      <c r="G549" s="14">
        <v>71</v>
      </c>
      <c r="H549" s="14">
        <v>42</v>
      </c>
      <c r="I549" s="14">
        <v>8</v>
      </c>
      <c r="J549" s="14">
        <v>9000</v>
      </c>
      <c r="K549" s="15">
        <f t="shared" si="8"/>
        <v>72000</v>
      </c>
    </row>
    <row r="550" spans="1:11">
      <c r="A550" s="13">
        <v>40247</v>
      </c>
      <c r="B550" s="67" t="str">
        <f>TEXT($A550,"YYYY")&amp;"-"&amp;TEXT(ROW()-1,"000")&amp;"-"&amp;$F550&amp;TEXT(COUNTIF($F$2:F550,$F550), "000")</f>
        <v>2010-549-泠涷茶211</v>
      </c>
      <c r="C550" s="14" t="s">
        <v>171</v>
      </c>
      <c r="D550" s="14" t="s">
        <v>90</v>
      </c>
      <c r="E550" s="14" t="s">
        <v>21</v>
      </c>
      <c r="F550" s="14" t="s">
        <v>176</v>
      </c>
      <c r="G550" s="14">
        <v>37</v>
      </c>
      <c r="H550" s="14">
        <v>41</v>
      </c>
      <c r="I550" s="14">
        <v>42</v>
      </c>
      <c r="J550" s="14">
        <v>9000</v>
      </c>
      <c r="K550" s="15">
        <f t="shared" si="8"/>
        <v>378000</v>
      </c>
    </row>
    <row r="551" spans="1:11">
      <c r="A551" s="13">
        <v>40248</v>
      </c>
      <c r="B551" s="67" t="str">
        <f>TEXT($A551,"YYYY")&amp;"-"&amp;TEXT(ROW()-1,"000")&amp;"-"&amp;$F551&amp;TEXT(COUNTIF($F$2:F551,$F551), "000")</f>
        <v>2010-550-泠涷茶212</v>
      </c>
      <c r="C551" s="14" t="s">
        <v>169</v>
      </c>
      <c r="D551" s="14" t="s">
        <v>138</v>
      </c>
      <c r="E551" s="14" t="s">
        <v>7</v>
      </c>
      <c r="F551" s="14" t="s">
        <v>176</v>
      </c>
      <c r="G551" s="14">
        <v>81</v>
      </c>
      <c r="H551" s="14">
        <v>38</v>
      </c>
      <c r="I551" s="14">
        <v>72</v>
      </c>
      <c r="J551" s="14">
        <v>9000</v>
      </c>
      <c r="K551" s="15">
        <f t="shared" si="8"/>
        <v>648000</v>
      </c>
    </row>
    <row r="552" spans="1:11">
      <c r="A552" s="13">
        <v>40250</v>
      </c>
      <c r="B552" s="67" t="str">
        <f>TEXT($A552,"YYYY")&amp;"-"&amp;TEXT(ROW()-1,"000")&amp;"-"&amp;$F552&amp;TEXT(COUNTIF($F$2:F552,$F552), "000")</f>
        <v>2010-551-泠涷茶213</v>
      </c>
      <c r="C552" s="14" t="s">
        <v>170</v>
      </c>
      <c r="D552" s="14" t="s">
        <v>31</v>
      </c>
      <c r="E552" s="14" t="s">
        <v>18</v>
      </c>
      <c r="F552" s="14" t="s">
        <v>176</v>
      </c>
      <c r="G552" s="14">
        <v>74</v>
      </c>
      <c r="H552" s="14">
        <v>48</v>
      </c>
      <c r="I552" s="14">
        <v>3</v>
      </c>
      <c r="J552" s="14">
        <v>9000</v>
      </c>
      <c r="K552" s="15">
        <f t="shared" si="8"/>
        <v>27000</v>
      </c>
    </row>
    <row r="553" spans="1:11">
      <c r="A553" s="13">
        <v>40251</v>
      </c>
      <c r="B553" s="67" t="str">
        <f>TEXT($A553,"YYYY")&amp;"-"&amp;TEXT(ROW()-1,"000")&amp;"-"&amp;$F553&amp;TEXT(COUNTIF($F$2:F553,$F553), "000")</f>
        <v>2010-552-茶里王023</v>
      </c>
      <c r="C553" s="14" t="s">
        <v>169</v>
      </c>
      <c r="D553" s="14" t="s">
        <v>49</v>
      </c>
      <c r="E553" s="14" t="s">
        <v>10</v>
      </c>
      <c r="F553" s="14" t="s">
        <v>177</v>
      </c>
      <c r="G553" s="14">
        <v>84</v>
      </c>
      <c r="H553" s="14">
        <v>39</v>
      </c>
      <c r="I553" s="14">
        <v>50</v>
      </c>
      <c r="J553" s="14">
        <v>5000</v>
      </c>
      <c r="K553" s="15">
        <f t="shared" si="8"/>
        <v>250000</v>
      </c>
    </row>
    <row r="554" spans="1:11">
      <c r="A554" s="13">
        <v>40252</v>
      </c>
      <c r="B554" s="67" t="str">
        <f>TEXT($A554,"YYYY")&amp;"-"&amp;TEXT(ROW()-1,"000")&amp;"-"&amp;$F554&amp;TEXT(COUNTIF($F$2:F554,$F554), "000")</f>
        <v>2010-553-泠涷茶214</v>
      </c>
      <c r="C554" s="14" t="s">
        <v>13</v>
      </c>
      <c r="D554" s="14" t="s">
        <v>34</v>
      </c>
      <c r="E554" s="14" t="s">
        <v>23</v>
      </c>
      <c r="F554" s="14" t="s">
        <v>176</v>
      </c>
      <c r="G554" s="14">
        <v>42</v>
      </c>
      <c r="H554" s="14">
        <v>39</v>
      </c>
      <c r="I554" s="14">
        <v>99</v>
      </c>
      <c r="J554" s="14">
        <v>9000</v>
      </c>
      <c r="K554" s="15">
        <f t="shared" si="8"/>
        <v>891000</v>
      </c>
    </row>
    <row r="555" spans="1:11">
      <c r="A555" s="13">
        <v>40252</v>
      </c>
      <c r="B555" s="67" t="str">
        <f>TEXT($A555,"YYYY")&amp;"-"&amp;TEXT(ROW()-1,"000")&amp;"-"&amp;$F555&amp;TEXT(COUNTIF($F$2:F555,$F555), "000")</f>
        <v>2010-554-紅茶160</v>
      </c>
      <c r="C555" s="14" t="s">
        <v>170</v>
      </c>
      <c r="D555" s="14" t="s">
        <v>29</v>
      </c>
      <c r="E555" s="14" t="s">
        <v>10</v>
      </c>
      <c r="F555" s="14" t="s">
        <v>175</v>
      </c>
      <c r="G555" s="14">
        <v>97</v>
      </c>
      <c r="H555" s="14">
        <v>39</v>
      </c>
      <c r="I555" s="14">
        <v>49</v>
      </c>
      <c r="J555" s="14">
        <v>23500</v>
      </c>
      <c r="K555" s="15">
        <f t="shared" si="8"/>
        <v>1151500</v>
      </c>
    </row>
    <row r="556" spans="1:11">
      <c r="A556" s="13">
        <v>40253</v>
      </c>
      <c r="B556" s="67" t="str">
        <f>TEXT($A556,"YYYY")&amp;"-"&amp;TEXT(ROW()-1,"000")&amp;"-"&amp;$F556&amp;TEXT(COUNTIF($F$2:F556,$F556), "000")</f>
        <v>2010-555-茶里王024</v>
      </c>
      <c r="C556" s="14" t="s">
        <v>173</v>
      </c>
      <c r="D556" s="14" t="s">
        <v>12</v>
      </c>
      <c r="E556" s="14" t="s">
        <v>10</v>
      </c>
      <c r="F556" s="14" t="s">
        <v>177</v>
      </c>
      <c r="G556" s="14">
        <v>84</v>
      </c>
      <c r="H556" s="14">
        <v>72</v>
      </c>
      <c r="I556" s="14">
        <v>95</v>
      </c>
      <c r="J556" s="14">
        <v>5000</v>
      </c>
      <c r="K556" s="15">
        <f t="shared" si="8"/>
        <v>475000</v>
      </c>
    </row>
    <row r="557" spans="1:11">
      <c r="A557" s="13">
        <v>40253</v>
      </c>
      <c r="B557" s="67" t="str">
        <f>TEXT($A557,"YYYY")&amp;"-"&amp;TEXT(ROW()-1,"000")&amp;"-"&amp;$F557&amp;TEXT(COUNTIF($F$2:F557,$F557), "000")</f>
        <v>2010-556-奶茶131</v>
      </c>
      <c r="C557" s="14" t="s">
        <v>172</v>
      </c>
      <c r="D557" s="14" t="s">
        <v>99</v>
      </c>
      <c r="E557" s="14" t="s">
        <v>18</v>
      </c>
      <c r="F557" s="14" t="s">
        <v>174</v>
      </c>
      <c r="G557" s="14">
        <v>47</v>
      </c>
      <c r="H557" s="14">
        <v>41</v>
      </c>
      <c r="I557" s="14">
        <v>3</v>
      </c>
      <c r="J557" s="14">
        <v>18000</v>
      </c>
      <c r="K557" s="15">
        <f t="shared" si="8"/>
        <v>54000</v>
      </c>
    </row>
    <row r="558" spans="1:11">
      <c r="A558" s="13">
        <v>40253</v>
      </c>
      <c r="B558" s="67" t="str">
        <f>TEXT($A558,"YYYY")&amp;"-"&amp;TEXT(ROW()-1,"000")&amp;"-"&amp;$F558&amp;TEXT(COUNTIF($F$2:F558,$F558), "000")</f>
        <v>2010-557-紅茶161</v>
      </c>
      <c r="C558" s="14" t="s">
        <v>171</v>
      </c>
      <c r="D558" s="14" t="s">
        <v>41</v>
      </c>
      <c r="E558" s="14" t="s">
        <v>23</v>
      </c>
      <c r="F558" s="14" t="s">
        <v>175</v>
      </c>
      <c r="G558" s="14">
        <v>25</v>
      </c>
      <c r="H558" s="14">
        <v>72</v>
      </c>
      <c r="I558" s="14">
        <v>95</v>
      </c>
      <c r="J558" s="14">
        <v>23500</v>
      </c>
      <c r="K558" s="15">
        <f t="shared" si="8"/>
        <v>2232500</v>
      </c>
    </row>
    <row r="559" spans="1:11">
      <c r="A559" s="13">
        <v>40253</v>
      </c>
      <c r="B559" s="67" t="str">
        <f>TEXT($A559,"YYYY")&amp;"-"&amp;TEXT(ROW()-1,"000")&amp;"-"&amp;$F559&amp;TEXT(COUNTIF($F$2:F559,$F559), "000")</f>
        <v>2010-558-紅茶162</v>
      </c>
      <c r="C559" s="14" t="s">
        <v>13</v>
      </c>
      <c r="D559" s="14" t="s">
        <v>121</v>
      </c>
      <c r="E559" s="14" t="s">
        <v>10</v>
      </c>
      <c r="F559" s="14" t="s">
        <v>175</v>
      </c>
      <c r="G559" s="14">
        <v>55</v>
      </c>
      <c r="H559" s="14">
        <v>40</v>
      </c>
      <c r="I559" s="14">
        <v>74</v>
      </c>
      <c r="J559" s="14">
        <v>23500</v>
      </c>
      <c r="K559" s="15">
        <f t="shared" si="8"/>
        <v>1739000</v>
      </c>
    </row>
    <row r="560" spans="1:11">
      <c r="A560" s="13">
        <v>40254</v>
      </c>
      <c r="B560" s="67" t="str">
        <f>TEXT($A560,"YYYY")&amp;"-"&amp;TEXT(ROW()-1,"000")&amp;"-"&amp;$F560&amp;TEXT(COUNTIF($F$2:F560,$F560), "000")</f>
        <v>2010-559-奶茶132</v>
      </c>
      <c r="C560" s="14" t="s">
        <v>169</v>
      </c>
      <c r="D560" s="14" t="s">
        <v>163</v>
      </c>
      <c r="E560" s="14" t="s">
        <v>7</v>
      </c>
      <c r="F560" s="14" t="s">
        <v>174</v>
      </c>
      <c r="G560" s="14">
        <v>47</v>
      </c>
      <c r="H560" s="14">
        <v>34</v>
      </c>
      <c r="I560" s="14">
        <v>68</v>
      </c>
      <c r="J560" s="14">
        <v>18000</v>
      </c>
      <c r="K560" s="15">
        <f t="shared" si="8"/>
        <v>1224000</v>
      </c>
    </row>
    <row r="561" spans="1:11">
      <c r="A561" s="13">
        <v>40254</v>
      </c>
      <c r="B561" s="67" t="str">
        <f>TEXT($A561,"YYYY")&amp;"-"&amp;TEXT(ROW()-1,"000")&amp;"-"&amp;$F561&amp;TEXT(COUNTIF($F$2:F561,$F561), "000")</f>
        <v>2010-560-紅茶163</v>
      </c>
      <c r="C561" s="14" t="s">
        <v>169</v>
      </c>
      <c r="D561" s="14" t="s">
        <v>151</v>
      </c>
      <c r="E561" s="14" t="s">
        <v>7</v>
      </c>
      <c r="F561" s="14" t="s">
        <v>175</v>
      </c>
      <c r="G561" s="14">
        <v>65</v>
      </c>
      <c r="H561" s="14">
        <v>70</v>
      </c>
      <c r="I561" s="14">
        <v>5</v>
      </c>
      <c r="J561" s="14">
        <v>23500</v>
      </c>
      <c r="K561" s="15">
        <f t="shared" si="8"/>
        <v>117500</v>
      </c>
    </row>
    <row r="562" spans="1:11">
      <c r="A562" s="13">
        <v>40254</v>
      </c>
      <c r="B562" s="67" t="str">
        <f>TEXT($A562,"YYYY")&amp;"-"&amp;TEXT(ROW()-1,"000")&amp;"-"&amp;$F562&amp;TEXT(COUNTIF($F$2:F562,$F562), "000")</f>
        <v>2010-561-奶茶133</v>
      </c>
      <c r="C562" s="14" t="s">
        <v>169</v>
      </c>
      <c r="D562" s="14" t="s">
        <v>33</v>
      </c>
      <c r="E562" s="14" t="s">
        <v>23</v>
      </c>
      <c r="F562" s="14" t="s">
        <v>174</v>
      </c>
      <c r="G562" s="14">
        <v>26</v>
      </c>
      <c r="H562" s="14">
        <v>75</v>
      </c>
      <c r="I562" s="14">
        <v>87</v>
      </c>
      <c r="J562" s="14">
        <v>18000</v>
      </c>
      <c r="K562" s="15">
        <f t="shared" si="8"/>
        <v>1566000</v>
      </c>
    </row>
    <row r="563" spans="1:11">
      <c r="A563" s="13">
        <v>40255</v>
      </c>
      <c r="B563" s="67" t="str">
        <f>TEXT($A563,"YYYY")&amp;"-"&amp;TEXT(ROW()-1,"000")&amp;"-"&amp;$F563&amp;TEXT(COUNTIF($F$2:F563,$F563), "000")</f>
        <v>2010-562-泠涷茶215</v>
      </c>
      <c r="C563" s="14" t="s">
        <v>169</v>
      </c>
      <c r="D563" s="14" t="s">
        <v>16</v>
      </c>
      <c r="E563" s="14" t="s">
        <v>10</v>
      </c>
      <c r="F563" s="14" t="s">
        <v>176</v>
      </c>
      <c r="G563" s="14">
        <v>64</v>
      </c>
      <c r="H563" s="14">
        <v>47</v>
      </c>
      <c r="I563" s="14">
        <v>9</v>
      </c>
      <c r="J563" s="14">
        <v>9000</v>
      </c>
      <c r="K563" s="15">
        <f t="shared" si="8"/>
        <v>81000</v>
      </c>
    </row>
    <row r="564" spans="1:11">
      <c r="A564" s="13">
        <v>40257</v>
      </c>
      <c r="B564" s="67" t="str">
        <f>TEXT($A564,"YYYY")&amp;"-"&amp;TEXT(ROW()-1,"000")&amp;"-"&amp;$F564&amp;TEXT(COUNTIF($F$2:F564,$F564), "000")</f>
        <v>2010-563-奶茶134</v>
      </c>
      <c r="C564" s="14" t="s">
        <v>169</v>
      </c>
      <c r="D564" s="14" t="s">
        <v>70</v>
      </c>
      <c r="E564" s="14" t="s">
        <v>7</v>
      </c>
      <c r="F564" s="14" t="s">
        <v>174</v>
      </c>
      <c r="G564" s="14">
        <v>93</v>
      </c>
      <c r="H564" s="14">
        <v>73</v>
      </c>
      <c r="I564" s="14">
        <v>45</v>
      </c>
      <c r="J564" s="14">
        <v>18000</v>
      </c>
      <c r="K564" s="15">
        <f t="shared" si="8"/>
        <v>810000</v>
      </c>
    </row>
    <row r="565" spans="1:11">
      <c r="A565" s="13">
        <v>40257</v>
      </c>
      <c r="B565" s="67" t="str">
        <f>TEXT($A565,"YYYY")&amp;"-"&amp;TEXT(ROW()-1,"000")&amp;"-"&amp;$F565&amp;TEXT(COUNTIF($F$2:F565,$F565), "000")</f>
        <v>2010-564-泠涷茶216</v>
      </c>
      <c r="C565" s="14" t="s">
        <v>171</v>
      </c>
      <c r="D565" s="14" t="s">
        <v>127</v>
      </c>
      <c r="E565" s="14" t="s">
        <v>23</v>
      </c>
      <c r="F565" s="14" t="s">
        <v>176</v>
      </c>
      <c r="G565" s="14">
        <v>52</v>
      </c>
      <c r="H565" s="14">
        <v>67</v>
      </c>
      <c r="I565" s="14">
        <v>83</v>
      </c>
      <c r="J565" s="14">
        <v>9000</v>
      </c>
      <c r="K565" s="15">
        <f t="shared" si="8"/>
        <v>747000</v>
      </c>
    </row>
    <row r="566" spans="1:11">
      <c r="A566" s="13">
        <v>40257</v>
      </c>
      <c r="B566" s="67" t="str">
        <f>TEXT($A566,"YYYY")&amp;"-"&amp;TEXT(ROW()-1,"000")&amp;"-"&amp;$F566&amp;TEXT(COUNTIF($F$2:F566,$F566), "000")</f>
        <v>2010-565-奶茶135</v>
      </c>
      <c r="C566" s="14" t="s">
        <v>170</v>
      </c>
      <c r="D566" s="14" t="s">
        <v>116</v>
      </c>
      <c r="E566" s="14" t="s">
        <v>18</v>
      </c>
      <c r="F566" s="14" t="s">
        <v>174</v>
      </c>
      <c r="G566" s="14">
        <v>41</v>
      </c>
      <c r="H566" s="14">
        <v>99</v>
      </c>
      <c r="I566" s="14">
        <v>36</v>
      </c>
      <c r="J566" s="14">
        <v>18000</v>
      </c>
      <c r="K566" s="15">
        <f t="shared" si="8"/>
        <v>648000</v>
      </c>
    </row>
    <row r="567" spans="1:11">
      <c r="A567" s="13">
        <v>40258</v>
      </c>
      <c r="B567" s="67" t="str">
        <f>TEXT($A567,"YYYY")&amp;"-"&amp;TEXT(ROW()-1,"000")&amp;"-"&amp;$F567&amp;TEXT(COUNTIF($F$2:F567,$F567), "000")</f>
        <v>2010-566-奶茶136</v>
      </c>
      <c r="C567" s="14" t="s">
        <v>170</v>
      </c>
      <c r="D567" s="14" t="s">
        <v>131</v>
      </c>
      <c r="E567" s="14" t="s">
        <v>23</v>
      </c>
      <c r="F567" s="14" t="s">
        <v>174</v>
      </c>
      <c r="G567" s="14">
        <v>26</v>
      </c>
      <c r="H567" s="14">
        <v>78</v>
      </c>
      <c r="I567" s="14">
        <v>33</v>
      </c>
      <c r="J567" s="14">
        <v>18000</v>
      </c>
      <c r="K567" s="15">
        <f t="shared" si="8"/>
        <v>594000</v>
      </c>
    </row>
    <row r="568" spans="1:11">
      <c r="A568" s="13">
        <v>40259</v>
      </c>
      <c r="B568" s="67" t="str">
        <f>TEXT($A568,"YYYY")&amp;"-"&amp;TEXT(ROW()-1,"000")&amp;"-"&amp;$F568&amp;TEXT(COUNTIF($F$2:F568,$F568), "000")</f>
        <v>2010-567-茶里王025</v>
      </c>
      <c r="C568" s="14" t="s">
        <v>171</v>
      </c>
      <c r="D568" s="14" t="s">
        <v>168</v>
      </c>
      <c r="E568" s="14" t="s">
        <v>7</v>
      </c>
      <c r="F568" s="14" t="s">
        <v>177</v>
      </c>
      <c r="G568" s="14">
        <v>45</v>
      </c>
      <c r="H568" s="14">
        <v>95</v>
      </c>
      <c r="I568" s="14">
        <v>7</v>
      </c>
      <c r="J568" s="14">
        <v>5000</v>
      </c>
      <c r="K568" s="15">
        <f t="shared" si="8"/>
        <v>35000</v>
      </c>
    </row>
    <row r="569" spans="1:11">
      <c r="A569" s="13">
        <v>40259</v>
      </c>
      <c r="B569" s="67" t="str">
        <f>TEXT($A569,"YYYY")&amp;"-"&amp;TEXT(ROW()-1,"000")&amp;"-"&amp;$F569&amp;TEXT(COUNTIF($F$2:F569,$F569), "000")</f>
        <v>2010-568-紅茶164</v>
      </c>
      <c r="C569" s="14" t="s">
        <v>171</v>
      </c>
      <c r="D569" s="14" t="s">
        <v>81</v>
      </c>
      <c r="E569" s="14" t="s">
        <v>18</v>
      </c>
      <c r="F569" s="14" t="s">
        <v>175</v>
      </c>
      <c r="G569" s="14">
        <v>80</v>
      </c>
      <c r="H569" s="14">
        <v>85</v>
      </c>
      <c r="I569" s="14">
        <v>40</v>
      </c>
      <c r="J569" s="14">
        <v>23500</v>
      </c>
      <c r="K569" s="15">
        <f t="shared" si="8"/>
        <v>940000</v>
      </c>
    </row>
    <row r="570" spans="1:11">
      <c r="A570" s="13">
        <v>40260</v>
      </c>
      <c r="B570" s="67" t="str">
        <f>TEXT($A570,"YYYY")&amp;"-"&amp;TEXT(ROW()-1,"000")&amp;"-"&amp;$F570&amp;TEXT(COUNTIF($F$2:F570,$F570), "000")</f>
        <v>2010-569-紅茶165</v>
      </c>
      <c r="C570" s="14" t="s">
        <v>169</v>
      </c>
      <c r="D570" s="14" t="s">
        <v>84</v>
      </c>
      <c r="E570" s="14" t="s">
        <v>18</v>
      </c>
      <c r="F570" s="14" t="s">
        <v>175</v>
      </c>
      <c r="G570" s="14">
        <v>84</v>
      </c>
      <c r="H570" s="14">
        <v>20</v>
      </c>
      <c r="I570" s="14">
        <v>80</v>
      </c>
      <c r="J570" s="14">
        <v>23500</v>
      </c>
      <c r="K570" s="15">
        <f t="shared" si="8"/>
        <v>1880000</v>
      </c>
    </row>
    <row r="571" spans="1:11">
      <c r="A571" s="13">
        <v>40260</v>
      </c>
      <c r="B571" s="67" t="str">
        <f>TEXT($A571,"YYYY")&amp;"-"&amp;TEXT(ROW()-1,"000")&amp;"-"&amp;$F571&amp;TEXT(COUNTIF($F$2:F571,$F571), "000")</f>
        <v>2010-570-泠涷茶217</v>
      </c>
      <c r="C571" s="14" t="s">
        <v>171</v>
      </c>
      <c r="D571" s="14" t="s">
        <v>87</v>
      </c>
      <c r="E571" s="14" t="s">
        <v>10</v>
      </c>
      <c r="F571" s="14" t="s">
        <v>176</v>
      </c>
      <c r="G571" s="14">
        <v>86</v>
      </c>
      <c r="H571" s="14">
        <v>63</v>
      </c>
      <c r="I571" s="14">
        <v>25</v>
      </c>
      <c r="J571" s="14">
        <v>9000</v>
      </c>
      <c r="K571" s="15">
        <f t="shared" si="8"/>
        <v>225000</v>
      </c>
    </row>
    <row r="572" spans="1:11">
      <c r="A572" s="13">
        <v>40261</v>
      </c>
      <c r="B572" s="67" t="str">
        <f>TEXT($A572,"YYYY")&amp;"-"&amp;TEXT(ROW()-1,"000")&amp;"-"&amp;$F572&amp;TEXT(COUNTIF($F$2:F572,$F572), "000")</f>
        <v>2010-571-奶茶137</v>
      </c>
      <c r="C572" s="14" t="s">
        <v>13</v>
      </c>
      <c r="D572" s="14" t="s">
        <v>82</v>
      </c>
      <c r="E572" s="14" t="s">
        <v>18</v>
      </c>
      <c r="F572" s="14" t="s">
        <v>174</v>
      </c>
      <c r="G572" s="14">
        <v>21</v>
      </c>
      <c r="H572" s="14">
        <v>66</v>
      </c>
      <c r="I572" s="14">
        <v>96</v>
      </c>
      <c r="J572" s="14">
        <v>18000</v>
      </c>
      <c r="K572" s="15">
        <f t="shared" si="8"/>
        <v>1728000</v>
      </c>
    </row>
    <row r="573" spans="1:11">
      <c r="A573" s="13">
        <v>40261</v>
      </c>
      <c r="B573" s="67" t="str">
        <f>TEXT($A573,"YYYY")&amp;"-"&amp;TEXT(ROW()-1,"000")&amp;"-"&amp;$F573&amp;TEXT(COUNTIF($F$2:F573,$F573), "000")</f>
        <v>2010-572-紅茶166</v>
      </c>
      <c r="C573" s="14" t="s">
        <v>171</v>
      </c>
      <c r="D573" s="14" t="s">
        <v>75</v>
      </c>
      <c r="E573" s="14" t="s">
        <v>7</v>
      </c>
      <c r="F573" s="14" t="s">
        <v>175</v>
      </c>
      <c r="G573" s="14">
        <v>66</v>
      </c>
      <c r="H573" s="14">
        <v>23</v>
      </c>
      <c r="I573" s="14">
        <v>89</v>
      </c>
      <c r="J573" s="14">
        <v>23500</v>
      </c>
      <c r="K573" s="15">
        <f t="shared" si="8"/>
        <v>2091500</v>
      </c>
    </row>
    <row r="574" spans="1:11">
      <c r="A574" s="13">
        <v>40262</v>
      </c>
      <c r="B574" s="67" t="str">
        <f>TEXT($A574,"YYYY")&amp;"-"&amp;TEXT(ROW()-1,"000")&amp;"-"&amp;$F574&amp;TEXT(COUNTIF($F$2:F574,$F574), "000")</f>
        <v>2010-573-泠涷茶218</v>
      </c>
      <c r="C574" s="14" t="s">
        <v>169</v>
      </c>
      <c r="D574" s="14" t="s">
        <v>76</v>
      </c>
      <c r="E574" s="14" t="s">
        <v>7</v>
      </c>
      <c r="F574" s="14" t="s">
        <v>176</v>
      </c>
      <c r="G574" s="14">
        <v>77</v>
      </c>
      <c r="H574" s="14">
        <v>57</v>
      </c>
      <c r="I574" s="14">
        <v>74</v>
      </c>
      <c r="J574" s="14">
        <v>9000</v>
      </c>
      <c r="K574" s="15">
        <f t="shared" si="8"/>
        <v>666000</v>
      </c>
    </row>
    <row r="575" spans="1:11">
      <c r="A575" s="13">
        <v>40263</v>
      </c>
      <c r="B575" s="67" t="str">
        <f>TEXT($A575,"YYYY")&amp;"-"&amp;TEXT(ROW()-1,"000")&amp;"-"&amp;$F575&amp;TEXT(COUNTIF($F$2:F575,$F575), "000")</f>
        <v>2010-574-茶里王026</v>
      </c>
      <c r="C575" s="14" t="s">
        <v>169</v>
      </c>
      <c r="D575" s="14" t="s">
        <v>49</v>
      </c>
      <c r="E575" s="14" t="s">
        <v>10</v>
      </c>
      <c r="F575" s="14" t="s">
        <v>177</v>
      </c>
      <c r="G575" s="14">
        <v>52</v>
      </c>
      <c r="H575" s="14">
        <v>83</v>
      </c>
      <c r="I575" s="14">
        <v>16</v>
      </c>
      <c r="J575" s="14">
        <v>5000</v>
      </c>
      <c r="K575" s="15">
        <f t="shared" si="8"/>
        <v>80000</v>
      </c>
    </row>
    <row r="576" spans="1:11">
      <c r="A576" s="13">
        <v>40263</v>
      </c>
      <c r="B576" s="67" t="str">
        <f>TEXT($A576,"YYYY")&amp;"-"&amp;TEXT(ROW()-1,"000")&amp;"-"&amp;$F576&amp;TEXT(COUNTIF($F$2:F576,$F576), "000")</f>
        <v>2010-575-茶包026</v>
      </c>
      <c r="C576" s="14" t="s">
        <v>172</v>
      </c>
      <c r="D576" s="14" t="s">
        <v>20</v>
      </c>
      <c r="E576" s="14" t="s">
        <v>21</v>
      </c>
      <c r="F576" s="14" t="s">
        <v>178</v>
      </c>
      <c r="G576" s="14">
        <v>45</v>
      </c>
      <c r="H576" s="14">
        <v>56</v>
      </c>
      <c r="I576" s="14">
        <v>98</v>
      </c>
      <c r="J576" s="14">
        <v>4000</v>
      </c>
      <c r="K576" s="15">
        <f t="shared" si="8"/>
        <v>392000</v>
      </c>
    </row>
    <row r="577" spans="1:11">
      <c r="A577" s="13">
        <v>40265</v>
      </c>
      <c r="B577" s="67" t="str">
        <f>TEXT($A577,"YYYY")&amp;"-"&amp;TEXT(ROW()-1,"000")&amp;"-"&amp;$F577&amp;TEXT(COUNTIF($F$2:F577,$F577), "000")</f>
        <v>2010-576-泠涷茶219</v>
      </c>
      <c r="C577" s="14" t="s">
        <v>172</v>
      </c>
      <c r="D577" s="14" t="s">
        <v>108</v>
      </c>
      <c r="E577" s="14" t="s">
        <v>10</v>
      </c>
      <c r="F577" s="14" t="s">
        <v>176</v>
      </c>
      <c r="G577" s="14">
        <v>73</v>
      </c>
      <c r="H577" s="14">
        <v>95</v>
      </c>
      <c r="I577" s="14">
        <v>16</v>
      </c>
      <c r="J577" s="14">
        <v>9000</v>
      </c>
      <c r="K577" s="15">
        <f t="shared" si="8"/>
        <v>144000</v>
      </c>
    </row>
    <row r="578" spans="1:11">
      <c r="A578" s="13">
        <v>40266</v>
      </c>
      <c r="B578" s="67" t="str">
        <f>TEXT($A578,"YYYY")&amp;"-"&amp;TEXT(ROW()-1,"000")&amp;"-"&amp;$F578&amp;TEXT(COUNTIF($F$2:F578,$F578), "000")</f>
        <v>2010-577-紅茶167</v>
      </c>
      <c r="C578" s="14" t="s">
        <v>169</v>
      </c>
      <c r="D578" s="14" t="s">
        <v>84</v>
      </c>
      <c r="E578" s="14" t="s">
        <v>18</v>
      </c>
      <c r="F578" s="14" t="s">
        <v>175</v>
      </c>
      <c r="G578" s="14">
        <v>43</v>
      </c>
      <c r="H578" s="14">
        <v>95</v>
      </c>
      <c r="I578" s="14">
        <v>15</v>
      </c>
      <c r="J578" s="14">
        <v>23500</v>
      </c>
      <c r="K578" s="15">
        <f t="shared" ref="K578:K641" si="9">J578*I578</f>
        <v>352500</v>
      </c>
    </row>
    <row r="579" spans="1:11">
      <c r="A579" s="13">
        <v>40268</v>
      </c>
      <c r="B579" s="67" t="str">
        <f>TEXT($A579,"YYYY")&amp;"-"&amp;TEXT(ROW()-1,"000")&amp;"-"&amp;$F579&amp;TEXT(COUNTIF($F$2:F579,$F579), "000")</f>
        <v>2010-578-奶茶138</v>
      </c>
      <c r="C579" s="14" t="s">
        <v>13</v>
      </c>
      <c r="D579" s="14" t="s">
        <v>46</v>
      </c>
      <c r="E579" s="14" t="s">
        <v>7</v>
      </c>
      <c r="F579" s="14" t="s">
        <v>174</v>
      </c>
      <c r="G579" s="14">
        <v>99</v>
      </c>
      <c r="H579" s="14">
        <v>55</v>
      </c>
      <c r="I579" s="14">
        <v>64</v>
      </c>
      <c r="J579" s="14">
        <v>18000</v>
      </c>
      <c r="K579" s="15">
        <f t="shared" si="9"/>
        <v>1152000</v>
      </c>
    </row>
    <row r="580" spans="1:11">
      <c r="A580" s="13">
        <v>40269</v>
      </c>
      <c r="B580" s="67" t="str">
        <f>TEXT($A580,"YYYY")&amp;"-"&amp;TEXT(ROW()-1,"000")&amp;"-"&amp;$F580&amp;TEXT(COUNTIF($F$2:F580,$F580), "000")</f>
        <v>2010-579-紅茶168</v>
      </c>
      <c r="C580" s="14" t="s">
        <v>170</v>
      </c>
      <c r="D580" s="14" t="s">
        <v>165</v>
      </c>
      <c r="E580" s="14" t="s">
        <v>18</v>
      </c>
      <c r="F580" s="14" t="s">
        <v>175</v>
      </c>
      <c r="G580" s="14">
        <v>26</v>
      </c>
      <c r="H580" s="14">
        <v>90</v>
      </c>
      <c r="I580" s="14">
        <v>33</v>
      </c>
      <c r="J580" s="14">
        <v>23500</v>
      </c>
      <c r="K580" s="15">
        <f t="shared" si="9"/>
        <v>775500</v>
      </c>
    </row>
    <row r="581" spans="1:11">
      <c r="A581" s="13">
        <v>40271</v>
      </c>
      <c r="B581" s="67" t="str">
        <f>TEXT($A581,"YYYY")&amp;"-"&amp;TEXT(ROW()-1,"000")&amp;"-"&amp;$F581&amp;TEXT(COUNTIF($F$2:F581,$F581), "000")</f>
        <v>2010-580-泠涷茶220</v>
      </c>
      <c r="C581" s="14" t="s">
        <v>173</v>
      </c>
      <c r="D581" s="14" t="s">
        <v>162</v>
      </c>
      <c r="E581" s="14" t="s">
        <v>118</v>
      </c>
      <c r="F581" s="14" t="s">
        <v>176</v>
      </c>
      <c r="G581" s="14">
        <v>33</v>
      </c>
      <c r="H581" s="14">
        <v>97</v>
      </c>
      <c r="I581" s="14">
        <v>77</v>
      </c>
      <c r="J581" s="14">
        <v>9000</v>
      </c>
      <c r="K581" s="15">
        <f t="shared" si="9"/>
        <v>693000</v>
      </c>
    </row>
    <row r="582" spans="1:11">
      <c r="A582" s="13">
        <v>40272</v>
      </c>
      <c r="B582" s="67" t="str">
        <f>TEXT($A582,"YYYY")&amp;"-"&amp;TEXT(ROW()-1,"000")&amp;"-"&amp;$F582&amp;TEXT(COUNTIF($F$2:F582,$F582), "000")</f>
        <v>2010-581-奶茶139</v>
      </c>
      <c r="C582" s="14" t="s">
        <v>13</v>
      </c>
      <c r="D582" s="14" t="s">
        <v>95</v>
      </c>
      <c r="E582" s="14" t="s">
        <v>10</v>
      </c>
      <c r="F582" s="14" t="s">
        <v>174</v>
      </c>
      <c r="G582" s="14">
        <v>54</v>
      </c>
      <c r="H582" s="14">
        <v>78</v>
      </c>
      <c r="I582" s="14">
        <v>65</v>
      </c>
      <c r="J582" s="14">
        <v>18000</v>
      </c>
      <c r="K582" s="15">
        <f t="shared" si="9"/>
        <v>1170000</v>
      </c>
    </row>
    <row r="583" spans="1:11">
      <c r="A583" s="13">
        <v>40272</v>
      </c>
      <c r="B583" s="67" t="str">
        <f>TEXT($A583,"YYYY")&amp;"-"&amp;TEXT(ROW()-1,"000")&amp;"-"&amp;$F583&amp;TEXT(COUNTIF($F$2:F583,$F583), "000")</f>
        <v>2010-582-泠涷茶221</v>
      </c>
      <c r="C583" s="14" t="s">
        <v>170</v>
      </c>
      <c r="D583" s="14" t="s">
        <v>158</v>
      </c>
      <c r="E583" s="14" t="s">
        <v>10</v>
      </c>
      <c r="F583" s="14" t="s">
        <v>176</v>
      </c>
      <c r="G583" s="14">
        <v>99</v>
      </c>
      <c r="H583" s="14">
        <v>31</v>
      </c>
      <c r="I583" s="14">
        <v>75</v>
      </c>
      <c r="J583" s="14">
        <v>9000</v>
      </c>
      <c r="K583" s="15">
        <f t="shared" si="9"/>
        <v>675000</v>
      </c>
    </row>
    <row r="584" spans="1:11">
      <c r="A584" s="13">
        <v>40274</v>
      </c>
      <c r="B584" s="67" t="str">
        <f>TEXT($A584,"YYYY")&amp;"-"&amp;TEXT(ROW()-1,"000")&amp;"-"&amp;$F584&amp;TEXT(COUNTIF($F$2:F584,$F584), "000")</f>
        <v>2010-583-紅茶169</v>
      </c>
      <c r="C584" s="14" t="s">
        <v>170</v>
      </c>
      <c r="D584" s="14" t="s">
        <v>46</v>
      </c>
      <c r="E584" s="14" t="s">
        <v>7</v>
      </c>
      <c r="F584" s="14" t="s">
        <v>175</v>
      </c>
      <c r="G584" s="14">
        <v>49</v>
      </c>
      <c r="H584" s="14">
        <v>77</v>
      </c>
      <c r="I584" s="14">
        <v>5</v>
      </c>
      <c r="J584" s="14">
        <v>23500</v>
      </c>
      <c r="K584" s="15">
        <f t="shared" si="9"/>
        <v>117500</v>
      </c>
    </row>
    <row r="585" spans="1:11">
      <c r="A585" s="13">
        <v>40274</v>
      </c>
      <c r="B585" s="67" t="str">
        <f>TEXT($A585,"YYYY")&amp;"-"&amp;TEXT(ROW()-1,"000")&amp;"-"&amp;$F585&amp;TEXT(COUNTIF($F$2:F585,$F585), "000")</f>
        <v>2010-584-奶茶140</v>
      </c>
      <c r="C585" s="14" t="s">
        <v>169</v>
      </c>
      <c r="D585" s="14" t="s">
        <v>40</v>
      </c>
      <c r="E585" s="14" t="s">
        <v>10</v>
      </c>
      <c r="F585" s="14" t="s">
        <v>174</v>
      </c>
      <c r="G585" s="14">
        <v>39</v>
      </c>
      <c r="H585" s="14">
        <v>64</v>
      </c>
      <c r="I585" s="14">
        <v>1</v>
      </c>
      <c r="J585" s="14">
        <v>18000</v>
      </c>
      <c r="K585" s="15">
        <f t="shared" si="9"/>
        <v>18000</v>
      </c>
    </row>
    <row r="586" spans="1:11">
      <c r="A586" s="13">
        <v>40274</v>
      </c>
      <c r="B586" s="67" t="str">
        <f>TEXT($A586,"YYYY")&amp;"-"&amp;TEXT(ROW()-1,"000")&amp;"-"&amp;$F586&amp;TEXT(COUNTIF($F$2:F586,$F586), "000")</f>
        <v>2010-585-紅茶170</v>
      </c>
      <c r="C586" s="14" t="s">
        <v>170</v>
      </c>
      <c r="D586" s="14" t="s">
        <v>165</v>
      </c>
      <c r="E586" s="14" t="s">
        <v>18</v>
      </c>
      <c r="F586" s="14" t="s">
        <v>175</v>
      </c>
      <c r="G586" s="14">
        <v>49</v>
      </c>
      <c r="H586" s="14">
        <v>61</v>
      </c>
      <c r="I586" s="14">
        <v>2</v>
      </c>
      <c r="J586" s="14">
        <v>23500</v>
      </c>
      <c r="K586" s="15">
        <f t="shared" si="9"/>
        <v>47000</v>
      </c>
    </row>
    <row r="587" spans="1:11">
      <c r="A587" s="13">
        <v>40275</v>
      </c>
      <c r="B587" s="67" t="str">
        <f>TEXT($A587,"YYYY")&amp;"-"&amp;TEXT(ROW()-1,"000")&amp;"-"&amp;$F587&amp;TEXT(COUNTIF($F$2:F587,$F587), "000")</f>
        <v>2010-586-奶茶141</v>
      </c>
      <c r="C587" s="14" t="s">
        <v>173</v>
      </c>
      <c r="D587" s="14" t="s">
        <v>58</v>
      </c>
      <c r="E587" s="14" t="s">
        <v>7</v>
      </c>
      <c r="F587" s="14" t="s">
        <v>174</v>
      </c>
      <c r="G587" s="14">
        <v>79</v>
      </c>
      <c r="H587" s="14">
        <v>57</v>
      </c>
      <c r="I587" s="14">
        <v>10</v>
      </c>
      <c r="J587" s="14">
        <v>18000</v>
      </c>
      <c r="K587" s="15">
        <f t="shared" si="9"/>
        <v>180000</v>
      </c>
    </row>
    <row r="588" spans="1:11">
      <c r="A588" s="13">
        <v>40277</v>
      </c>
      <c r="B588" s="67" t="str">
        <f>TEXT($A588,"YYYY")&amp;"-"&amp;TEXT(ROW()-1,"000")&amp;"-"&amp;$F588&amp;TEXT(COUNTIF($F$2:F588,$F588), "000")</f>
        <v>2010-587-泠涷茶222</v>
      </c>
      <c r="C588" s="14" t="s">
        <v>13</v>
      </c>
      <c r="D588" s="14" t="s">
        <v>44</v>
      </c>
      <c r="E588" s="14" t="s">
        <v>23</v>
      </c>
      <c r="F588" s="14" t="s">
        <v>176</v>
      </c>
      <c r="G588" s="14">
        <v>93</v>
      </c>
      <c r="H588" s="14">
        <v>86</v>
      </c>
      <c r="I588" s="14">
        <v>42</v>
      </c>
      <c r="J588" s="14">
        <v>9000</v>
      </c>
      <c r="K588" s="15">
        <f t="shared" si="9"/>
        <v>378000</v>
      </c>
    </row>
    <row r="589" spans="1:11">
      <c r="A589" s="13">
        <v>40278</v>
      </c>
      <c r="B589" s="67" t="str">
        <f>TEXT($A589,"YYYY")&amp;"-"&amp;TEXT(ROW()-1,"000")&amp;"-"&amp;$F589&amp;TEXT(COUNTIF($F$2:F589,$F589), "000")</f>
        <v>2010-588-奶茶142</v>
      </c>
      <c r="C589" s="14" t="s">
        <v>171</v>
      </c>
      <c r="D589" s="14" t="s">
        <v>54</v>
      </c>
      <c r="E589" s="14" t="s">
        <v>7</v>
      </c>
      <c r="F589" s="14" t="s">
        <v>174</v>
      </c>
      <c r="G589" s="14">
        <v>51</v>
      </c>
      <c r="H589" s="14">
        <v>55</v>
      </c>
      <c r="I589" s="14">
        <v>25</v>
      </c>
      <c r="J589" s="14">
        <v>18000</v>
      </c>
      <c r="K589" s="15">
        <f t="shared" si="9"/>
        <v>450000</v>
      </c>
    </row>
    <row r="590" spans="1:11">
      <c r="A590" s="13">
        <v>40279</v>
      </c>
      <c r="B590" s="67" t="str">
        <f>TEXT($A590,"YYYY")&amp;"-"&amp;TEXT(ROW()-1,"000")&amp;"-"&amp;$F590&amp;TEXT(COUNTIF($F$2:F590,$F590), "000")</f>
        <v>2010-589-紅茶171</v>
      </c>
      <c r="C590" s="14" t="s">
        <v>172</v>
      </c>
      <c r="D590" s="14" t="s">
        <v>26</v>
      </c>
      <c r="E590" s="14" t="s">
        <v>21</v>
      </c>
      <c r="F590" s="14" t="s">
        <v>175</v>
      </c>
      <c r="G590" s="14">
        <v>78</v>
      </c>
      <c r="H590" s="14">
        <v>55</v>
      </c>
      <c r="I590" s="14">
        <v>46</v>
      </c>
      <c r="J590" s="14">
        <v>23500</v>
      </c>
      <c r="K590" s="15">
        <f t="shared" si="9"/>
        <v>1081000</v>
      </c>
    </row>
    <row r="591" spans="1:11">
      <c r="A591" s="13">
        <v>40281</v>
      </c>
      <c r="B591" s="67" t="str">
        <f>TEXT($A591,"YYYY")&amp;"-"&amp;TEXT(ROW()-1,"000")&amp;"-"&amp;$F591&amp;TEXT(COUNTIF($F$2:F591,$F591), "000")</f>
        <v>2010-590-紅茶172</v>
      </c>
      <c r="C591" s="14" t="s">
        <v>170</v>
      </c>
      <c r="D591" s="14" t="s">
        <v>161</v>
      </c>
      <c r="E591" s="14" t="s">
        <v>10</v>
      </c>
      <c r="F591" s="14" t="s">
        <v>175</v>
      </c>
      <c r="G591" s="14">
        <v>58</v>
      </c>
      <c r="H591" s="14">
        <v>91</v>
      </c>
      <c r="I591" s="14">
        <v>72</v>
      </c>
      <c r="J591" s="14">
        <v>23500</v>
      </c>
      <c r="K591" s="15">
        <f t="shared" si="9"/>
        <v>1692000</v>
      </c>
    </row>
    <row r="592" spans="1:11">
      <c r="A592" s="13">
        <v>40281</v>
      </c>
      <c r="B592" s="67" t="str">
        <f>TEXT($A592,"YYYY")&amp;"-"&amp;TEXT(ROW()-1,"000")&amp;"-"&amp;$F592&amp;TEXT(COUNTIF($F$2:F592,$F592), "000")</f>
        <v>2010-591-泠涷茶223</v>
      </c>
      <c r="C592" s="14" t="s">
        <v>172</v>
      </c>
      <c r="D592" s="14" t="s">
        <v>97</v>
      </c>
      <c r="E592" s="14" t="s">
        <v>10</v>
      </c>
      <c r="F592" s="14" t="s">
        <v>176</v>
      </c>
      <c r="G592" s="14">
        <v>74</v>
      </c>
      <c r="H592" s="14">
        <v>49</v>
      </c>
      <c r="I592" s="14">
        <v>43</v>
      </c>
      <c r="J592" s="14">
        <v>9000</v>
      </c>
      <c r="K592" s="15">
        <f t="shared" si="9"/>
        <v>387000</v>
      </c>
    </row>
    <row r="593" spans="1:11">
      <c r="A593" s="13">
        <v>40281</v>
      </c>
      <c r="B593" s="67" t="str">
        <f>TEXT($A593,"YYYY")&amp;"-"&amp;TEXT(ROW()-1,"000")&amp;"-"&amp;$F593&amp;TEXT(COUNTIF($F$2:F593,$F593), "000")</f>
        <v>2010-592-奶茶143</v>
      </c>
      <c r="C593" s="14" t="s">
        <v>13</v>
      </c>
      <c r="D593" s="14" t="s">
        <v>95</v>
      </c>
      <c r="E593" s="14" t="s">
        <v>10</v>
      </c>
      <c r="F593" s="14" t="s">
        <v>174</v>
      </c>
      <c r="G593" s="14">
        <v>46</v>
      </c>
      <c r="H593" s="14">
        <v>65</v>
      </c>
      <c r="I593" s="14">
        <v>65</v>
      </c>
      <c r="J593" s="14">
        <v>18000</v>
      </c>
      <c r="K593" s="15">
        <f t="shared" si="9"/>
        <v>1170000</v>
      </c>
    </row>
    <row r="594" spans="1:11">
      <c r="A594" s="13">
        <v>40282</v>
      </c>
      <c r="B594" s="67" t="str">
        <f>TEXT($A594,"YYYY")&amp;"-"&amp;TEXT(ROW()-1,"000")&amp;"-"&amp;$F594&amp;TEXT(COUNTIF($F$2:F594,$F594), "000")</f>
        <v>2010-593-茶包027</v>
      </c>
      <c r="C594" s="14" t="s">
        <v>172</v>
      </c>
      <c r="D594" s="14" t="s">
        <v>36</v>
      </c>
      <c r="E594" s="14" t="s">
        <v>23</v>
      </c>
      <c r="F594" s="14" t="s">
        <v>178</v>
      </c>
      <c r="G594" s="14">
        <v>67</v>
      </c>
      <c r="H594" s="14">
        <v>85</v>
      </c>
      <c r="I594" s="14">
        <v>39</v>
      </c>
      <c r="J594" s="14">
        <v>4000</v>
      </c>
      <c r="K594" s="15">
        <f t="shared" si="9"/>
        <v>156000</v>
      </c>
    </row>
    <row r="595" spans="1:11">
      <c r="A595" s="13">
        <v>40282</v>
      </c>
      <c r="B595" s="67" t="str">
        <f>TEXT($A595,"YYYY")&amp;"-"&amp;TEXT(ROW()-1,"000")&amp;"-"&amp;$F595&amp;TEXT(COUNTIF($F$2:F595,$F595), "000")</f>
        <v>2010-594-泠涷茶224</v>
      </c>
      <c r="C595" s="14" t="s">
        <v>169</v>
      </c>
      <c r="D595" s="14" t="s">
        <v>135</v>
      </c>
      <c r="E595" s="14" t="s">
        <v>23</v>
      </c>
      <c r="F595" s="14" t="s">
        <v>176</v>
      </c>
      <c r="G595" s="14">
        <v>43</v>
      </c>
      <c r="H595" s="14">
        <v>58</v>
      </c>
      <c r="I595" s="14">
        <v>96</v>
      </c>
      <c r="J595" s="14">
        <v>9000</v>
      </c>
      <c r="K595" s="15">
        <f t="shared" si="9"/>
        <v>864000</v>
      </c>
    </row>
    <row r="596" spans="1:11">
      <c r="A596" s="13">
        <v>40284</v>
      </c>
      <c r="B596" s="67" t="str">
        <f>TEXT($A596,"YYYY")&amp;"-"&amp;TEXT(ROW()-1,"000")&amp;"-"&amp;$F596&amp;TEXT(COUNTIF($F$2:F596,$F596), "000")</f>
        <v>2010-595-紅茶173</v>
      </c>
      <c r="C596" s="14" t="s">
        <v>171</v>
      </c>
      <c r="D596" s="14" t="s">
        <v>140</v>
      </c>
      <c r="E596" s="14" t="s">
        <v>118</v>
      </c>
      <c r="F596" s="14" t="s">
        <v>175</v>
      </c>
      <c r="G596" s="14">
        <v>33</v>
      </c>
      <c r="H596" s="14">
        <v>70</v>
      </c>
      <c r="I596" s="14">
        <v>33</v>
      </c>
      <c r="J596" s="14">
        <v>23500</v>
      </c>
      <c r="K596" s="15">
        <f t="shared" si="9"/>
        <v>775500</v>
      </c>
    </row>
    <row r="597" spans="1:11">
      <c r="A597" s="13">
        <v>40285</v>
      </c>
      <c r="B597" s="67" t="str">
        <f>TEXT($A597,"YYYY")&amp;"-"&amp;TEXT(ROW()-1,"000")&amp;"-"&amp;$F597&amp;TEXT(COUNTIF($F$2:F597,$F597), "000")</f>
        <v>2010-596-紅茶174</v>
      </c>
      <c r="C597" s="14" t="s">
        <v>169</v>
      </c>
      <c r="D597" s="14" t="s">
        <v>106</v>
      </c>
      <c r="E597" s="14" t="s">
        <v>18</v>
      </c>
      <c r="F597" s="14" t="s">
        <v>175</v>
      </c>
      <c r="G597" s="14">
        <v>54</v>
      </c>
      <c r="H597" s="14">
        <v>34</v>
      </c>
      <c r="I597" s="14">
        <v>23</v>
      </c>
      <c r="J597" s="14">
        <v>23500</v>
      </c>
      <c r="K597" s="15">
        <f t="shared" si="9"/>
        <v>540500</v>
      </c>
    </row>
    <row r="598" spans="1:11">
      <c r="A598" s="13">
        <v>40286</v>
      </c>
      <c r="B598" s="67" t="str">
        <f>TEXT($A598,"YYYY")&amp;"-"&amp;TEXT(ROW()-1,"000")&amp;"-"&amp;$F598&amp;TEXT(COUNTIF($F$2:F598,$F598), "000")</f>
        <v>2010-597-泠涷茶225</v>
      </c>
      <c r="C598" s="14" t="s">
        <v>170</v>
      </c>
      <c r="D598" s="14" t="s">
        <v>158</v>
      </c>
      <c r="E598" s="14" t="s">
        <v>10</v>
      </c>
      <c r="F598" s="14" t="s">
        <v>176</v>
      </c>
      <c r="G598" s="14">
        <v>36</v>
      </c>
      <c r="H598" s="14">
        <v>68</v>
      </c>
      <c r="I598" s="14">
        <v>63</v>
      </c>
      <c r="J598" s="14">
        <v>9000</v>
      </c>
      <c r="K598" s="15">
        <f t="shared" si="9"/>
        <v>567000</v>
      </c>
    </row>
    <row r="599" spans="1:11">
      <c r="A599" s="13">
        <v>40287</v>
      </c>
      <c r="B599" s="67" t="str">
        <f>TEXT($A599,"YYYY")&amp;"-"&amp;TEXT(ROW()-1,"000")&amp;"-"&amp;$F599&amp;TEXT(COUNTIF($F$2:F599,$F599), "000")</f>
        <v>2010-598-紅茶175</v>
      </c>
      <c r="C599" s="14" t="s">
        <v>170</v>
      </c>
      <c r="D599" s="14" t="s">
        <v>9</v>
      </c>
      <c r="E599" s="14" t="s">
        <v>18</v>
      </c>
      <c r="F599" s="14" t="s">
        <v>175</v>
      </c>
      <c r="G599" s="14">
        <v>43</v>
      </c>
      <c r="H599" s="14">
        <v>89</v>
      </c>
      <c r="I599" s="14">
        <v>67</v>
      </c>
      <c r="J599" s="14">
        <v>23500</v>
      </c>
      <c r="K599" s="15">
        <f t="shared" si="9"/>
        <v>1574500</v>
      </c>
    </row>
    <row r="600" spans="1:11">
      <c r="A600" s="13">
        <v>40287</v>
      </c>
      <c r="B600" s="67" t="str">
        <f>TEXT($A600,"YYYY")&amp;"-"&amp;TEXT(ROW()-1,"000")&amp;"-"&amp;$F600&amp;TEXT(COUNTIF($F$2:F600,$F600), "000")</f>
        <v>2010-599-紅茶176</v>
      </c>
      <c r="C600" s="14" t="s">
        <v>13</v>
      </c>
      <c r="D600" s="14" t="s">
        <v>156</v>
      </c>
      <c r="E600" s="14" t="s">
        <v>23</v>
      </c>
      <c r="F600" s="14" t="s">
        <v>175</v>
      </c>
      <c r="G600" s="14">
        <v>97</v>
      </c>
      <c r="H600" s="14">
        <v>35</v>
      </c>
      <c r="I600" s="14">
        <v>62</v>
      </c>
      <c r="J600" s="14">
        <v>23500</v>
      </c>
      <c r="K600" s="15">
        <f t="shared" si="9"/>
        <v>1457000</v>
      </c>
    </row>
    <row r="601" spans="1:11">
      <c r="A601" s="13">
        <v>40288</v>
      </c>
      <c r="B601" s="67" t="str">
        <f>TEXT($A601,"YYYY")&amp;"-"&amp;TEXT(ROW()-1,"000")&amp;"-"&amp;$F601&amp;TEXT(COUNTIF($F$2:F601,$F601), "000")</f>
        <v>2010-600-泠涷茶226</v>
      </c>
      <c r="C601" s="14" t="s">
        <v>173</v>
      </c>
      <c r="D601" s="14" t="s">
        <v>100</v>
      </c>
      <c r="E601" s="14" t="s">
        <v>18</v>
      </c>
      <c r="F601" s="14" t="s">
        <v>176</v>
      </c>
      <c r="G601" s="14">
        <v>56</v>
      </c>
      <c r="H601" s="14">
        <v>90</v>
      </c>
      <c r="I601" s="14">
        <v>45</v>
      </c>
      <c r="J601" s="14">
        <v>9000</v>
      </c>
      <c r="K601" s="15">
        <f t="shared" si="9"/>
        <v>405000</v>
      </c>
    </row>
    <row r="602" spans="1:11">
      <c r="A602" s="13">
        <v>40289</v>
      </c>
      <c r="B602" s="67" t="str">
        <f>TEXT($A602,"YYYY")&amp;"-"&amp;TEXT(ROW()-1,"000")&amp;"-"&amp;$F602&amp;TEXT(COUNTIF($F$2:F602,$F602), "000")</f>
        <v>2010-601-奶茶144</v>
      </c>
      <c r="C602" s="14" t="s">
        <v>173</v>
      </c>
      <c r="D602" s="14" t="s">
        <v>46</v>
      </c>
      <c r="E602" s="14" t="s">
        <v>7</v>
      </c>
      <c r="F602" s="14" t="s">
        <v>174</v>
      </c>
      <c r="G602" s="14">
        <v>22</v>
      </c>
      <c r="H602" s="14">
        <v>53</v>
      </c>
      <c r="I602" s="14">
        <v>80</v>
      </c>
      <c r="J602" s="14">
        <v>18000</v>
      </c>
      <c r="K602" s="15">
        <f t="shared" si="9"/>
        <v>1440000</v>
      </c>
    </row>
    <row r="603" spans="1:11">
      <c r="A603" s="13">
        <v>40290</v>
      </c>
      <c r="B603" s="67" t="str">
        <f>TEXT($A603,"YYYY")&amp;"-"&amp;TEXT(ROW()-1,"000")&amp;"-"&amp;$F603&amp;TEXT(COUNTIF($F$2:F603,$F603), "000")</f>
        <v>2010-602-泠涷茶227</v>
      </c>
      <c r="C603" s="14" t="s">
        <v>169</v>
      </c>
      <c r="D603" s="14" t="s">
        <v>135</v>
      </c>
      <c r="E603" s="14" t="s">
        <v>23</v>
      </c>
      <c r="F603" s="14" t="s">
        <v>176</v>
      </c>
      <c r="G603" s="14">
        <v>22</v>
      </c>
      <c r="H603" s="14">
        <v>95</v>
      </c>
      <c r="I603" s="14">
        <v>51</v>
      </c>
      <c r="J603" s="14">
        <v>9000</v>
      </c>
      <c r="K603" s="15">
        <f t="shared" si="9"/>
        <v>459000</v>
      </c>
    </row>
    <row r="604" spans="1:11">
      <c r="A604" s="13">
        <v>40291</v>
      </c>
      <c r="B604" s="67" t="str">
        <f>TEXT($A604,"YYYY")&amp;"-"&amp;TEXT(ROW()-1,"000")&amp;"-"&amp;$F604&amp;TEXT(COUNTIF($F$2:F604,$F604), "000")</f>
        <v>2010-603-茶包028</v>
      </c>
      <c r="C604" s="14" t="s">
        <v>170</v>
      </c>
      <c r="D604" s="14" t="s">
        <v>30</v>
      </c>
      <c r="E604" s="14" t="s">
        <v>21</v>
      </c>
      <c r="F604" s="14" t="s">
        <v>178</v>
      </c>
      <c r="G604" s="14">
        <v>61</v>
      </c>
      <c r="H604" s="14">
        <v>93</v>
      </c>
      <c r="I604" s="14">
        <v>17</v>
      </c>
      <c r="J604" s="14">
        <v>4000</v>
      </c>
      <c r="K604" s="15">
        <f t="shared" si="9"/>
        <v>68000</v>
      </c>
    </row>
    <row r="605" spans="1:11">
      <c r="A605" s="13">
        <v>40291</v>
      </c>
      <c r="B605" s="67" t="str">
        <f>TEXT($A605,"YYYY")&amp;"-"&amp;TEXT(ROW()-1,"000")&amp;"-"&amp;$F605&amp;TEXT(COUNTIF($F$2:F605,$F605), "000")</f>
        <v>2010-604-奶茶145</v>
      </c>
      <c r="C605" s="14" t="s">
        <v>169</v>
      </c>
      <c r="D605" s="14" t="s">
        <v>78</v>
      </c>
      <c r="E605" s="14" t="s">
        <v>7</v>
      </c>
      <c r="F605" s="14" t="s">
        <v>174</v>
      </c>
      <c r="G605" s="14">
        <v>61</v>
      </c>
      <c r="H605" s="14">
        <v>35</v>
      </c>
      <c r="I605" s="14">
        <v>10</v>
      </c>
      <c r="J605" s="14">
        <v>18000</v>
      </c>
      <c r="K605" s="15">
        <f t="shared" si="9"/>
        <v>180000</v>
      </c>
    </row>
    <row r="606" spans="1:11">
      <c r="A606" s="13">
        <v>40291</v>
      </c>
      <c r="B606" s="67" t="str">
        <f>TEXT($A606,"YYYY")&amp;"-"&amp;TEXT(ROW()-1,"000")&amp;"-"&amp;$F606&amp;TEXT(COUNTIF($F$2:F606,$F606), "000")</f>
        <v>2010-605-奶茶146</v>
      </c>
      <c r="C606" s="14" t="s">
        <v>13</v>
      </c>
      <c r="D606" s="14" t="s">
        <v>89</v>
      </c>
      <c r="E606" s="14" t="s">
        <v>10</v>
      </c>
      <c r="F606" s="14" t="s">
        <v>174</v>
      </c>
      <c r="G606" s="14">
        <v>86</v>
      </c>
      <c r="H606" s="14">
        <v>33</v>
      </c>
      <c r="I606" s="14">
        <v>31</v>
      </c>
      <c r="J606" s="14">
        <v>18000</v>
      </c>
      <c r="K606" s="15">
        <f t="shared" si="9"/>
        <v>558000</v>
      </c>
    </row>
    <row r="607" spans="1:11">
      <c r="A607" s="13">
        <v>40292</v>
      </c>
      <c r="B607" s="67" t="str">
        <f>TEXT($A607,"YYYY")&amp;"-"&amp;TEXT(ROW()-1,"000")&amp;"-"&amp;$F607&amp;TEXT(COUNTIF($F$2:F607,$F607), "000")</f>
        <v>2010-606-茶里王027</v>
      </c>
      <c r="C607" s="14" t="s">
        <v>169</v>
      </c>
      <c r="D607" s="14" t="s">
        <v>49</v>
      </c>
      <c r="E607" s="14" t="s">
        <v>10</v>
      </c>
      <c r="F607" s="14" t="s">
        <v>177</v>
      </c>
      <c r="G607" s="14">
        <v>73</v>
      </c>
      <c r="H607" s="14">
        <v>100</v>
      </c>
      <c r="I607" s="14">
        <v>24</v>
      </c>
      <c r="J607" s="14">
        <v>5000</v>
      </c>
      <c r="K607" s="15">
        <f t="shared" si="9"/>
        <v>120000</v>
      </c>
    </row>
    <row r="608" spans="1:11">
      <c r="A608" s="13">
        <v>40292</v>
      </c>
      <c r="B608" s="67" t="str">
        <f>TEXT($A608,"YYYY")&amp;"-"&amp;TEXT(ROW()-1,"000")&amp;"-"&amp;$F608&amp;TEXT(COUNTIF($F$2:F608,$F608), "000")</f>
        <v>2010-607-泠涷茶228</v>
      </c>
      <c r="C608" s="14" t="s">
        <v>170</v>
      </c>
      <c r="D608" s="14" t="s">
        <v>60</v>
      </c>
      <c r="E608" s="14" t="s">
        <v>7</v>
      </c>
      <c r="F608" s="14" t="s">
        <v>176</v>
      </c>
      <c r="G608" s="14">
        <v>49</v>
      </c>
      <c r="H608" s="14">
        <v>86</v>
      </c>
      <c r="I608" s="14">
        <v>48</v>
      </c>
      <c r="J608" s="14">
        <v>9000</v>
      </c>
      <c r="K608" s="15">
        <f t="shared" si="9"/>
        <v>432000</v>
      </c>
    </row>
    <row r="609" spans="1:11">
      <c r="A609" s="13">
        <v>40293</v>
      </c>
      <c r="B609" s="67" t="str">
        <f>TEXT($A609,"YYYY")&amp;"-"&amp;TEXT(ROW()-1,"000")&amp;"-"&amp;$F609&amp;TEXT(COUNTIF($F$2:F609,$F609), "000")</f>
        <v>2010-608-紅茶177</v>
      </c>
      <c r="C609" s="14" t="s">
        <v>170</v>
      </c>
      <c r="D609" s="14" t="s">
        <v>29</v>
      </c>
      <c r="E609" s="14" t="s">
        <v>10</v>
      </c>
      <c r="F609" s="14" t="s">
        <v>175</v>
      </c>
      <c r="G609" s="14">
        <v>21</v>
      </c>
      <c r="H609" s="14">
        <v>73</v>
      </c>
      <c r="I609" s="14">
        <v>36</v>
      </c>
      <c r="J609" s="14">
        <v>23500</v>
      </c>
      <c r="K609" s="15">
        <f t="shared" si="9"/>
        <v>846000</v>
      </c>
    </row>
    <row r="610" spans="1:11">
      <c r="A610" s="13">
        <v>40293</v>
      </c>
      <c r="B610" s="67" t="str">
        <f>TEXT($A610,"YYYY")&amp;"-"&amp;TEXT(ROW()-1,"000")&amp;"-"&amp;$F610&amp;TEXT(COUNTIF($F$2:F610,$F610), "000")</f>
        <v>2010-609-茶包029</v>
      </c>
      <c r="C610" s="14" t="s">
        <v>170</v>
      </c>
      <c r="D610" s="14" t="s">
        <v>46</v>
      </c>
      <c r="E610" s="14" t="s">
        <v>7</v>
      </c>
      <c r="F610" s="14" t="s">
        <v>178</v>
      </c>
      <c r="G610" s="14">
        <v>26</v>
      </c>
      <c r="H610" s="14">
        <v>62</v>
      </c>
      <c r="I610" s="14">
        <v>92</v>
      </c>
      <c r="J610" s="14">
        <v>4000</v>
      </c>
      <c r="K610" s="15">
        <f t="shared" si="9"/>
        <v>368000</v>
      </c>
    </row>
    <row r="611" spans="1:11">
      <c r="A611" s="13">
        <v>40294</v>
      </c>
      <c r="B611" s="67" t="str">
        <f>TEXT($A611,"YYYY")&amp;"-"&amp;TEXT(ROW()-1,"000")&amp;"-"&amp;$F611&amp;TEXT(COUNTIF($F$2:F611,$F611), "000")</f>
        <v>2010-610-泠涷茶229</v>
      </c>
      <c r="C611" s="14" t="s">
        <v>171</v>
      </c>
      <c r="D611" s="14" t="s">
        <v>79</v>
      </c>
      <c r="E611" s="14" t="s">
        <v>18</v>
      </c>
      <c r="F611" s="14" t="s">
        <v>176</v>
      </c>
      <c r="G611" s="14">
        <v>96</v>
      </c>
      <c r="H611" s="14">
        <v>56</v>
      </c>
      <c r="I611" s="14">
        <v>78</v>
      </c>
      <c r="J611" s="14">
        <v>9000</v>
      </c>
      <c r="K611" s="15">
        <f t="shared" si="9"/>
        <v>702000</v>
      </c>
    </row>
    <row r="612" spans="1:11">
      <c r="A612" s="13">
        <v>40294</v>
      </c>
      <c r="B612" s="67" t="str">
        <f>TEXT($A612,"YYYY")&amp;"-"&amp;TEXT(ROW()-1,"000")&amp;"-"&amp;$F612&amp;TEXT(COUNTIF($F$2:F612,$F612), "000")</f>
        <v>2010-611-泠涷茶230</v>
      </c>
      <c r="C612" s="14" t="s">
        <v>173</v>
      </c>
      <c r="D612" s="14" t="s">
        <v>100</v>
      </c>
      <c r="E612" s="14" t="s">
        <v>18</v>
      </c>
      <c r="F612" s="14" t="s">
        <v>176</v>
      </c>
      <c r="G612" s="14">
        <v>89</v>
      </c>
      <c r="H612" s="14">
        <v>57</v>
      </c>
      <c r="I612" s="14">
        <v>8</v>
      </c>
      <c r="J612" s="14">
        <v>9000</v>
      </c>
      <c r="K612" s="15">
        <f t="shared" si="9"/>
        <v>72000</v>
      </c>
    </row>
    <row r="613" spans="1:11">
      <c r="A613" s="13">
        <v>40294</v>
      </c>
      <c r="B613" s="67" t="str">
        <f>TEXT($A613,"YYYY")&amp;"-"&amp;TEXT(ROW()-1,"000")&amp;"-"&amp;$F613&amp;TEXT(COUNTIF($F$2:F613,$F613), "000")</f>
        <v>2010-612-茶包030</v>
      </c>
      <c r="C613" s="14" t="s">
        <v>13</v>
      </c>
      <c r="D613" s="14" t="s">
        <v>14</v>
      </c>
      <c r="E613" s="14" t="s">
        <v>10</v>
      </c>
      <c r="F613" s="14" t="s">
        <v>178</v>
      </c>
      <c r="G613" s="14">
        <v>41</v>
      </c>
      <c r="H613" s="14">
        <v>23</v>
      </c>
      <c r="I613" s="14">
        <v>21</v>
      </c>
      <c r="J613" s="14">
        <v>4000</v>
      </c>
      <c r="K613" s="15">
        <f t="shared" si="9"/>
        <v>84000</v>
      </c>
    </row>
    <row r="614" spans="1:11">
      <c r="A614" s="13">
        <v>40294</v>
      </c>
      <c r="B614" s="67" t="str">
        <f>TEXT($A614,"YYYY")&amp;"-"&amp;TEXT(ROW()-1,"000")&amp;"-"&amp;$F614&amp;TEXT(COUNTIF($F$2:F614,$F614), "000")</f>
        <v>2010-613-泠涷茶231</v>
      </c>
      <c r="C614" s="14" t="s">
        <v>173</v>
      </c>
      <c r="D614" s="14" t="s">
        <v>56</v>
      </c>
      <c r="E614" s="14" t="s">
        <v>23</v>
      </c>
      <c r="F614" s="14" t="s">
        <v>176</v>
      </c>
      <c r="G614" s="14">
        <v>25</v>
      </c>
      <c r="H614" s="14">
        <v>37</v>
      </c>
      <c r="I614" s="14">
        <v>74</v>
      </c>
      <c r="J614" s="14">
        <v>9000</v>
      </c>
      <c r="K614" s="15">
        <f t="shared" si="9"/>
        <v>666000</v>
      </c>
    </row>
    <row r="615" spans="1:11">
      <c r="A615" s="13">
        <v>40295</v>
      </c>
      <c r="B615" s="67" t="str">
        <f>TEXT($A615,"YYYY")&amp;"-"&amp;TEXT(ROW()-1,"000")&amp;"-"&amp;$F615&amp;TEXT(COUNTIF($F$2:F615,$F615), "000")</f>
        <v>2010-614-泠涷茶232</v>
      </c>
      <c r="C615" s="14" t="s">
        <v>171</v>
      </c>
      <c r="D615" s="14" t="s">
        <v>63</v>
      </c>
      <c r="E615" s="14" t="s">
        <v>7</v>
      </c>
      <c r="F615" s="14" t="s">
        <v>176</v>
      </c>
      <c r="G615" s="14">
        <v>54</v>
      </c>
      <c r="H615" s="14">
        <v>99</v>
      </c>
      <c r="I615" s="14">
        <v>1</v>
      </c>
      <c r="J615" s="14">
        <v>9000</v>
      </c>
      <c r="K615" s="15">
        <f t="shared" si="9"/>
        <v>9000</v>
      </c>
    </row>
    <row r="616" spans="1:11">
      <c r="A616" s="13">
        <v>40296</v>
      </c>
      <c r="B616" s="67" t="str">
        <f>TEXT($A616,"YYYY")&amp;"-"&amp;TEXT(ROW()-1,"000")&amp;"-"&amp;$F616&amp;TEXT(COUNTIF($F$2:F616,$F616), "000")</f>
        <v>2010-615-茶里王028</v>
      </c>
      <c r="C616" s="14" t="s">
        <v>170</v>
      </c>
      <c r="D616" s="14" t="s">
        <v>14</v>
      </c>
      <c r="E616" s="14" t="s">
        <v>10</v>
      </c>
      <c r="F616" s="14" t="s">
        <v>177</v>
      </c>
      <c r="G616" s="14">
        <v>85</v>
      </c>
      <c r="H616" s="14">
        <v>62</v>
      </c>
      <c r="I616" s="14">
        <v>18</v>
      </c>
      <c r="J616" s="14">
        <v>5000</v>
      </c>
      <c r="K616" s="15">
        <f t="shared" si="9"/>
        <v>90000</v>
      </c>
    </row>
    <row r="617" spans="1:11">
      <c r="A617" s="13">
        <v>40298</v>
      </c>
      <c r="B617" s="67" t="str">
        <f>TEXT($A617,"YYYY")&amp;"-"&amp;TEXT(ROW()-1,"000")&amp;"-"&amp;$F617&amp;TEXT(COUNTIF($F$2:F617,$F617), "000")</f>
        <v>2010-616-奶茶147</v>
      </c>
      <c r="C617" s="14" t="s">
        <v>170</v>
      </c>
      <c r="D617" s="14" t="s">
        <v>6</v>
      </c>
      <c r="E617" s="14" t="s">
        <v>7</v>
      </c>
      <c r="F617" s="14" t="s">
        <v>174</v>
      </c>
      <c r="G617" s="14">
        <v>85</v>
      </c>
      <c r="H617" s="14">
        <v>85</v>
      </c>
      <c r="I617" s="14">
        <v>34</v>
      </c>
      <c r="J617" s="14">
        <v>18000</v>
      </c>
      <c r="K617" s="15">
        <f t="shared" si="9"/>
        <v>612000</v>
      </c>
    </row>
    <row r="618" spans="1:11">
      <c r="A618" s="13">
        <v>40299</v>
      </c>
      <c r="B618" s="67" t="str">
        <f>TEXT($A618,"YYYY")&amp;"-"&amp;TEXT(ROW()-1,"000")&amp;"-"&amp;$F618&amp;TEXT(COUNTIF($F$2:F618,$F618), "000")</f>
        <v>2010-617-奶茶148</v>
      </c>
      <c r="C618" s="14" t="s">
        <v>13</v>
      </c>
      <c r="D618" s="14" t="s">
        <v>95</v>
      </c>
      <c r="E618" s="14" t="s">
        <v>10</v>
      </c>
      <c r="F618" s="14" t="s">
        <v>174</v>
      </c>
      <c r="G618" s="14">
        <v>93</v>
      </c>
      <c r="H618" s="14">
        <v>31</v>
      </c>
      <c r="I618" s="14">
        <v>73</v>
      </c>
      <c r="J618" s="14">
        <v>18000</v>
      </c>
      <c r="K618" s="15">
        <f t="shared" si="9"/>
        <v>1314000</v>
      </c>
    </row>
    <row r="619" spans="1:11">
      <c r="A619" s="13">
        <v>40299</v>
      </c>
      <c r="B619" s="67" t="str">
        <f>TEXT($A619,"YYYY")&amp;"-"&amp;TEXT(ROW()-1,"000")&amp;"-"&amp;$F619&amp;TEXT(COUNTIF($F$2:F619,$F619), "000")</f>
        <v>2010-618-泠涷茶233</v>
      </c>
      <c r="C619" s="14" t="s">
        <v>170</v>
      </c>
      <c r="D619" s="14" t="s">
        <v>60</v>
      </c>
      <c r="E619" s="14" t="s">
        <v>7</v>
      </c>
      <c r="F619" s="14" t="s">
        <v>176</v>
      </c>
      <c r="G619" s="14">
        <v>92</v>
      </c>
      <c r="H619" s="14">
        <v>27</v>
      </c>
      <c r="I619" s="14">
        <v>28</v>
      </c>
      <c r="J619" s="14">
        <v>9000</v>
      </c>
      <c r="K619" s="15">
        <f t="shared" si="9"/>
        <v>252000</v>
      </c>
    </row>
    <row r="620" spans="1:11">
      <c r="A620" s="13">
        <v>40299</v>
      </c>
      <c r="B620" s="67" t="str">
        <f>TEXT($A620,"YYYY")&amp;"-"&amp;TEXT(ROW()-1,"000")&amp;"-"&amp;$F620&amp;TEXT(COUNTIF($F$2:F620,$F620), "000")</f>
        <v>2010-619-泠涷茶234</v>
      </c>
      <c r="C620" s="14" t="s">
        <v>170</v>
      </c>
      <c r="D620" s="14" t="s">
        <v>64</v>
      </c>
      <c r="E620" s="14" t="s">
        <v>7</v>
      </c>
      <c r="F620" s="14" t="s">
        <v>176</v>
      </c>
      <c r="G620" s="14">
        <v>39</v>
      </c>
      <c r="H620" s="14">
        <v>20</v>
      </c>
      <c r="I620" s="14">
        <v>18</v>
      </c>
      <c r="J620" s="14">
        <v>9000</v>
      </c>
      <c r="K620" s="15">
        <f t="shared" si="9"/>
        <v>162000</v>
      </c>
    </row>
    <row r="621" spans="1:11">
      <c r="A621" s="13">
        <v>40303</v>
      </c>
      <c r="B621" s="67" t="str">
        <f>TEXT($A621,"YYYY")&amp;"-"&amp;TEXT(ROW()-1,"000")&amp;"-"&amp;$F621&amp;TEXT(COUNTIF($F$2:F621,$F621), "000")</f>
        <v>2010-620-紅茶178</v>
      </c>
      <c r="C621" s="14" t="s">
        <v>172</v>
      </c>
      <c r="D621" s="14" t="s">
        <v>74</v>
      </c>
      <c r="E621" s="14" t="s">
        <v>7</v>
      </c>
      <c r="F621" s="14" t="s">
        <v>175</v>
      </c>
      <c r="G621" s="14">
        <v>42</v>
      </c>
      <c r="H621" s="14">
        <v>91</v>
      </c>
      <c r="I621" s="14">
        <v>27</v>
      </c>
      <c r="J621" s="14">
        <v>23500</v>
      </c>
      <c r="K621" s="15">
        <f t="shared" si="9"/>
        <v>634500</v>
      </c>
    </row>
    <row r="622" spans="1:11">
      <c r="A622" s="13">
        <v>40306</v>
      </c>
      <c r="B622" s="67" t="str">
        <f>TEXT($A622,"YYYY")&amp;"-"&amp;TEXT(ROW()-1,"000")&amp;"-"&amp;$F622&amp;TEXT(COUNTIF($F$2:F622,$F622), "000")</f>
        <v>2010-621-紅茶179</v>
      </c>
      <c r="C622" s="14" t="s">
        <v>172</v>
      </c>
      <c r="D622" s="14" t="s">
        <v>61</v>
      </c>
      <c r="E622" s="14" t="s">
        <v>7</v>
      </c>
      <c r="F622" s="14" t="s">
        <v>175</v>
      </c>
      <c r="G622" s="14">
        <v>21</v>
      </c>
      <c r="H622" s="14">
        <v>27</v>
      </c>
      <c r="I622" s="14">
        <v>90</v>
      </c>
      <c r="J622" s="14">
        <v>23500</v>
      </c>
      <c r="K622" s="15">
        <f t="shared" si="9"/>
        <v>2115000</v>
      </c>
    </row>
    <row r="623" spans="1:11">
      <c r="A623" s="13">
        <v>40306</v>
      </c>
      <c r="B623" s="67" t="str">
        <f>TEXT($A623,"YYYY")&amp;"-"&amp;TEXT(ROW()-1,"000")&amp;"-"&amp;$F623&amp;TEXT(COUNTIF($F$2:F623,$F623), "000")</f>
        <v>2010-622-泠涷茶235</v>
      </c>
      <c r="C623" s="14" t="s">
        <v>172</v>
      </c>
      <c r="D623" s="14" t="s">
        <v>45</v>
      </c>
      <c r="E623" s="14" t="s">
        <v>18</v>
      </c>
      <c r="F623" s="14" t="s">
        <v>176</v>
      </c>
      <c r="G623" s="14">
        <v>40</v>
      </c>
      <c r="H623" s="14">
        <v>94</v>
      </c>
      <c r="I623" s="14">
        <v>20</v>
      </c>
      <c r="J623" s="14">
        <v>9000</v>
      </c>
      <c r="K623" s="15">
        <f t="shared" si="9"/>
        <v>180000</v>
      </c>
    </row>
    <row r="624" spans="1:11">
      <c r="A624" s="13">
        <v>40307</v>
      </c>
      <c r="B624" s="67" t="str">
        <f>TEXT($A624,"YYYY")&amp;"-"&amp;TEXT(ROW()-1,"000")&amp;"-"&amp;$F624&amp;TEXT(COUNTIF($F$2:F624,$F624), "000")</f>
        <v>2010-623-泠涷茶236</v>
      </c>
      <c r="C624" s="14" t="s">
        <v>173</v>
      </c>
      <c r="D624" s="14" t="s">
        <v>72</v>
      </c>
      <c r="E624" s="14" t="s">
        <v>7</v>
      </c>
      <c r="F624" s="14" t="s">
        <v>176</v>
      </c>
      <c r="G624" s="14">
        <v>89</v>
      </c>
      <c r="H624" s="14">
        <v>85</v>
      </c>
      <c r="I624" s="14">
        <v>20</v>
      </c>
      <c r="J624" s="14">
        <v>9000</v>
      </c>
      <c r="K624" s="15">
        <f t="shared" si="9"/>
        <v>180000</v>
      </c>
    </row>
    <row r="625" spans="1:11">
      <c r="A625" s="13">
        <v>40307</v>
      </c>
      <c r="B625" s="67" t="str">
        <f>TEXT($A625,"YYYY")&amp;"-"&amp;TEXT(ROW()-1,"000")&amp;"-"&amp;$F625&amp;TEXT(COUNTIF($F$2:F625,$F625), "000")</f>
        <v>2010-624-奶茶149</v>
      </c>
      <c r="C625" s="14" t="s">
        <v>169</v>
      </c>
      <c r="D625" s="14" t="s">
        <v>78</v>
      </c>
      <c r="E625" s="14" t="s">
        <v>7</v>
      </c>
      <c r="F625" s="14" t="s">
        <v>174</v>
      </c>
      <c r="G625" s="14">
        <v>85</v>
      </c>
      <c r="H625" s="14">
        <v>81</v>
      </c>
      <c r="I625" s="14">
        <v>21</v>
      </c>
      <c r="J625" s="14">
        <v>18000</v>
      </c>
      <c r="K625" s="15">
        <f t="shared" si="9"/>
        <v>378000</v>
      </c>
    </row>
    <row r="626" spans="1:11">
      <c r="A626" s="13">
        <v>40308</v>
      </c>
      <c r="B626" s="67" t="str">
        <f>TEXT($A626,"YYYY")&amp;"-"&amp;TEXT(ROW()-1,"000")&amp;"-"&amp;$F626&amp;TEXT(COUNTIF($F$2:F626,$F626), "000")</f>
        <v>2010-625-紅茶180</v>
      </c>
      <c r="C626" s="14" t="s">
        <v>13</v>
      </c>
      <c r="D626" s="14" t="s">
        <v>145</v>
      </c>
      <c r="E626" s="14" t="s">
        <v>118</v>
      </c>
      <c r="F626" s="14" t="s">
        <v>175</v>
      </c>
      <c r="G626" s="14">
        <v>84</v>
      </c>
      <c r="H626" s="14">
        <v>89</v>
      </c>
      <c r="I626" s="14">
        <v>44</v>
      </c>
      <c r="J626" s="14">
        <v>23500</v>
      </c>
      <c r="K626" s="15">
        <f t="shared" si="9"/>
        <v>1034000</v>
      </c>
    </row>
    <row r="627" spans="1:11">
      <c r="A627" s="13">
        <v>40311</v>
      </c>
      <c r="B627" s="67" t="str">
        <f>TEXT($A627,"YYYY")&amp;"-"&amp;TEXT(ROW()-1,"000")&amp;"-"&amp;$F627&amp;TEXT(COUNTIF($F$2:F627,$F627), "000")</f>
        <v>2010-626-紅茶181</v>
      </c>
      <c r="C627" s="14" t="s">
        <v>169</v>
      </c>
      <c r="D627" s="14" t="s">
        <v>113</v>
      </c>
      <c r="E627" s="14" t="s">
        <v>23</v>
      </c>
      <c r="F627" s="14" t="s">
        <v>175</v>
      </c>
      <c r="G627" s="14">
        <v>49</v>
      </c>
      <c r="H627" s="14">
        <v>92</v>
      </c>
      <c r="I627" s="14">
        <v>98</v>
      </c>
      <c r="J627" s="14">
        <v>23500</v>
      </c>
      <c r="K627" s="15">
        <f t="shared" si="9"/>
        <v>2303000</v>
      </c>
    </row>
    <row r="628" spans="1:11">
      <c r="A628" s="13">
        <v>40311</v>
      </c>
      <c r="B628" s="67" t="str">
        <f>TEXT($A628,"YYYY")&amp;"-"&amp;TEXT(ROW()-1,"000")&amp;"-"&amp;$F628&amp;TEXT(COUNTIF($F$2:F628,$F628), "000")</f>
        <v>2010-627-奶茶150</v>
      </c>
      <c r="C628" s="14" t="s">
        <v>171</v>
      </c>
      <c r="D628" s="14" t="s">
        <v>40</v>
      </c>
      <c r="E628" s="14" t="s">
        <v>23</v>
      </c>
      <c r="F628" s="14" t="s">
        <v>174</v>
      </c>
      <c r="G628" s="14">
        <v>25</v>
      </c>
      <c r="H628" s="14">
        <v>68</v>
      </c>
      <c r="I628" s="14">
        <v>46</v>
      </c>
      <c r="J628" s="14">
        <v>18000</v>
      </c>
      <c r="K628" s="15">
        <f t="shared" si="9"/>
        <v>828000</v>
      </c>
    </row>
    <row r="629" spans="1:11">
      <c r="A629" s="13">
        <v>40313</v>
      </c>
      <c r="B629" s="67" t="str">
        <f>TEXT($A629,"YYYY")&amp;"-"&amp;TEXT(ROW()-1,"000")&amp;"-"&amp;$F629&amp;TEXT(COUNTIF($F$2:F629,$F629), "000")</f>
        <v>2010-628-泠涷茶237</v>
      </c>
      <c r="C629" s="14" t="s">
        <v>172</v>
      </c>
      <c r="D629" s="14" t="s">
        <v>45</v>
      </c>
      <c r="E629" s="14" t="s">
        <v>18</v>
      </c>
      <c r="F629" s="14" t="s">
        <v>176</v>
      </c>
      <c r="G629" s="14">
        <v>50</v>
      </c>
      <c r="H629" s="14">
        <v>61</v>
      </c>
      <c r="I629" s="14">
        <v>29</v>
      </c>
      <c r="J629" s="14">
        <v>9000</v>
      </c>
      <c r="K629" s="15">
        <f t="shared" si="9"/>
        <v>261000</v>
      </c>
    </row>
    <row r="630" spans="1:11">
      <c r="A630" s="13">
        <v>40313</v>
      </c>
      <c r="B630" s="67" t="str">
        <f>TEXT($A630,"YYYY")&amp;"-"&amp;TEXT(ROW()-1,"000")&amp;"-"&amp;$F630&amp;TEXT(COUNTIF($F$2:F630,$F630), "000")</f>
        <v>2010-629-泠涷茶238</v>
      </c>
      <c r="C630" s="14" t="s">
        <v>169</v>
      </c>
      <c r="D630" s="14" t="s">
        <v>123</v>
      </c>
      <c r="E630" s="14" t="s">
        <v>18</v>
      </c>
      <c r="F630" s="14" t="s">
        <v>176</v>
      </c>
      <c r="G630" s="14">
        <v>54</v>
      </c>
      <c r="H630" s="14">
        <v>29</v>
      </c>
      <c r="I630" s="14">
        <v>43</v>
      </c>
      <c r="J630" s="14">
        <v>9000</v>
      </c>
      <c r="K630" s="15">
        <f t="shared" si="9"/>
        <v>387000</v>
      </c>
    </row>
    <row r="631" spans="1:11">
      <c r="A631" s="13">
        <v>40313</v>
      </c>
      <c r="B631" s="67" t="str">
        <f>TEXT($A631,"YYYY")&amp;"-"&amp;TEXT(ROW()-1,"000")&amp;"-"&amp;$F631&amp;TEXT(COUNTIF($F$2:F631,$F631), "000")</f>
        <v>2010-630-奶茶151</v>
      </c>
      <c r="C631" s="14" t="s">
        <v>169</v>
      </c>
      <c r="D631" s="14" t="s">
        <v>70</v>
      </c>
      <c r="E631" s="14" t="s">
        <v>7</v>
      </c>
      <c r="F631" s="14" t="s">
        <v>174</v>
      </c>
      <c r="G631" s="14">
        <v>68</v>
      </c>
      <c r="H631" s="14">
        <v>48</v>
      </c>
      <c r="I631" s="14">
        <v>10</v>
      </c>
      <c r="J631" s="14">
        <v>18000</v>
      </c>
      <c r="K631" s="15">
        <f t="shared" si="9"/>
        <v>180000</v>
      </c>
    </row>
    <row r="632" spans="1:11">
      <c r="A632" s="13">
        <v>40314</v>
      </c>
      <c r="B632" s="67" t="str">
        <f>TEXT($A632,"YYYY")&amp;"-"&amp;TEXT(ROW()-1,"000")&amp;"-"&amp;$F632&amp;TEXT(COUNTIF($F$2:F632,$F632), "000")</f>
        <v>2010-631-泠涷茶239</v>
      </c>
      <c r="C632" s="14" t="s">
        <v>13</v>
      </c>
      <c r="D632" s="14" t="s">
        <v>147</v>
      </c>
      <c r="E632" s="14" t="s">
        <v>7</v>
      </c>
      <c r="F632" s="14" t="s">
        <v>176</v>
      </c>
      <c r="G632" s="14">
        <v>98</v>
      </c>
      <c r="H632" s="14">
        <v>34</v>
      </c>
      <c r="I632" s="14">
        <v>9</v>
      </c>
      <c r="J632" s="14">
        <v>9000</v>
      </c>
      <c r="K632" s="15">
        <f t="shared" si="9"/>
        <v>81000</v>
      </c>
    </row>
    <row r="633" spans="1:11">
      <c r="A633" s="13">
        <v>40315</v>
      </c>
      <c r="B633" s="67" t="str">
        <f>TEXT($A633,"YYYY")&amp;"-"&amp;TEXT(ROW()-1,"000")&amp;"-"&amp;$F633&amp;TEXT(COUNTIF($F$2:F633,$F633), "000")</f>
        <v>2010-632-茶里王029</v>
      </c>
      <c r="C633" s="14" t="s">
        <v>171</v>
      </c>
      <c r="D633" s="14" t="s">
        <v>168</v>
      </c>
      <c r="E633" s="14" t="s">
        <v>7</v>
      </c>
      <c r="F633" s="14" t="s">
        <v>177</v>
      </c>
      <c r="G633" s="14">
        <v>100</v>
      </c>
      <c r="H633" s="14">
        <v>61</v>
      </c>
      <c r="I633" s="14">
        <v>74</v>
      </c>
      <c r="J633" s="14">
        <v>5000</v>
      </c>
      <c r="K633" s="15">
        <f t="shared" si="9"/>
        <v>370000</v>
      </c>
    </row>
    <row r="634" spans="1:11">
      <c r="A634" s="13">
        <v>40316</v>
      </c>
      <c r="B634" s="67" t="str">
        <f>TEXT($A634,"YYYY")&amp;"-"&amp;TEXT(ROW()-1,"000")&amp;"-"&amp;$F634&amp;TEXT(COUNTIF($F$2:F634,$F634), "000")</f>
        <v>2010-633-泠涷茶240</v>
      </c>
      <c r="C634" s="14" t="s">
        <v>171</v>
      </c>
      <c r="D634" s="14" t="s">
        <v>119</v>
      </c>
      <c r="E634" s="14" t="s">
        <v>23</v>
      </c>
      <c r="F634" s="14" t="s">
        <v>176</v>
      </c>
      <c r="G634" s="14">
        <v>80</v>
      </c>
      <c r="H634" s="14">
        <v>97</v>
      </c>
      <c r="I634" s="14">
        <v>39</v>
      </c>
      <c r="J634" s="14">
        <v>9000</v>
      </c>
      <c r="K634" s="15">
        <f t="shared" si="9"/>
        <v>351000</v>
      </c>
    </row>
    <row r="635" spans="1:11">
      <c r="A635" s="13">
        <v>40316</v>
      </c>
      <c r="B635" s="67" t="str">
        <f>TEXT($A635,"YYYY")&amp;"-"&amp;TEXT(ROW()-1,"000")&amp;"-"&amp;$F635&amp;TEXT(COUNTIF($F$2:F635,$F635), "000")</f>
        <v>2010-634-奶茶152</v>
      </c>
      <c r="C635" s="14" t="s">
        <v>171</v>
      </c>
      <c r="D635" s="14" t="s">
        <v>126</v>
      </c>
      <c r="E635" s="14" t="s">
        <v>18</v>
      </c>
      <c r="F635" s="14" t="s">
        <v>174</v>
      </c>
      <c r="G635" s="14">
        <v>46</v>
      </c>
      <c r="H635" s="14">
        <v>30</v>
      </c>
      <c r="I635" s="14">
        <v>3</v>
      </c>
      <c r="J635" s="14">
        <v>18000</v>
      </c>
      <c r="K635" s="15">
        <f t="shared" si="9"/>
        <v>54000</v>
      </c>
    </row>
    <row r="636" spans="1:11">
      <c r="A636" s="13">
        <v>40316</v>
      </c>
      <c r="B636" s="67" t="str">
        <f>TEXT($A636,"YYYY")&amp;"-"&amp;TEXT(ROW()-1,"000")&amp;"-"&amp;$F636&amp;TEXT(COUNTIF($F$2:F636,$F636), "000")</f>
        <v>2010-635-奶茶153</v>
      </c>
      <c r="C636" s="14" t="s">
        <v>170</v>
      </c>
      <c r="D636" s="14" t="s">
        <v>131</v>
      </c>
      <c r="E636" s="14" t="s">
        <v>23</v>
      </c>
      <c r="F636" s="14" t="s">
        <v>174</v>
      </c>
      <c r="G636" s="14">
        <v>78</v>
      </c>
      <c r="H636" s="14">
        <v>53</v>
      </c>
      <c r="I636" s="14">
        <v>80</v>
      </c>
      <c r="J636" s="14">
        <v>18000</v>
      </c>
      <c r="K636" s="15">
        <f t="shared" si="9"/>
        <v>1440000</v>
      </c>
    </row>
    <row r="637" spans="1:11">
      <c r="A637" s="13">
        <v>40317</v>
      </c>
      <c r="B637" s="67" t="str">
        <f>TEXT($A637,"YYYY")&amp;"-"&amp;TEXT(ROW()-1,"000")&amp;"-"&amp;$F637&amp;TEXT(COUNTIF($F$2:F637,$F637), "000")</f>
        <v>2010-636-泠涷茶241</v>
      </c>
      <c r="C637" s="14" t="s">
        <v>171</v>
      </c>
      <c r="D637" s="14" t="s">
        <v>87</v>
      </c>
      <c r="E637" s="14" t="s">
        <v>10</v>
      </c>
      <c r="F637" s="14" t="s">
        <v>176</v>
      </c>
      <c r="G637" s="14">
        <v>88</v>
      </c>
      <c r="H637" s="14">
        <v>85</v>
      </c>
      <c r="I637" s="14">
        <v>77</v>
      </c>
      <c r="J637" s="14">
        <v>9000</v>
      </c>
      <c r="K637" s="15">
        <f t="shared" si="9"/>
        <v>693000</v>
      </c>
    </row>
    <row r="638" spans="1:11">
      <c r="A638" s="13">
        <v>40317</v>
      </c>
      <c r="B638" s="67" t="str">
        <f>TEXT($A638,"YYYY")&amp;"-"&amp;TEXT(ROW()-1,"000")&amp;"-"&amp;$F638&amp;TEXT(COUNTIF($F$2:F638,$F638), "000")</f>
        <v>2010-637-紅茶182</v>
      </c>
      <c r="C638" s="14" t="s">
        <v>170</v>
      </c>
      <c r="D638" s="14" t="s">
        <v>67</v>
      </c>
      <c r="E638" s="14" t="s">
        <v>7</v>
      </c>
      <c r="F638" s="14" t="s">
        <v>175</v>
      </c>
      <c r="G638" s="14">
        <v>28</v>
      </c>
      <c r="H638" s="14">
        <v>44</v>
      </c>
      <c r="I638" s="14">
        <v>92</v>
      </c>
      <c r="J638" s="14">
        <v>23500</v>
      </c>
      <c r="K638" s="15">
        <f t="shared" si="9"/>
        <v>2162000</v>
      </c>
    </row>
    <row r="639" spans="1:11">
      <c r="A639" s="13">
        <v>40318</v>
      </c>
      <c r="B639" s="67" t="str">
        <f>TEXT($A639,"YYYY")&amp;"-"&amp;TEXT(ROW()-1,"000")&amp;"-"&amp;$F639&amp;TEXT(COUNTIF($F$2:F639,$F639), "000")</f>
        <v>2010-638-奶茶154</v>
      </c>
      <c r="C639" s="14" t="s">
        <v>171</v>
      </c>
      <c r="D639" s="14" t="s">
        <v>40</v>
      </c>
      <c r="E639" s="14" t="s">
        <v>23</v>
      </c>
      <c r="F639" s="14" t="s">
        <v>174</v>
      </c>
      <c r="G639" s="14">
        <v>91</v>
      </c>
      <c r="H639" s="14">
        <v>89</v>
      </c>
      <c r="I639" s="14">
        <v>35</v>
      </c>
      <c r="J639" s="14">
        <v>18000</v>
      </c>
      <c r="K639" s="15">
        <f t="shared" si="9"/>
        <v>630000</v>
      </c>
    </row>
    <row r="640" spans="1:11">
      <c r="A640" s="13">
        <v>40319</v>
      </c>
      <c r="B640" s="67" t="str">
        <f>TEXT($A640,"YYYY")&amp;"-"&amp;TEXT(ROW()-1,"000")&amp;"-"&amp;$F640&amp;TEXT(COUNTIF($F$2:F640,$F640), "000")</f>
        <v>2010-639-泠涷茶242</v>
      </c>
      <c r="C640" s="14" t="s">
        <v>170</v>
      </c>
      <c r="D640" s="14" t="s">
        <v>64</v>
      </c>
      <c r="E640" s="14" t="s">
        <v>7</v>
      </c>
      <c r="F640" s="14" t="s">
        <v>176</v>
      </c>
      <c r="G640" s="14">
        <v>28</v>
      </c>
      <c r="H640" s="14">
        <v>79</v>
      </c>
      <c r="I640" s="14">
        <v>34</v>
      </c>
      <c r="J640" s="14">
        <v>9000</v>
      </c>
      <c r="K640" s="15">
        <f t="shared" si="9"/>
        <v>306000</v>
      </c>
    </row>
    <row r="641" spans="1:11">
      <c r="A641" s="13">
        <v>40319</v>
      </c>
      <c r="B641" s="67" t="str">
        <f>TEXT($A641,"YYYY")&amp;"-"&amp;TEXT(ROW()-1,"000")&amp;"-"&amp;$F641&amp;TEXT(COUNTIF($F$2:F641,$F641), "000")</f>
        <v>2010-640-紅茶183</v>
      </c>
      <c r="C641" s="14" t="s">
        <v>171</v>
      </c>
      <c r="D641" s="14" t="s">
        <v>75</v>
      </c>
      <c r="E641" s="14" t="s">
        <v>7</v>
      </c>
      <c r="F641" s="14" t="s">
        <v>175</v>
      </c>
      <c r="G641" s="14">
        <v>57</v>
      </c>
      <c r="H641" s="14">
        <v>73</v>
      </c>
      <c r="I641" s="14">
        <v>63</v>
      </c>
      <c r="J641" s="14">
        <v>23500</v>
      </c>
      <c r="K641" s="15">
        <f t="shared" si="9"/>
        <v>1480500</v>
      </c>
    </row>
    <row r="642" spans="1:11">
      <c r="A642" s="13">
        <v>40319</v>
      </c>
      <c r="B642" s="67" t="str">
        <f>TEXT($A642,"YYYY")&amp;"-"&amp;TEXT(ROW()-1,"000")&amp;"-"&amp;$F642&amp;TEXT(COUNTIF($F$2:F642,$F642), "000")</f>
        <v>2010-641-紅茶184</v>
      </c>
      <c r="C642" s="14" t="s">
        <v>172</v>
      </c>
      <c r="D642" s="14" t="s">
        <v>74</v>
      </c>
      <c r="E642" s="14" t="s">
        <v>7</v>
      </c>
      <c r="F642" s="14" t="s">
        <v>175</v>
      </c>
      <c r="G642" s="14">
        <v>77</v>
      </c>
      <c r="H642" s="14">
        <v>94</v>
      </c>
      <c r="I642" s="14">
        <v>65</v>
      </c>
      <c r="J642" s="14">
        <v>23500</v>
      </c>
      <c r="K642" s="15">
        <f t="shared" ref="K642:K705" si="10">J642*I642</f>
        <v>1527500</v>
      </c>
    </row>
    <row r="643" spans="1:11">
      <c r="A643" s="13">
        <v>40319</v>
      </c>
      <c r="B643" s="67" t="str">
        <f>TEXT($A643,"YYYY")&amp;"-"&amp;TEXT(ROW()-1,"000")&amp;"-"&amp;$F643&amp;TEXT(COUNTIF($F$2:F643,$F643), "000")</f>
        <v>2010-642-泠涷茶243</v>
      </c>
      <c r="C643" s="14" t="s">
        <v>173</v>
      </c>
      <c r="D643" s="14" t="s">
        <v>124</v>
      </c>
      <c r="E643" s="14" t="s">
        <v>118</v>
      </c>
      <c r="F643" s="14" t="s">
        <v>176</v>
      </c>
      <c r="G643" s="14">
        <v>89</v>
      </c>
      <c r="H643" s="14">
        <v>29</v>
      </c>
      <c r="I643" s="14">
        <v>8</v>
      </c>
      <c r="J643" s="14">
        <v>9000</v>
      </c>
      <c r="K643" s="15">
        <f t="shared" si="10"/>
        <v>72000</v>
      </c>
    </row>
    <row r="644" spans="1:11">
      <c r="A644" s="13">
        <v>40322</v>
      </c>
      <c r="B644" s="67" t="str">
        <f>TEXT($A644,"YYYY")&amp;"-"&amp;TEXT(ROW()-1,"000")&amp;"-"&amp;$F644&amp;TEXT(COUNTIF($F$2:F644,$F644), "000")</f>
        <v>2010-643-奶茶155</v>
      </c>
      <c r="C644" s="14" t="s">
        <v>13</v>
      </c>
      <c r="D644" s="14" t="s">
        <v>82</v>
      </c>
      <c r="E644" s="14" t="s">
        <v>18</v>
      </c>
      <c r="F644" s="14" t="s">
        <v>174</v>
      </c>
      <c r="G644" s="14">
        <v>90</v>
      </c>
      <c r="H644" s="14">
        <v>99</v>
      </c>
      <c r="I644" s="14">
        <v>82</v>
      </c>
      <c r="J644" s="14">
        <v>18000</v>
      </c>
      <c r="K644" s="15">
        <f t="shared" si="10"/>
        <v>1476000</v>
      </c>
    </row>
    <row r="645" spans="1:11">
      <c r="A645" s="13">
        <v>40323</v>
      </c>
      <c r="B645" s="67" t="str">
        <f>TEXT($A645,"YYYY")&amp;"-"&amp;TEXT(ROW()-1,"000")&amp;"-"&amp;$F645&amp;TEXT(COUNTIF($F$2:F645,$F645), "000")</f>
        <v>2010-644-泠涷茶244</v>
      </c>
      <c r="C645" s="14" t="s">
        <v>13</v>
      </c>
      <c r="D645" s="14" t="s">
        <v>147</v>
      </c>
      <c r="E645" s="14" t="s">
        <v>7</v>
      </c>
      <c r="F645" s="14" t="s">
        <v>176</v>
      </c>
      <c r="G645" s="14">
        <v>28</v>
      </c>
      <c r="H645" s="14">
        <v>28</v>
      </c>
      <c r="I645" s="14">
        <v>14</v>
      </c>
      <c r="J645" s="14">
        <v>9000</v>
      </c>
      <c r="K645" s="15">
        <f t="shared" si="10"/>
        <v>126000</v>
      </c>
    </row>
    <row r="646" spans="1:11">
      <c r="A646" s="13">
        <v>40323</v>
      </c>
      <c r="B646" s="67" t="str">
        <f>TEXT($A646,"YYYY")&amp;"-"&amp;TEXT(ROW()-1,"000")&amp;"-"&amp;$F646&amp;TEXT(COUNTIF($F$2:F646,$F646), "000")</f>
        <v>2010-645-奶茶156</v>
      </c>
      <c r="C646" s="14" t="s">
        <v>173</v>
      </c>
      <c r="D646" s="14" t="s">
        <v>69</v>
      </c>
      <c r="E646" s="14" t="s">
        <v>7</v>
      </c>
      <c r="F646" s="14" t="s">
        <v>174</v>
      </c>
      <c r="G646" s="14">
        <v>42</v>
      </c>
      <c r="H646" s="14">
        <v>29</v>
      </c>
      <c r="I646" s="14">
        <v>93</v>
      </c>
      <c r="J646" s="14">
        <v>18000</v>
      </c>
      <c r="K646" s="15">
        <f t="shared" si="10"/>
        <v>1674000</v>
      </c>
    </row>
    <row r="647" spans="1:11">
      <c r="A647" s="13">
        <v>40324</v>
      </c>
      <c r="B647" s="67" t="str">
        <f>TEXT($A647,"YYYY")&amp;"-"&amp;TEXT(ROW()-1,"000")&amp;"-"&amp;$F647&amp;TEXT(COUNTIF($F$2:F647,$F647), "000")</f>
        <v>2010-646-泠涷茶245</v>
      </c>
      <c r="C647" s="14" t="s">
        <v>171</v>
      </c>
      <c r="D647" s="14" t="s">
        <v>39</v>
      </c>
      <c r="E647" s="14" t="s">
        <v>23</v>
      </c>
      <c r="F647" s="14" t="s">
        <v>176</v>
      </c>
      <c r="G647" s="14">
        <v>79</v>
      </c>
      <c r="H647" s="14">
        <v>53</v>
      </c>
      <c r="I647" s="14">
        <v>75</v>
      </c>
      <c r="J647" s="14">
        <v>9000</v>
      </c>
      <c r="K647" s="15">
        <f t="shared" si="10"/>
        <v>675000</v>
      </c>
    </row>
    <row r="648" spans="1:11">
      <c r="A648" s="13">
        <v>40324</v>
      </c>
      <c r="B648" s="67" t="str">
        <f>TEXT($A648,"YYYY")&amp;"-"&amp;TEXT(ROW()-1,"000")&amp;"-"&amp;$F648&amp;TEXT(COUNTIF($F$2:F648,$F648), "000")</f>
        <v>2010-647-泠涷茶246</v>
      </c>
      <c r="C648" s="14" t="s">
        <v>172</v>
      </c>
      <c r="D648" s="14" t="s">
        <v>154</v>
      </c>
      <c r="E648" s="14" t="s">
        <v>21</v>
      </c>
      <c r="F648" s="14" t="s">
        <v>176</v>
      </c>
      <c r="G648" s="14">
        <v>86</v>
      </c>
      <c r="H648" s="14">
        <v>20</v>
      </c>
      <c r="I648" s="14">
        <v>66</v>
      </c>
      <c r="J648" s="14">
        <v>9000</v>
      </c>
      <c r="K648" s="15">
        <f t="shared" si="10"/>
        <v>594000</v>
      </c>
    </row>
    <row r="649" spans="1:11">
      <c r="A649" s="13">
        <v>40327</v>
      </c>
      <c r="B649" s="67" t="str">
        <f>TEXT($A649,"YYYY")&amp;"-"&amp;TEXT(ROW()-1,"000")&amp;"-"&amp;$F649&amp;TEXT(COUNTIF($F$2:F649,$F649), "000")</f>
        <v>2010-648-奶茶157</v>
      </c>
      <c r="C649" s="14" t="s">
        <v>169</v>
      </c>
      <c r="D649" s="14" t="s">
        <v>6</v>
      </c>
      <c r="E649" s="14" t="s">
        <v>7</v>
      </c>
      <c r="F649" s="14" t="s">
        <v>174</v>
      </c>
      <c r="G649" s="14">
        <v>70</v>
      </c>
      <c r="H649" s="14">
        <v>72</v>
      </c>
      <c r="I649" s="14">
        <v>84</v>
      </c>
      <c r="J649" s="14">
        <v>18000</v>
      </c>
      <c r="K649" s="15">
        <f t="shared" si="10"/>
        <v>1512000</v>
      </c>
    </row>
    <row r="650" spans="1:11">
      <c r="A650" s="13">
        <v>40327</v>
      </c>
      <c r="B650" s="67" t="str">
        <f>TEXT($A650,"YYYY")&amp;"-"&amp;TEXT(ROW()-1,"000")&amp;"-"&amp;$F650&amp;TEXT(COUNTIF($F$2:F650,$F650), "000")</f>
        <v>2010-649-泠涷茶247</v>
      </c>
      <c r="C650" s="14" t="s">
        <v>171</v>
      </c>
      <c r="D650" s="14" t="s">
        <v>66</v>
      </c>
      <c r="E650" s="14" t="s">
        <v>7</v>
      </c>
      <c r="F650" s="14" t="s">
        <v>176</v>
      </c>
      <c r="G650" s="14">
        <v>52</v>
      </c>
      <c r="H650" s="14">
        <v>71</v>
      </c>
      <c r="I650" s="14">
        <v>10</v>
      </c>
      <c r="J650" s="14">
        <v>9000</v>
      </c>
      <c r="K650" s="15">
        <f t="shared" si="10"/>
        <v>90000</v>
      </c>
    </row>
    <row r="651" spans="1:11">
      <c r="A651" s="13">
        <v>40328</v>
      </c>
      <c r="B651" s="67" t="str">
        <f>TEXT($A651,"YYYY")&amp;"-"&amp;TEXT(ROW()-1,"000")&amp;"-"&amp;$F651&amp;TEXT(COUNTIF($F$2:F651,$F651), "000")</f>
        <v>2010-650-紅茶185</v>
      </c>
      <c r="C651" s="14" t="s">
        <v>171</v>
      </c>
      <c r="D651" s="14" t="s">
        <v>91</v>
      </c>
      <c r="E651" s="14" t="s">
        <v>10</v>
      </c>
      <c r="F651" s="14" t="s">
        <v>175</v>
      </c>
      <c r="G651" s="14">
        <v>48</v>
      </c>
      <c r="H651" s="14">
        <v>32</v>
      </c>
      <c r="I651" s="14">
        <v>71</v>
      </c>
      <c r="J651" s="14">
        <v>23500</v>
      </c>
      <c r="K651" s="15">
        <f t="shared" si="10"/>
        <v>1668500</v>
      </c>
    </row>
    <row r="652" spans="1:11">
      <c r="A652" s="13">
        <v>40329</v>
      </c>
      <c r="B652" s="67" t="str">
        <f>TEXT($A652,"YYYY")&amp;"-"&amp;TEXT(ROW()-1,"000")&amp;"-"&amp;$F652&amp;TEXT(COUNTIF($F$2:F652,$F652), "000")</f>
        <v>2010-651-紅茶186</v>
      </c>
      <c r="C652" s="14" t="s">
        <v>171</v>
      </c>
      <c r="D652" s="14" t="s">
        <v>91</v>
      </c>
      <c r="E652" s="14" t="s">
        <v>10</v>
      </c>
      <c r="F652" s="14" t="s">
        <v>175</v>
      </c>
      <c r="G652" s="14">
        <v>69</v>
      </c>
      <c r="H652" s="14">
        <v>30</v>
      </c>
      <c r="I652" s="14">
        <v>62</v>
      </c>
      <c r="J652" s="14">
        <v>23500</v>
      </c>
      <c r="K652" s="15">
        <f t="shared" si="10"/>
        <v>1457000</v>
      </c>
    </row>
    <row r="653" spans="1:11">
      <c r="A653" s="13">
        <v>40329</v>
      </c>
      <c r="B653" s="67" t="str">
        <f>TEXT($A653,"YYYY")&amp;"-"&amp;TEXT(ROW()-1,"000")&amp;"-"&amp;$F653&amp;TEXT(COUNTIF($F$2:F653,$F653), "000")</f>
        <v>2010-652-奶茶158</v>
      </c>
      <c r="C653" s="14" t="s">
        <v>173</v>
      </c>
      <c r="D653" s="14" t="s">
        <v>149</v>
      </c>
      <c r="E653" s="14" t="s">
        <v>18</v>
      </c>
      <c r="F653" s="14" t="s">
        <v>174</v>
      </c>
      <c r="G653" s="14">
        <v>74</v>
      </c>
      <c r="H653" s="14">
        <v>36</v>
      </c>
      <c r="I653" s="14">
        <v>74</v>
      </c>
      <c r="J653" s="14">
        <v>18000</v>
      </c>
      <c r="K653" s="15">
        <f t="shared" si="10"/>
        <v>1332000</v>
      </c>
    </row>
    <row r="654" spans="1:11">
      <c r="A654" s="13">
        <v>40330</v>
      </c>
      <c r="B654" s="67" t="str">
        <f>TEXT($A654,"YYYY")&amp;"-"&amp;TEXT(ROW()-1,"000")&amp;"-"&amp;$F654&amp;TEXT(COUNTIF($F$2:F654,$F654), "000")</f>
        <v>2010-653-泠涷茶248</v>
      </c>
      <c r="C654" s="14" t="s">
        <v>13</v>
      </c>
      <c r="D654" s="14" t="s">
        <v>124</v>
      </c>
      <c r="E654" s="14" t="s">
        <v>118</v>
      </c>
      <c r="F654" s="14" t="s">
        <v>176</v>
      </c>
      <c r="G654" s="14">
        <v>52</v>
      </c>
      <c r="H654" s="14">
        <v>63</v>
      </c>
      <c r="I654" s="14">
        <v>21</v>
      </c>
      <c r="J654" s="14">
        <v>9000</v>
      </c>
      <c r="K654" s="15">
        <f t="shared" si="10"/>
        <v>189000</v>
      </c>
    </row>
    <row r="655" spans="1:11">
      <c r="A655" s="13">
        <v>40331</v>
      </c>
      <c r="B655" s="67" t="str">
        <f>TEXT($A655,"YYYY")&amp;"-"&amp;TEXT(ROW()-1,"000")&amp;"-"&amp;$F655&amp;TEXT(COUNTIF($F$2:F655,$F655), "000")</f>
        <v>2010-654-泠涷茶249</v>
      </c>
      <c r="C655" s="14" t="s">
        <v>173</v>
      </c>
      <c r="D655" s="14" t="s">
        <v>88</v>
      </c>
      <c r="E655" s="14" t="s">
        <v>21</v>
      </c>
      <c r="F655" s="14" t="s">
        <v>176</v>
      </c>
      <c r="G655" s="14">
        <v>80</v>
      </c>
      <c r="H655" s="14">
        <v>67</v>
      </c>
      <c r="I655" s="14">
        <v>29</v>
      </c>
      <c r="J655" s="14">
        <v>9000</v>
      </c>
      <c r="K655" s="15">
        <f t="shared" si="10"/>
        <v>261000</v>
      </c>
    </row>
    <row r="656" spans="1:11">
      <c r="A656" s="13">
        <v>40334</v>
      </c>
      <c r="B656" s="67" t="str">
        <f>TEXT($A656,"YYYY")&amp;"-"&amp;TEXT(ROW()-1,"000")&amp;"-"&amp;$F656&amp;TEXT(COUNTIF($F$2:F656,$F656), "000")</f>
        <v>2010-655-奶茶159</v>
      </c>
      <c r="C656" s="14" t="s">
        <v>169</v>
      </c>
      <c r="D656" s="14" t="s">
        <v>163</v>
      </c>
      <c r="E656" s="14" t="s">
        <v>7</v>
      </c>
      <c r="F656" s="14" t="s">
        <v>174</v>
      </c>
      <c r="G656" s="14">
        <v>97</v>
      </c>
      <c r="H656" s="14">
        <v>70</v>
      </c>
      <c r="I656" s="14">
        <v>76</v>
      </c>
      <c r="J656" s="14">
        <v>18000</v>
      </c>
      <c r="K656" s="15">
        <f t="shared" si="10"/>
        <v>1368000</v>
      </c>
    </row>
    <row r="657" spans="1:11">
      <c r="A657" s="13">
        <v>40335</v>
      </c>
      <c r="B657" s="67" t="str">
        <f>TEXT($A657,"YYYY")&amp;"-"&amp;TEXT(ROW()-1,"000")&amp;"-"&amp;$F657&amp;TEXT(COUNTIF($F$2:F657,$F657), "000")</f>
        <v>2010-656-紅茶187</v>
      </c>
      <c r="C657" s="14" t="s">
        <v>169</v>
      </c>
      <c r="D657" s="14" t="s">
        <v>84</v>
      </c>
      <c r="E657" s="14" t="s">
        <v>18</v>
      </c>
      <c r="F657" s="14" t="s">
        <v>175</v>
      </c>
      <c r="G657" s="14">
        <v>66</v>
      </c>
      <c r="H657" s="14">
        <v>42</v>
      </c>
      <c r="I657" s="14">
        <v>51</v>
      </c>
      <c r="J657" s="14">
        <v>23500</v>
      </c>
      <c r="K657" s="15">
        <f t="shared" si="10"/>
        <v>1198500</v>
      </c>
    </row>
    <row r="658" spans="1:11">
      <c r="A658" s="13">
        <v>40335</v>
      </c>
      <c r="B658" s="67" t="str">
        <f>TEXT($A658,"YYYY")&amp;"-"&amp;TEXT(ROW()-1,"000")&amp;"-"&amp;$F658&amp;TEXT(COUNTIF($F$2:F658,$F658), "000")</f>
        <v>2010-657-紅茶188</v>
      </c>
      <c r="C658" s="14" t="s">
        <v>173</v>
      </c>
      <c r="D658" s="14" t="s">
        <v>53</v>
      </c>
      <c r="E658" s="14" t="s">
        <v>7</v>
      </c>
      <c r="F658" s="14" t="s">
        <v>175</v>
      </c>
      <c r="G658" s="14">
        <v>60</v>
      </c>
      <c r="H658" s="14">
        <v>79</v>
      </c>
      <c r="I658" s="14">
        <v>91</v>
      </c>
      <c r="J658" s="14">
        <v>23500</v>
      </c>
      <c r="K658" s="15">
        <f t="shared" si="10"/>
        <v>2138500</v>
      </c>
    </row>
    <row r="659" spans="1:11">
      <c r="A659" s="13">
        <v>40336</v>
      </c>
      <c r="B659" s="67" t="str">
        <f>TEXT($A659,"YYYY")&amp;"-"&amp;TEXT(ROW()-1,"000")&amp;"-"&amp;$F659&amp;TEXT(COUNTIF($F$2:F659,$F659), "000")</f>
        <v>2010-658-奶茶160</v>
      </c>
      <c r="C659" s="14" t="s">
        <v>169</v>
      </c>
      <c r="D659" s="14" t="s">
        <v>105</v>
      </c>
      <c r="E659" s="14" t="s">
        <v>18</v>
      </c>
      <c r="F659" s="14" t="s">
        <v>174</v>
      </c>
      <c r="G659" s="14">
        <v>99</v>
      </c>
      <c r="H659" s="14">
        <v>66</v>
      </c>
      <c r="I659" s="14">
        <v>93</v>
      </c>
      <c r="J659" s="14">
        <v>18000</v>
      </c>
      <c r="K659" s="15">
        <f t="shared" si="10"/>
        <v>1674000</v>
      </c>
    </row>
    <row r="660" spans="1:11">
      <c r="A660" s="13">
        <v>40337</v>
      </c>
      <c r="B660" s="67" t="str">
        <f>TEXT($A660,"YYYY")&amp;"-"&amp;TEXT(ROW()-1,"000")&amp;"-"&amp;$F660&amp;TEXT(COUNTIF($F$2:F660,$F660), "000")</f>
        <v>2010-659-紅茶189</v>
      </c>
      <c r="C660" s="14" t="s">
        <v>172</v>
      </c>
      <c r="D660" s="14" t="s">
        <v>61</v>
      </c>
      <c r="E660" s="14" t="s">
        <v>7</v>
      </c>
      <c r="F660" s="14" t="s">
        <v>175</v>
      </c>
      <c r="G660" s="14">
        <v>32</v>
      </c>
      <c r="H660" s="14">
        <v>53</v>
      </c>
      <c r="I660" s="14">
        <v>82</v>
      </c>
      <c r="J660" s="14">
        <v>23500</v>
      </c>
      <c r="K660" s="15">
        <f t="shared" si="10"/>
        <v>1927000</v>
      </c>
    </row>
    <row r="661" spans="1:11">
      <c r="A661" s="13">
        <v>40338</v>
      </c>
      <c r="B661" s="67" t="str">
        <f>TEXT($A661,"YYYY")&amp;"-"&amp;TEXT(ROW()-1,"000")&amp;"-"&amp;$F661&amp;TEXT(COUNTIF($F$2:F661,$F661), "000")</f>
        <v>2010-660-奶茶161</v>
      </c>
      <c r="C661" s="14" t="s">
        <v>170</v>
      </c>
      <c r="D661" s="14" t="s">
        <v>155</v>
      </c>
      <c r="E661" s="14" t="s">
        <v>18</v>
      </c>
      <c r="F661" s="14" t="s">
        <v>174</v>
      </c>
      <c r="G661" s="14">
        <v>45</v>
      </c>
      <c r="H661" s="14">
        <v>88</v>
      </c>
      <c r="I661" s="14">
        <v>93</v>
      </c>
      <c r="J661" s="14">
        <v>18000</v>
      </c>
      <c r="K661" s="15">
        <f t="shared" si="10"/>
        <v>1674000</v>
      </c>
    </row>
    <row r="662" spans="1:11">
      <c r="A662" s="13">
        <v>40339</v>
      </c>
      <c r="B662" s="67" t="str">
        <f>TEXT($A662,"YYYY")&amp;"-"&amp;TEXT(ROW()-1,"000")&amp;"-"&amp;$F662&amp;TEXT(COUNTIF($F$2:F662,$F662), "000")</f>
        <v>2010-661-紅茶190</v>
      </c>
      <c r="C662" s="14" t="s">
        <v>173</v>
      </c>
      <c r="D662" s="14" t="s">
        <v>38</v>
      </c>
      <c r="E662" s="14" t="s">
        <v>23</v>
      </c>
      <c r="F662" s="14" t="s">
        <v>175</v>
      </c>
      <c r="G662" s="14">
        <v>91</v>
      </c>
      <c r="H662" s="14">
        <v>21</v>
      </c>
      <c r="I662" s="14">
        <v>76</v>
      </c>
      <c r="J662" s="14">
        <v>23500</v>
      </c>
      <c r="K662" s="15">
        <f t="shared" si="10"/>
        <v>1786000</v>
      </c>
    </row>
    <row r="663" spans="1:11">
      <c r="A663" s="13">
        <v>40339</v>
      </c>
      <c r="B663" s="67" t="str">
        <f>TEXT($A663,"YYYY")&amp;"-"&amp;TEXT(ROW()-1,"000")&amp;"-"&amp;$F663&amp;TEXT(COUNTIF($F$2:F663,$F663), "000")</f>
        <v>2010-662-奶茶162</v>
      </c>
      <c r="C663" s="14" t="s">
        <v>173</v>
      </c>
      <c r="D663" s="14" t="s">
        <v>73</v>
      </c>
      <c r="E663" s="14" t="s">
        <v>7</v>
      </c>
      <c r="F663" s="14" t="s">
        <v>174</v>
      </c>
      <c r="G663" s="14">
        <v>89</v>
      </c>
      <c r="H663" s="14">
        <v>26</v>
      </c>
      <c r="I663" s="14">
        <v>92</v>
      </c>
      <c r="J663" s="14">
        <v>18000</v>
      </c>
      <c r="K663" s="15">
        <f t="shared" si="10"/>
        <v>1656000</v>
      </c>
    </row>
    <row r="664" spans="1:11">
      <c r="A664" s="13">
        <v>40339</v>
      </c>
      <c r="B664" s="67" t="str">
        <f>TEXT($A664,"YYYY")&amp;"-"&amp;TEXT(ROW()-1,"000")&amp;"-"&amp;$F664&amp;TEXT(COUNTIF($F$2:F664,$F664), "000")</f>
        <v>2010-663-泠涷茶250</v>
      </c>
      <c r="C664" s="14" t="s">
        <v>13</v>
      </c>
      <c r="D664" s="14" t="s">
        <v>130</v>
      </c>
      <c r="E664" s="14" t="s">
        <v>18</v>
      </c>
      <c r="F664" s="14" t="s">
        <v>176</v>
      </c>
      <c r="G664" s="14">
        <v>58</v>
      </c>
      <c r="H664" s="14">
        <v>40</v>
      </c>
      <c r="I664" s="14">
        <v>38</v>
      </c>
      <c r="J664" s="14">
        <v>9000</v>
      </c>
      <c r="K664" s="15">
        <f t="shared" si="10"/>
        <v>342000</v>
      </c>
    </row>
    <row r="665" spans="1:11">
      <c r="A665" s="13">
        <v>40340</v>
      </c>
      <c r="B665" s="67" t="str">
        <f>TEXT($A665,"YYYY")&amp;"-"&amp;TEXT(ROW()-1,"000")&amp;"-"&amp;$F665&amp;TEXT(COUNTIF($F$2:F665,$F665), "000")</f>
        <v>2010-664-紅茶191</v>
      </c>
      <c r="C665" s="14" t="s">
        <v>171</v>
      </c>
      <c r="D665" s="14" t="s">
        <v>75</v>
      </c>
      <c r="E665" s="14" t="s">
        <v>7</v>
      </c>
      <c r="F665" s="14" t="s">
        <v>175</v>
      </c>
      <c r="G665" s="14">
        <v>78</v>
      </c>
      <c r="H665" s="14">
        <v>55</v>
      </c>
      <c r="I665" s="14">
        <v>50</v>
      </c>
      <c r="J665" s="14">
        <v>23500</v>
      </c>
      <c r="K665" s="15">
        <f t="shared" si="10"/>
        <v>1175000</v>
      </c>
    </row>
    <row r="666" spans="1:11">
      <c r="A666" s="13">
        <v>40340</v>
      </c>
      <c r="B666" s="67" t="str">
        <f>TEXT($A666,"YYYY")&amp;"-"&amp;TEXT(ROW()-1,"000")&amp;"-"&amp;$F666&amp;TEXT(COUNTIF($F$2:F666,$F666), "000")</f>
        <v>2010-665-紅茶192</v>
      </c>
      <c r="C666" s="14" t="s">
        <v>13</v>
      </c>
      <c r="D666" s="14" t="s">
        <v>166</v>
      </c>
      <c r="E666" s="14" t="s">
        <v>118</v>
      </c>
      <c r="F666" s="14" t="s">
        <v>175</v>
      </c>
      <c r="G666" s="14">
        <v>63</v>
      </c>
      <c r="H666" s="14">
        <v>93</v>
      </c>
      <c r="I666" s="14">
        <v>95</v>
      </c>
      <c r="J666" s="14">
        <v>23500</v>
      </c>
      <c r="K666" s="15">
        <f t="shared" si="10"/>
        <v>2232500</v>
      </c>
    </row>
    <row r="667" spans="1:11">
      <c r="A667" s="13">
        <v>40341</v>
      </c>
      <c r="B667" s="67" t="str">
        <f>TEXT($A667,"YYYY")&amp;"-"&amp;TEXT(ROW()-1,"000")&amp;"-"&amp;$F667&amp;TEXT(COUNTIF($F$2:F667,$F667), "000")</f>
        <v>2010-666-泠涷茶251</v>
      </c>
      <c r="C667" s="14" t="s">
        <v>173</v>
      </c>
      <c r="D667" s="14" t="s">
        <v>77</v>
      </c>
      <c r="E667" s="14" t="s">
        <v>7</v>
      </c>
      <c r="F667" s="14" t="s">
        <v>176</v>
      </c>
      <c r="G667" s="14">
        <v>32</v>
      </c>
      <c r="H667" s="14">
        <v>83</v>
      </c>
      <c r="I667" s="14">
        <v>5</v>
      </c>
      <c r="J667" s="14">
        <v>9000</v>
      </c>
      <c r="K667" s="15">
        <f t="shared" si="10"/>
        <v>45000</v>
      </c>
    </row>
    <row r="668" spans="1:11">
      <c r="A668" s="13">
        <v>40341</v>
      </c>
      <c r="B668" s="67" t="str">
        <f>TEXT($A668,"YYYY")&amp;"-"&amp;TEXT(ROW()-1,"000")&amp;"-"&amp;$F668&amp;TEXT(COUNTIF($F$2:F668,$F668), "000")</f>
        <v>2010-667-紅茶193</v>
      </c>
      <c r="C668" s="14" t="s">
        <v>169</v>
      </c>
      <c r="D668" s="14" t="s">
        <v>9</v>
      </c>
      <c r="E668" s="14" t="s">
        <v>18</v>
      </c>
      <c r="F668" s="14" t="s">
        <v>175</v>
      </c>
      <c r="G668" s="14">
        <v>97</v>
      </c>
      <c r="H668" s="14">
        <v>85</v>
      </c>
      <c r="I668" s="14">
        <v>22</v>
      </c>
      <c r="J668" s="14">
        <v>23500</v>
      </c>
      <c r="K668" s="15">
        <f t="shared" si="10"/>
        <v>517000</v>
      </c>
    </row>
    <row r="669" spans="1:11">
      <c r="A669" s="13">
        <v>40342</v>
      </c>
      <c r="B669" s="67" t="str">
        <f>TEXT($A669,"YYYY")&amp;"-"&amp;TEXT(ROW()-1,"000")&amp;"-"&amp;$F669&amp;TEXT(COUNTIF($F$2:F669,$F669), "000")</f>
        <v>2010-668-紅茶194</v>
      </c>
      <c r="C669" s="14" t="s">
        <v>172</v>
      </c>
      <c r="D669" s="14" t="s">
        <v>71</v>
      </c>
      <c r="E669" s="14" t="s">
        <v>7</v>
      </c>
      <c r="F669" s="14" t="s">
        <v>175</v>
      </c>
      <c r="G669" s="14">
        <v>98</v>
      </c>
      <c r="H669" s="14">
        <v>93</v>
      </c>
      <c r="I669" s="14">
        <v>27</v>
      </c>
      <c r="J669" s="14">
        <v>23500</v>
      </c>
      <c r="K669" s="15">
        <f t="shared" si="10"/>
        <v>634500</v>
      </c>
    </row>
    <row r="670" spans="1:11">
      <c r="A670" s="13">
        <v>40342</v>
      </c>
      <c r="B670" s="67" t="str">
        <f>TEXT($A670,"YYYY")&amp;"-"&amp;TEXT(ROW()-1,"000")&amp;"-"&amp;$F670&amp;TEXT(COUNTIF($F$2:F670,$F670), "000")</f>
        <v>2010-669-紅茶195</v>
      </c>
      <c r="C670" s="14" t="s">
        <v>171</v>
      </c>
      <c r="D670" s="14" t="s">
        <v>62</v>
      </c>
      <c r="E670" s="14" t="s">
        <v>7</v>
      </c>
      <c r="F670" s="14" t="s">
        <v>175</v>
      </c>
      <c r="G670" s="14">
        <v>63</v>
      </c>
      <c r="H670" s="14">
        <v>84</v>
      </c>
      <c r="I670" s="14">
        <v>22</v>
      </c>
      <c r="J670" s="14">
        <v>23500</v>
      </c>
      <c r="K670" s="15">
        <f t="shared" si="10"/>
        <v>517000</v>
      </c>
    </row>
    <row r="671" spans="1:11">
      <c r="A671" s="13">
        <v>40342</v>
      </c>
      <c r="B671" s="67" t="str">
        <f>TEXT($A671,"YYYY")&amp;"-"&amp;TEXT(ROW()-1,"000")&amp;"-"&amp;$F671&amp;TEXT(COUNTIF($F$2:F671,$F671), "000")</f>
        <v>2010-670-泠涷茶252</v>
      </c>
      <c r="C671" s="14" t="s">
        <v>169</v>
      </c>
      <c r="D671" s="14" t="s">
        <v>11</v>
      </c>
      <c r="E671" s="14" t="s">
        <v>7</v>
      </c>
      <c r="F671" s="14" t="s">
        <v>176</v>
      </c>
      <c r="G671" s="14">
        <v>48</v>
      </c>
      <c r="H671" s="14">
        <v>53</v>
      </c>
      <c r="I671" s="14">
        <v>76</v>
      </c>
      <c r="J671" s="14">
        <v>9000</v>
      </c>
      <c r="K671" s="15">
        <f t="shared" si="10"/>
        <v>684000</v>
      </c>
    </row>
    <row r="672" spans="1:11">
      <c r="A672" s="13">
        <v>40343</v>
      </c>
      <c r="B672" s="67" t="str">
        <f>TEXT($A672,"YYYY")&amp;"-"&amp;TEXT(ROW()-1,"000")&amp;"-"&amp;$F672&amp;TEXT(COUNTIF($F$2:F672,$F672), "000")</f>
        <v>2010-671-紅茶196</v>
      </c>
      <c r="C672" s="14" t="s">
        <v>173</v>
      </c>
      <c r="D672" s="14" t="s">
        <v>59</v>
      </c>
      <c r="E672" s="14" t="s">
        <v>7</v>
      </c>
      <c r="F672" s="14" t="s">
        <v>175</v>
      </c>
      <c r="G672" s="14">
        <v>87</v>
      </c>
      <c r="H672" s="14">
        <v>48</v>
      </c>
      <c r="I672" s="14">
        <v>24</v>
      </c>
      <c r="J672" s="14">
        <v>23500</v>
      </c>
      <c r="K672" s="15">
        <f t="shared" si="10"/>
        <v>564000</v>
      </c>
    </row>
    <row r="673" spans="1:11">
      <c r="A673" s="13">
        <v>40344</v>
      </c>
      <c r="B673" s="67" t="str">
        <f>TEXT($A673,"YYYY")&amp;"-"&amp;TEXT(ROW()-1,"000")&amp;"-"&amp;$F673&amp;TEXT(COUNTIF($F$2:F673,$F673), "000")</f>
        <v>2010-672-紅茶197</v>
      </c>
      <c r="C673" s="14" t="s">
        <v>173</v>
      </c>
      <c r="D673" s="14" t="s">
        <v>38</v>
      </c>
      <c r="E673" s="14" t="s">
        <v>23</v>
      </c>
      <c r="F673" s="14" t="s">
        <v>175</v>
      </c>
      <c r="G673" s="14">
        <v>92</v>
      </c>
      <c r="H673" s="14">
        <v>45</v>
      </c>
      <c r="I673" s="14">
        <v>4</v>
      </c>
      <c r="J673" s="14">
        <v>23500</v>
      </c>
      <c r="K673" s="15">
        <f t="shared" si="10"/>
        <v>94000</v>
      </c>
    </row>
    <row r="674" spans="1:11">
      <c r="A674" s="13">
        <v>40344</v>
      </c>
      <c r="B674" s="67" t="str">
        <f>TEXT($A674,"YYYY")&amp;"-"&amp;TEXT(ROW()-1,"000")&amp;"-"&amp;$F674&amp;TEXT(COUNTIF($F$2:F674,$F674), "000")</f>
        <v>2010-673-泠涷茶253</v>
      </c>
      <c r="C674" s="14" t="s">
        <v>13</v>
      </c>
      <c r="D674" s="14" t="s">
        <v>147</v>
      </c>
      <c r="E674" s="14" t="s">
        <v>7</v>
      </c>
      <c r="F674" s="14" t="s">
        <v>176</v>
      </c>
      <c r="G674" s="14">
        <v>82</v>
      </c>
      <c r="H674" s="14">
        <v>86</v>
      </c>
      <c r="I674" s="14">
        <v>48</v>
      </c>
      <c r="J674" s="14">
        <v>9000</v>
      </c>
      <c r="K674" s="15">
        <f t="shared" si="10"/>
        <v>432000</v>
      </c>
    </row>
    <row r="675" spans="1:11">
      <c r="A675" s="13">
        <v>40344</v>
      </c>
      <c r="B675" s="67" t="str">
        <f>TEXT($A675,"YYYY")&amp;"-"&amp;TEXT(ROW()-1,"000")&amp;"-"&amp;$F675&amp;TEXT(COUNTIF($F$2:F675,$F675), "000")</f>
        <v>2010-674-泠涷茶254</v>
      </c>
      <c r="C675" s="14" t="s">
        <v>173</v>
      </c>
      <c r="D675" s="14" t="s">
        <v>162</v>
      </c>
      <c r="E675" s="14" t="s">
        <v>118</v>
      </c>
      <c r="F675" s="14" t="s">
        <v>176</v>
      </c>
      <c r="G675" s="14">
        <v>54</v>
      </c>
      <c r="H675" s="14">
        <v>61</v>
      </c>
      <c r="I675" s="14">
        <v>81</v>
      </c>
      <c r="J675" s="14">
        <v>9000</v>
      </c>
      <c r="K675" s="15">
        <f t="shared" si="10"/>
        <v>729000</v>
      </c>
    </row>
    <row r="676" spans="1:11">
      <c r="A676" s="13">
        <v>40344</v>
      </c>
      <c r="B676" s="67" t="str">
        <f>TEXT($A676,"YYYY")&amp;"-"&amp;TEXT(ROW()-1,"000")&amp;"-"&amp;$F676&amp;TEXT(COUNTIF($F$2:F676,$F676), "000")</f>
        <v>2010-675-奶茶163</v>
      </c>
      <c r="C676" s="14" t="s">
        <v>169</v>
      </c>
      <c r="D676" s="14" t="s">
        <v>163</v>
      </c>
      <c r="E676" s="14" t="s">
        <v>7</v>
      </c>
      <c r="F676" s="14" t="s">
        <v>174</v>
      </c>
      <c r="G676" s="14">
        <v>37</v>
      </c>
      <c r="H676" s="14">
        <v>36</v>
      </c>
      <c r="I676" s="14">
        <v>94</v>
      </c>
      <c r="J676" s="14">
        <v>18000</v>
      </c>
      <c r="K676" s="15">
        <f t="shared" si="10"/>
        <v>1692000</v>
      </c>
    </row>
    <row r="677" spans="1:11">
      <c r="A677" s="13">
        <v>40345</v>
      </c>
      <c r="B677" s="67" t="str">
        <f>TEXT($A677,"YYYY")&amp;"-"&amp;TEXT(ROW()-1,"000")&amp;"-"&amp;$F677&amp;TEXT(COUNTIF($F$2:F677,$F677), "000")</f>
        <v>2010-676-紅茶198</v>
      </c>
      <c r="C677" s="14" t="s">
        <v>13</v>
      </c>
      <c r="D677" s="14" t="s">
        <v>117</v>
      </c>
      <c r="E677" s="14" t="s">
        <v>118</v>
      </c>
      <c r="F677" s="14" t="s">
        <v>175</v>
      </c>
      <c r="G677" s="14">
        <v>66</v>
      </c>
      <c r="H677" s="14">
        <v>43</v>
      </c>
      <c r="I677" s="14">
        <v>85</v>
      </c>
      <c r="J677" s="14">
        <v>23500</v>
      </c>
      <c r="K677" s="15">
        <f t="shared" si="10"/>
        <v>1997500</v>
      </c>
    </row>
    <row r="678" spans="1:11">
      <c r="A678" s="13">
        <v>40345</v>
      </c>
      <c r="B678" s="67" t="str">
        <f>TEXT($A678,"YYYY")&amp;"-"&amp;TEXT(ROW()-1,"000")&amp;"-"&amp;$F678&amp;TEXT(COUNTIF($F$2:F678,$F678), "000")</f>
        <v>2010-677-紅茶199</v>
      </c>
      <c r="C678" s="14" t="s">
        <v>169</v>
      </c>
      <c r="D678" s="14" t="s">
        <v>106</v>
      </c>
      <c r="E678" s="14" t="s">
        <v>18</v>
      </c>
      <c r="F678" s="14" t="s">
        <v>175</v>
      </c>
      <c r="G678" s="14">
        <v>45</v>
      </c>
      <c r="H678" s="14">
        <v>27</v>
      </c>
      <c r="I678" s="14">
        <v>7</v>
      </c>
      <c r="J678" s="14">
        <v>23500</v>
      </c>
      <c r="K678" s="15">
        <f t="shared" si="10"/>
        <v>164500</v>
      </c>
    </row>
    <row r="679" spans="1:11">
      <c r="A679" s="13">
        <v>40345</v>
      </c>
      <c r="B679" s="67" t="str">
        <f>TEXT($A679,"YYYY")&amp;"-"&amp;TEXT(ROW()-1,"000")&amp;"-"&amp;$F679&amp;TEXT(COUNTIF($F$2:F679,$F679), "000")</f>
        <v>2010-678-泠涷茶255</v>
      </c>
      <c r="C679" s="14" t="s">
        <v>173</v>
      </c>
      <c r="D679" s="14" t="s">
        <v>27</v>
      </c>
      <c r="E679" s="14" t="s">
        <v>21</v>
      </c>
      <c r="F679" s="14" t="s">
        <v>176</v>
      </c>
      <c r="G679" s="14">
        <v>25</v>
      </c>
      <c r="H679" s="14">
        <v>87</v>
      </c>
      <c r="I679" s="14">
        <v>85</v>
      </c>
      <c r="J679" s="14">
        <v>9000</v>
      </c>
      <c r="K679" s="15">
        <f t="shared" si="10"/>
        <v>765000</v>
      </c>
    </row>
    <row r="680" spans="1:11">
      <c r="A680" s="13">
        <v>40346</v>
      </c>
      <c r="B680" s="67" t="str">
        <f>TEXT($A680,"YYYY")&amp;"-"&amp;TEXT(ROW()-1,"000")&amp;"-"&amp;$F680&amp;TEXT(COUNTIF($F$2:F680,$F680), "000")</f>
        <v>2010-679-泠涷茶256</v>
      </c>
      <c r="C680" s="14" t="s">
        <v>171</v>
      </c>
      <c r="D680" s="14" t="s">
        <v>119</v>
      </c>
      <c r="E680" s="14" t="s">
        <v>23</v>
      </c>
      <c r="F680" s="14" t="s">
        <v>176</v>
      </c>
      <c r="G680" s="14">
        <v>79</v>
      </c>
      <c r="H680" s="14">
        <v>61</v>
      </c>
      <c r="I680" s="14">
        <v>17</v>
      </c>
      <c r="J680" s="14">
        <v>9000</v>
      </c>
      <c r="K680" s="15">
        <f t="shared" si="10"/>
        <v>153000</v>
      </c>
    </row>
    <row r="681" spans="1:11">
      <c r="A681" s="13">
        <v>40347</v>
      </c>
      <c r="B681" s="67" t="str">
        <f>TEXT($A681,"YYYY")&amp;"-"&amp;TEXT(ROW()-1,"000")&amp;"-"&amp;$F681&amp;TEXT(COUNTIF($F$2:F681,$F681), "000")</f>
        <v>2010-680-紅茶200</v>
      </c>
      <c r="C681" s="14" t="s">
        <v>171</v>
      </c>
      <c r="D681" s="14" t="s">
        <v>91</v>
      </c>
      <c r="E681" s="14" t="s">
        <v>10</v>
      </c>
      <c r="F681" s="14" t="s">
        <v>175</v>
      </c>
      <c r="G681" s="14">
        <v>87</v>
      </c>
      <c r="H681" s="14">
        <v>95</v>
      </c>
      <c r="I681" s="14">
        <v>24</v>
      </c>
      <c r="J681" s="14">
        <v>23500</v>
      </c>
      <c r="K681" s="15">
        <f t="shared" si="10"/>
        <v>564000</v>
      </c>
    </row>
    <row r="682" spans="1:11">
      <c r="A682" s="13">
        <v>40347</v>
      </c>
      <c r="B682" s="67" t="str">
        <f>TEXT($A682,"YYYY")&amp;"-"&amp;TEXT(ROW()-1,"000")&amp;"-"&amp;$F682&amp;TEXT(COUNTIF($F$2:F682,$F682), "000")</f>
        <v>2010-681-泠涷茶257</v>
      </c>
      <c r="C682" s="14" t="s">
        <v>13</v>
      </c>
      <c r="D682" s="14" t="s">
        <v>105</v>
      </c>
      <c r="E682" s="14" t="s">
        <v>18</v>
      </c>
      <c r="F682" s="14" t="s">
        <v>176</v>
      </c>
      <c r="G682" s="14">
        <v>97</v>
      </c>
      <c r="H682" s="14">
        <v>72</v>
      </c>
      <c r="I682" s="14">
        <v>10</v>
      </c>
      <c r="J682" s="14">
        <v>9000</v>
      </c>
      <c r="K682" s="15">
        <f t="shared" si="10"/>
        <v>90000</v>
      </c>
    </row>
    <row r="683" spans="1:11">
      <c r="A683" s="13">
        <v>40348</v>
      </c>
      <c r="B683" s="67" t="str">
        <f>TEXT($A683,"YYYY")&amp;"-"&amp;TEXT(ROW()-1,"000")&amp;"-"&amp;$F683&amp;TEXT(COUNTIF($F$2:F683,$F683), "000")</f>
        <v>2010-682-紅茶201</v>
      </c>
      <c r="C683" s="14" t="s">
        <v>13</v>
      </c>
      <c r="D683" s="14" t="s">
        <v>35</v>
      </c>
      <c r="E683" s="14" t="s">
        <v>18</v>
      </c>
      <c r="F683" s="14" t="s">
        <v>175</v>
      </c>
      <c r="G683" s="14">
        <v>81</v>
      </c>
      <c r="H683" s="14">
        <v>51</v>
      </c>
      <c r="I683" s="14">
        <v>11</v>
      </c>
      <c r="J683" s="14">
        <v>23500</v>
      </c>
      <c r="K683" s="15">
        <f t="shared" si="10"/>
        <v>258500</v>
      </c>
    </row>
    <row r="684" spans="1:11">
      <c r="A684" s="13">
        <v>40348</v>
      </c>
      <c r="B684" s="67" t="str">
        <f>TEXT($A684,"YYYY")&amp;"-"&amp;TEXT(ROW()-1,"000")&amp;"-"&amp;$F684&amp;TEXT(COUNTIF($F$2:F684,$F684), "000")</f>
        <v>2010-683-奶茶164</v>
      </c>
      <c r="C684" s="14" t="s">
        <v>171</v>
      </c>
      <c r="D684" s="14" t="s">
        <v>126</v>
      </c>
      <c r="E684" s="14" t="s">
        <v>18</v>
      </c>
      <c r="F684" s="14" t="s">
        <v>174</v>
      </c>
      <c r="G684" s="14">
        <v>97</v>
      </c>
      <c r="H684" s="14">
        <v>85</v>
      </c>
      <c r="I684" s="14">
        <v>49</v>
      </c>
      <c r="J684" s="14">
        <v>18000</v>
      </c>
      <c r="K684" s="15">
        <f t="shared" si="10"/>
        <v>882000</v>
      </c>
    </row>
    <row r="685" spans="1:11">
      <c r="A685" s="13">
        <v>40349</v>
      </c>
      <c r="B685" s="67" t="str">
        <f>TEXT($A685,"YYYY")&amp;"-"&amp;TEXT(ROW()-1,"000")&amp;"-"&amp;$F685&amp;TEXT(COUNTIF($F$2:F685,$F685), "000")</f>
        <v>2010-684-奶茶165</v>
      </c>
      <c r="C685" s="14" t="s">
        <v>172</v>
      </c>
      <c r="D685" s="14" t="s">
        <v>37</v>
      </c>
      <c r="E685" s="14" t="s">
        <v>23</v>
      </c>
      <c r="F685" s="14" t="s">
        <v>174</v>
      </c>
      <c r="G685" s="14">
        <v>69</v>
      </c>
      <c r="H685" s="14">
        <v>80</v>
      </c>
      <c r="I685" s="14">
        <v>33</v>
      </c>
      <c r="J685" s="14">
        <v>18000</v>
      </c>
      <c r="K685" s="15">
        <f t="shared" si="10"/>
        <v>594000</v>
      </c>
    </row>
    <row r="686" spans="1:11">
      <c r="A686" s="13">
        <v>40350</v>
      </c>
      <c r="B686" s="67" t="str">
        <f>TEXT($A686,"YYYY")&amp;"-"&amp;TEXT(ROW()-1,"000")&amp;"-"&amp;$F686&amp;TEXT(COUNTIF($F$2:F686,$F686), "000")</f>
        <v>2010-685-泠涷茶258</v>
      </c>
      <c r="C686" s="14" t="s">
        <v>172</v>
      </c>
      <c r="D686" s="14" t="s">
        <v>45</v>
      </c>
      <c r="E686" s="14" t="s">
        <v>18</v>
      </c>
      <c r="F686" s="14" t="s">
        <v>176</v>
      </c>
      <c r="G686" s="14">
        <v>51</v>
      </c>
      <c r="H686" s="14">
        <v>74</v>
      </c>
      <c r="I686" s="14">
        <v>9</v>
      </c>
      <c r="J686" s="14">
        <v>9000</v>
      </c>
      <c r="K686" s="15">
        <f t="shared" si="10"/>
        <v>81000</v>
      </c>
    </row>
    <row r="687" spans="1:11">
      <c r="A687" s="13">
        <v>40350</v>
      </c>
      <c r="B687" s="67" t="str">
        <f>TEXT($A687,"YYYY")&amp;"-"&amp;TEXT(ROW()-1,"000")&amp;"-"&amp;$F687&amp;TEXT(COUNTIF($F$2:F687,$F687), "000")</f>
        <v>2010-686-紅茶202</v>
      </c>
      <c r="C687" s="14" t="s">
        <v>170</v>
      </c>
      <c r="D687" s="14" t="s">
        <v>80</v>
      </c>
      <c r="E687" s="14" t="s">
        <v>18</v>
      </c>
      <c r="F687" s="14" t="s">
        <v>175</v>
      </c>
      <c r="G687" s="14">
        <v>23</v>
      </c>
      <c r="H687" s="14">
        <v>94</v>
      </c>
      <c r="I687" s="14">
        <v>27</v>
      </c>
      <c r="J687" s="14">
        <v>23500</v>
      </c>
      <c r="K687" s="15">
        <f t="shared" si="10"/>
        <v>634500</v>
      </c>
    </row>
    <row r="688" spans="1:11">
      <c r="A688" s="13">
        <v>40351</v>
      </c>
      <c r="B688" s="67" t="str">
        <f>TEXT($A688,"YYYY")&amp;"-"&amp;TEXT(ROW()-1,"000")&amp;"-"&amp;$F688&amp;TEXT(COUNTIF($F$2:F688,$F688), "000")</f>
        <v>2010-687-紅茶203</v>
      </c>
      <c r="C688" s="14" t="s">
        <v>13</v>
      </c>
      <c r="D688" s="14" t="s">
        <v>35</v>
      </c>
      <c r="E688" s="14" t="s">
        <v>18</v>
      </c>
      <c r="F688" s="14" t="s">
        <v>175</v>
      </c>
      <c r="G688" s="14">
        <v>27</v>
      </c>
      <c r="H688" s="14">
        <v>33</v>
      </c>
      <c r="I688" s="14">
        <v>45</v>
      </c>
      <c r="J688" s="14">
        <v>23500</v>
      </c>
      <c r="K688" s="15">
        <f t="shared" si="10"/>
        <v>1057500</v>
      </c>
    </row>
    <row r="689" spans="1:11">
      <c r="A689" s="13">
        <v>40351</v>
      </c>
      <c r="B689" s="67" t="str">
        <f>TEXT($A689,"YYYY")&amp;"-"&amp;TEXT(ROW()-1,"000")&amp;"-"&amp;$F689&amp;TEXT(COUNTIF($F$2:F689,$F689), "000")</f>
        <v>2010-688-奶茶166</v>
      </c>
      <c r="C689" s="14" t="s">
        <v>169</v>
      </c>
      <c r="D689" s="14" t="s">
        <v>163</v>
      </c>
      <c r="E689" s="14" t="s">
        <v>7</v>
      </c>
      <c r="F689" s="14" t="s">
        <v>174</v>
      </c>
      <c r="G689" s="14">
        <v>61</v>
      </c>
      <c r="H689" s="14">
        <v>65</v>
      </c>
      <c r="I689" s="14">
        <v>57</v>
      </c>
      <c r="J689" s="14">
        <v>18000</v>
      </c>
      <c r="K689" s="15">
        <f t="shared" si="10"/>
        <v>1026000</v>
      </c>
    </row>
    <row r="690" spans="1:11">
      <c r="A690" s="13">
        <v>40352</v>
      </c>
      <c r="B690" s="67" t="str">
        <f>TEXT($A690,"YYYY")&amp;"-"&amp;TEXT(ROW()-1,"000")&amp;"-"&amp;$F690&amp;TEXT(COUNTIF($F$2:F690,$F690), "000")</f>
        <v>2010-689-奶茶167</v>
      </c>
      <c r="C690" s="14" t="s">
        <v>170</v>
      </c>
      <c r="D690" s="14" t="s">
        <v>155</v>
      </c>
      <c r="E690" s="14" t="s">
        <v>18</v>
      </c>
      <c r="F690" s="14" t="s">
        <v>174</v>
      </c>
      <c r="G690" s="14">
        <v>88</v>
      </c>
      <c r="H690" s="14">
        <v>45</v>
      </c>
      <c r="I690" s="14">
        <v>16</v>
      </c>
      <c r="J690" s="14">
        <v>18000</v>
      </c>
      <c r="K690" s="15">
        <f t="shared" si="10"/>
        <v>288000</v>
      </c>
    </row>
    <row r="691" spans="1:11">
      <c r="A691" s="13">
        <v>40353</v>
      </c>
      <c r="B691" s="67" t="str">
        <f>TEXT($A691,"YYYY")&amp;"-"&amp;TEXT(ROW()-1,"000")&amp;"-"&amp;$F691&amp;TEXT(COUNTIF($F$2:F691,$F691), "000")</f>
        <v>2010-690-泠涷茶259</v>
      </c>
      <c r="C691" s="14" t="s">
        <v>172</v>
      </c>
      <c r="D691" s="14" t="s">
        <v>141</v>
      </c>
      <c r="E691" s="14" t="s">
        <v>118</v>
      </c>
      <c r="F691" s="14" t="s">
        <v>176</v>
      </c>
      <c r="G691" s="14">
        <v>24</v>
      </c>
      <c r="H691" s="14">
        <v>24</v>
      </c>
      <c r="I691" s="14">
        <v>37</v>
      </c>
      <c r="J691" s="14">
        <v>9000</v>
      </c>
      <c r="K691" s="15">
        <f t="shared" si="10"/>
        <v>333000</v>
      </c>
    </row>
    <row r="692" spans="1:11">
      <c r="A692" s="13">
        <v>40354</v>
      </c>
      <c r="B692" s="67" t="str">
        <f>TEXT($A692,"YYYY")&amp;"-"&amp;TEXT(ROW()-1,"000")&amp;"-"&amp;$F692&amp;TEXT(COUNTIF($F$2:F692,$F692), "000")</f>
        <v>2010-691-紅茶204</v>
      </c>
      <c r="C692" s="14" t="s">
        <v>13</v>
      </c>
      <c r="D692" s="14" t="s">
        <v>51</v>
      </c>
      <c r="E692" s="14" t="s">
        <v>10</v>
      </c>
      <c r="F692" s="14" t="s">
        <v>175</v>
      </c>
      <c r="G692" s="14">
        <v>35</v>
      </c>
      <c r="H692" s="14">
        <v>46</v>
      </c>
      <c r="I692" s="14">
        <v>75</v>
      </c>
      <c r="J692" s="14">
        <v>23500</v>
      </c>
      <c r="K692" s="15">
        <f t="shared" si="10"/>
        <v>1762500</v>
      </c>
    </row>
    <row r="693" spans="1:11">
      <c r="A693" s="13">
        <v>40356</v>
      </c>
      <c r="B693" s="67" t="str">
        <f>TEXT($A693,"YYYY")&amp;"-"&amp;TEXT(ROW()-1,"000")&amp;"-"&amp;$F693&amp;TEXT(COUNTIF($F$2:F693,$F693), "000")</f>
        <v>2010-692-泠涷茶260</v>
      </c>
      <c r="C693" s="14" t="s">
        <v>173</v>
      </c>
      <c r="D693" s="14" t="s">
        <v>27</v>
      </c>
      <c r="E693" s="14" t="s">
        <v>21</v>
      </c>
      <c r="F693" s="14" t="s">
        <v>176</v>
      </c>
      <c r="G693" s="14">
        <v>85</v>
      </c>
      <c r="H693" s="14">
        <v>29</v>
      </c>
      <c r="I693" s="14">
        <v>70</v>
      </c>
      <c r="J693" s="14">
        <v>9000</v>
      </c>
      <c r="K693" s="15">
        <f t="shared" si="10"/>
        <v>630000</v>
      </c>
    </row>
    <row r="694" spans="1:11">
      <c r="A694" s="13">
        <v>40356</v>
      </c>
      <c r="B694" s="67" t="str">
        <f>TEXT($A694,"YYYY")&amp;"-"&amp;TEXT(ROW()-1,"000")&amp;"-"&amp;$F694&amp;TEXT(COUNTIF($F$2:F694,$F694), "000")</f>
        <v>2010-693-奶茶168</v>
      </c>
      <c r="C694" s="14" t="s">
        <v>173</v>
      </c>
      <c r="D694" s="14" t="s">
        <v>149</v>
      </c>
      <c r="E694" s="14" t="s">
        <v>18</v>
      </c>
      <c r="F694" s="14" t="s">
        <v>174</v>
      </c>
      <c r="G694" s="14">
        <v>97</v>
      </c>
      <c r="H694" s="14">
        <v>82</v>
      </c>
      <c r="I694" s="14">
        <v>80</v>
      </c>
      <c r="J694" s="14">
        <v>18000</v>
      </c>
      <c r="K694" s="15">
        <f t="shared" si="10"/>
        <v>1440000</v>
      </c>
    </row>
    <row r="695" spans="1:11">
      <c r="A695" s="13">
        <v>40356</v>
      </c>
      <c r="B695" s="67" t="str">
        <f>TEXT($A695,"YYYY")&amp;"-"&amp;TEXT(ROW()-1,"000")&amp;"-"&amp;$F695&amp;TEXT(COUNTIF($F$2:F695,$F695), "000")</f>
        <v>2010-694-泠涷茶261</v>
      </c>
      <c r="C695" s="14" t="s">
        <v>172</v>
      </c>
      <c r="D695" s="14" t="s">
        <v>97</v>
      </c>
      <c r="E695" s="14" t="s">
        <v>10</v>
      </c>
      <c r="F695" s="14" t="s">
        <v>176</v>
      </c>
      <c r="G695" s="14">
        <v>27</v>
      </c>
      <c r="H695" s="14">
        <v>91</v>
      </c>
      <c r="I695" s="14">
        <v>95</v>
      </c>
      <c r="J695" s="14">
        <v>9000</v>
      </c>
      <c r="K695" s="15">
        <f t="shared" si="10"/>
        <v>855000</v>
      </c>
    </row>
    <row r="696" spans="1:11">
      <c r="A696" s="13">
        <v>40356</v>
      </c>
      <c r="B696" s="67" t="str">
        <f>TEXT($A696,"YYYY")&amp;"-"&amp;TEXT(ROW()-1,"000")&amp;"-"&amp;$F696&amp;TEXT(COUNTIF($F$2:F696,$F696), "000")</f>
        <v>2010-695-泠涷茶262</v>
      </c>
      <c r="C696" s="14" t="s">
        <v>173</v>
      </c>
      <c r="D696" s="14" t="s">
        <v>142</v>
      </c>
      <c r="E696" s="14" t="s">
        <v>7</v>
      </c>
      <c r="F696" s="14" t="s">
        <v>176</v>
      </c>
      <c r="G696" s="14">
        <v>36</v>
      </c>
      <c r="H696" s="14">
        <v>34</v>
      </c>
      <c r="I696" s="14">
        <v>48</v>
      </c>
      <c r="J696" s="14">
        <v>9000</v>
      </c>
      <c r="K696" s="15">
        <f t="shared" si="10"/>
        <v>432000</v>
      </c>
    </row>
    <row r="697" spans="1:11">
      <c r="A697" s="13">
        <v>40356</v>
      </c>
      <c r="B697" s="67" t="str">
        <f>TEXT($A697,"YYYY")&amp;"-"&amp;TEXT(ROW()-1,"000")&amp;"-"&amp;$F697&amp;TEXT(COUNTIF($F$2:F697,$F697), "000")</f>
        <v>2010-696-奶茶169</v>
      </c>
      <c r="C697" s="14" t="s">
        <v>169</v>
      </c>
      <c r="D697" s="14" t="s">
        <v>143</v>
      </c>
      <c r="E697" s="14" t="s">
        <v>18</v>
      </c>
      <c r="F697" s="14" t="s">
        <v>174</v>
      </c>
      <c r="G697" s="14">
        <v>61</v>
      </c>
      <c r="H697" s="14">
        <v>75</v>
      </c>
      <c r="I697" s="14">
        <v>55</v>
      </c>
      <c r="J697" s="14">
        <v>18000</v>
      </c>
      <c r="K697" s="15">
        <f t="shared" si="10"/>
        <v>990000</v>
      </c>
    </row>
    <row r="698" spans="1:11">
      <c r="A698" s="13">
        <v>40357</v>
      </c>
      <c r="B698" s="67" t="str">
        <f>TEXT($A698,"YYYY")&amp;"-"&amp;TEXT(ROW()-1,"000")&amp;"-"&amp;$F698&amp;TEXT(COUNTIF($F$2:F698,$F698), "000")</f>
        <v>2010-697-泠涷茶263</v>
      </c>
      <c r="C698" s="14" t="s">
        <v>13</v>
      </c>
      <c r="D698" s="14" t="s">
        <v>44</v>
      </c>
      <c r="E698" s="14" t="s">
        <v>23</v>
      </c>
      <c r="F698" s="14" t="s">
        <v>176</v>
      </c>
      <c r="G698" s="14">
        <v>88</v>
      </c>
      <c r="H698" s="14">
        <v>39</v>
      </c>
      <c r="I698" s="14">
        <v>57</v>
      </c>
      <c r="J698" s="14">
        <v>9000</v>
      </c>
      <c r="K698" s="15">
        <f t="shared" si="10"/>
        <v>513000</v>
      </c>
    </row>
    <row r="699" spans="1:11">
      <c r="A699" s="13">
        <v>40358</v>
      </c>
      <c r="B699" s="67" t="str">
        <f>TEXT($A699,"YYYY")&amp;"-"&amp;TEXT(ROW()-1,"000")&amp;"-"&amp;$F699&amp;TEXT(COUNTIF($F$2:F699,$F699), "000")</f>
        <v>2010-698-奶茶170</v>
      </c>
      <c r="C699" s="14" t="s">
        <v>170</v>
      </c>
      <c r="D699" s="14" t="s">
        <v>24</v>
      </c>
      <c r="E699" s="14" t="s">
        <v>21</v>
      </c>
      <c r="F699" s="14" t="s">
        <v>174</v>
      </c>
      <c r="G699" s="14">
        <v>52</v>
      </c>
      <c r="H699" s="14">
        <v>45</v>
      </c>
      <c r="I699" s="14">
        <v>83</v>
      </c>
      <c r="J699" s="14">
        <v>18000</v>
      </c>
      <c r="K699" s="15">
        <f t="shared" si="10"/>
        <v>1494000</v>
      </c>
    </row>
    <row r="700" spans="1:11">
      <c r="A700" s="13">
        <v>40359</v>
      </c>
      <c r="B700" s="67" t="str">
        <f>TEXT($A700,"YYYY")&amp;"-"&amp;TEXT(ROW()-1,"000")&amp;"-"&amp;$F700&amp;TEXT(COUNTIF($F$2:F700,$F700), "000")</f>
        <v>2010-699-奶茶171</v>
      </c>
      <c r="C700" s="14" t="s">
        <v>13</v>
      </c>
      <c r="D700" s="14" t="s">
        <v>95</v>
      </c>
      <c r="E700" s="14" t="s">
        <v>10</v>
      </c>
      <c r="F700" s="14" t="s">
        <v>174</v>
      </c>
      <c r="G700" s="14">
        <v>100</v>
      </c>
      <c r="H700" s="14">
        <v>70</v>
      </c>
      <c r="I700" s="14">
        <v>87</v>
      </c>
      <c r="J700" s="14">
        <v>18000</v>
      </c>
      <c r="K700" s="15">
        <f t="shared" si="10"/>
        <v>1566000</v>
      </c>
    </row>
    <row r="701" spans="1:11">
      <c r="A701" s="13">
        <v>40359</v>
      </c>
      <c r="B701" s="67" t="str">
        <f>TEXT($A701,"YYYY")&amp;"-"&amp;TEXT(ROW()-1,"000")&amp;"-"&amp;$F701&amp;TEXT(COUNTIF($F$2:F701,$F701), "000")</f>
        <v>2010-700-紅茶205</v>
      </c>
      <c r="C701" s="14" t="s">
        <v>13</v>
      </c>
      <c r="D701" s="14" t="s">
        <v>122</v>
      </c>
      <c r="E701" s="14" t="s">
        <v>18</v>
      </c>
      <c r="F701" s="14" t="s">
        <v>175</v>
      </c>
      <c r="G701" s="14">
        <v>89</v>
      </c>
      <c r="H701" s="14">
        <v>81</v>
      </c>
      <c r="I701" s="14">
        <v>44</v>
      </c>
      <c r="J701" s="14">
        <v>23500</v>
      </c>
      <c r="K701" s="15">
        <f t="shared" si="10"/>
        <v>1034000</v>
      </c>
    </row>
    <row r="702" spans="1:11">
      <c r="A702" s="13">
        <v>40365</v>
      </c>
      <c r="B702" s="67" t="str">
        <f>TEXT($A702,"YYYY")&amp;"-"&amp;TEXT(ROW()-1,"000")&amp;"-"&amp;$F702&amp;TEXT(COUNTIF($F$2:F702,$F702), "000")</f>
        <v>2010-701-紅茶206</v>
      </c>
      <c r="C702" s="14" t="s">
        <v>13</v>
      </c>
      <c r="D702" s="14" t="s">
        <v>146</v>
      </c>
      <c r="E702" s="14" t="s">
        <v>7</v>
      </c>
      <c r="F702" s="14" t="s">
        <v>175</v>
      </c>
      <c r="G702" s="14">
        <v>77</v>
      </c>
      <c r="H702" s="14">
        <v>67</v>
      </c>
      <c r="I702" s="14">
        <v>50</v>
      </c>
      <c r="J702" s="14">
        <v>23500</v>
      </c>
      <c r="K702" s="15">
        <f t="shared" si="10"/>
        <v>1175000</v>
      </c>
    </row>
    <row r="703" spans="1:11">
      <c r="A703" s="13">
        <v>40366</v>
      </c>
      <c r="B703" s="67" t="str">
        <f>TEXT($A703,"YYYY")&amp;"-"&amp;TEXT(ROW()-1,"000")&amp;"-"&amp;$F703&amp;TEXT(COUNTIF($F$2:F703,$F703), "000")</f>
        <v>2010-702-紅茶207</v>
      </c>
      <c r="C703" s="14" t="s">
        <v>169</v>
      </c>
      <c r="D703" s="14" t="s">
        <v>9</v>
      </c>
      <c r="E703" s="14" t="s">
        <v>18</v>
      </c>
      <c r="F703" s="14" t="s">
        <v>175</v>
      </c>
      <c r="G703" s="14">
        <v>59</v>
      </c>
      <c r="H703" s="14">
        <v>48</v>
      </c>
      <c r="I703" s="14">
        <v>55</v>
      </c>
      <c r="J703" s="14">
        <v>23500</v>
      </c>
      <c r="K703" s="15">
        <f t="shared" si="10"/>
        <v>1292500</v>
      </c>
    </row>
    <row r="704" spans="1:11">
      <c r="A704" s="13">
        <v>40366</v>
      </c>
      <c r="B704" s="67" t="str">
        <f>TEXT($A704,"YYYY")&amp;"-"&amp;TEXT(ROW()-1,"000")&amp;"-"&amp;$F704&amp;TEXT(COUNTIF($F$2:F704,$F704), "000")</f>
        <v>2010-703-紅茶208</v>
      </c>
      <c r="C704" s="14" t="s">
        <v>171</v>
      </c>
      <c r="D704" s="14" t="s">
        <v>41</v>
      </c>
      <c r="E704" s="14" t="s">
        <v>23</v>
      </c>
      <c r="F704" s="14" t="s">
        <v>175</v>
      </c>
      <c r="G704" s="14">
        <v>83</v>
      </c>
      <c r="H704" s="14">
        <v>71</v>
      </c>
      <c r="I704" s="14">
        <v>41</v>
      </c>
      <c r="J704" s="14">
        <v>23500</v>
      </c>
      <c r="K704" s="15">
        <f t="shared" si="10"/>
        <v>963500</v>
      </c>
    </row>
    <row r="705" spans="1:11">
      <c r="A705" s="13">
        <v>40366</v>
      </c>
      <c r="B705" s="67" t="str">
        <f>TEXT($A705,"YYYY")&amp;"-"&amp;TEXT(ROW()-1,"000")&amp;"-"&amp;$F705&amp;TEXT(COUNTIF($F$2:F705,$F705), "000")</f>
        <v>2010-704-奶茶172</v>
      </c>
      <c r="C705" s="14" t="s">
        <v>172</v>
      </c>
      <c r="D705" s="14" t="s">
        <v>25</v>
      </c>
      <c r="E705" s="14" t="s">
        <v>21</v>
      </c>
      <c r="F705" s="14" t="s">
        <v>174</v>
      </c>
      <c r="G705" s="14">
        <v>54</v>
      </c>
      <c r="H705" s="14">
        <v>55</v>
      </c>
      <c r="I705" s="14">
        <v>81</v>
      </c>
      <c r="J705" s="14">
        <v>18000</v>
      </c>
      <c r="K705" s="15">
        <f t="shared" si="10"/>
        <v>1458000</v>
      </c>
    </row>
    <row r="706" spans="1:11">
      <c r="A706" s="13">
        <v>40368</v>
      </c>
      <c r="B706" s="67" t="str">
        <f>TEXT($A706,"YYYY")&amp;"-"&amp;TEXT(ROW()-1,"000")&amp;"-"&amp;$F706&amp;TEXT(COUNTIF($F$2:F706,$F706), "000")</f>
        <v>2010-705-茶包031</v>
      </c>
      <c r="C706" s="14" t="s">
        <v>172</v>
      </c>
      <c r="D706" s="14" t="s">
        <v>36</v>
      </c>
      <c r="E706" s="14" t="s">
        <v>23</v>
      </c>
      <c r="F706" s="14" t="s">
        <v>178</v>
      </c>
      <c r="G706" s="14">
        <v>33</v>
      </c>
      <c r="H706" s="14">
        <v>92</v>
      </c>
      <c r="I706" s="14">
        <v>19</v>
      </c>
      <c r="J706" s="14">
        <v>4000</v>
      </c>
      <c r="K706" s="15">
        <f t="shared" ref="K706:K769" si="11">J706*I706</f>
        <v>76000</v>
      </c>
    </row>
    <row r="707" spans="1:11">
      <c r="A707" s="13">
        <v>40370</v>
      </c>
      <c r="B707" s="67" t="str">
        <f>TEXT($A707,"YYYY")&amp;"-"&amp;TEXT(ROW()-1,"000")&amp;"-"&amp;$F707&amp;TEXT(COUNTIF($F$2:F707,$F707), "000")</f>
        <v>2010-706-紅茶209</v>
      </c>
      <c r="C707" s="14" t="s">
        <v>172</v>
      </c>
      <c r="D707" s="14" t="s">
        <v>61</v>
      </c>
      <c r="E707" s="14" t="s">
        <v>7</v>
      </c>
      <c r="F707" s="14" t="s">
        <v>175</v>
      </c>
      <c r="G707" s="14">
        <v>64</v>
      </c>
      <c r="H707" s="14">
        <v>94</v>
      </c>
      <c r="I707" s="14">
        <v>70</v>
      </c>
      <c r="J707" s="14">
        <v>23500</v>
      </c>
      <c r="K707" s="15">
        <f t="shared" si="11"/>
        <v>1645000</v>
      </c>
    </row>
    <row r="708" spans="1:11">
      <c r="A708" s="13">
        <v>40370</v>
      </c>
      <c r="B708" s="67" t="str">
        <f>TEXT($A708,"YYYY")&amp;"-"&amp;TEXT(ROW()-1,"000")&amp;"-"&amp;$F708&amp;TEXT(COUNTIF($F$2:F708,$F708), "000")</f>
        <v>2010-707-紅茶210</v>
      </c>
      <c r="C708" s="14" t="s">
        <v>13</v>
      </c>
      <c r="D708" s="14" t="s">
        <v>121</v>
      </c>
      <c r="E708" s="14" t="s">
        <v>10</v>
      </c>
      <c r="F708" s="14" t="s">
        <v>175</v>
      </c>
      <c r="G708" s="14">
        <v>88</v>
      </c>
      <c r="H708" s="14">
        <v>70</v>
      </c>
      <c r="I708" s="14">
        <v>99</v>
      </c>
      <c r="J708" s="14">
        <v>23500</v>
      </c>
      <c r="K708" s="15">
        <f t="shared" si="11"/>
        <v>2326500</v>
      </c>
    </row>
    <row r="709" spans="1:11">
      <c r="A709" s="13">
        <v>40370</v>
      </c>
      <c r="B709" s="67" t="str">
        <f>TEXT($A709,"YYYY")&amp;"-"&amp;TEXT(ROW()-1,"000")&amp;"-"&amp;$F709&amp;TEXT(COUNTIF($F$2:F709,$F709), "000")</f>
        <v>2010-708-泠涷茶264</v>
      </c>
      <c r="C709" s="14" t="s">
        <v>171</v>
      </c>
      <c r="D709" s="14" t="s">
        <v>119</v>
      </c>
      <c r="E709" s="14" t="s">
        <v>23</v>
      </c>
      <c r="F709" s="14" t="s">
        <v>176</v>
      </c>
      <c r="G709" s="14">
        <v>55</v>
      </c>
      <c r="H709" s="14">
        <v>38</v>
      </c>
      <c r="I709" s="14">
        <v>63</v>
      </c>
      <c r="J709" s="14">
        <v>9000</v>
      </c>
      <c r="K709" s="15">
        <f t="shared" si="11"/>
        <v>567000</v>
      </c>
    </row>
    <row r="710" spans="1:11">
      <c r="A710" s="13">
        <v>40372</v>
      </c>
      <c r="B710" s="67" t="str">
        <f>TEXT($A710,"YYYY")&amp;"-"&amp;TEXT(ROW()-1,"000")&amp;"-"&amp;$F710&amp;TEXT(COUNTIF($F$2:F710,$F710), "000")</f>
        <v>2010-709-泠涷茶265</v>
      </c>
      <c r="C710" s="14" t="s">
        <v>169</v>
      </c>
      <c r="D710" s="14" t="s">
        <v>66</v>
      </c>
      <c r="E710" s="14" t="s">
        <v>7</v>
      </c>
      <c r="F710" s="14" t="s">
        <v>176</v>
      </c>
      <c r="G710" s="14">
        <v>35</v>
      </c>
      <c r="H710" s="14">
        <v>74</v>
      </c>
      <c r="I710" s="14">
        <v>92</v>
      </c>
      <c r="J710" s="14">
        <v>9000</v>
      </c>
      <c r="K710" s="15">
        <f t="shared" si="11"/>
        <v>828000</v>
      </c>
    </row>
    <row r="711" spans="1:11">
      <c r="A711" s="13">
        <v>40372</v>
      </c>
      <c r="B711" s="67" t="str">
        <f>TEXT($A711,"YYYY")&amp;"-"&amp;TEXT(ROW()-1,"000")&amp;"-"&amp;$F711&amp;TEXT(COUNTIF($F$2:F711,$F711), "000")</f>
        <v>2010-710-紅茶211</v>
      </c>
      <c r="C711" s="14" t="s">
        <v>13</v>
      </c>
      <c r="D711" s="14" t="s">
        <v>145</v>
      </c>
      <c r="E711" s="14" t="s">
        <v>118</v>
      </c>
      <c r="F711" s="14" t="s">
        <v>175</v>
      </c>
      <c r="G711" s="14">
        <v>62</v>
      </c>
      <c r="H711" s="14">
        <v>29</v>
      </c>
      <c r="I711" s="14">
        <v>17</v>
      </c>
      <c r="J711" s="14">
        <v>23500</v>
      </c>
      <c r="K711" s="15">
        <f t="shared" si="11"/>
        <v>399500</v>
      </c>
    </row>
    <row r="712" spans="1:11">
      <c r="A712" s="13">
        <v>40373</v>
      </c>
      <c r="B712" s="67" t="str">
        <f>TEXT($A712,"YYYY")&amp;"-"&amp;TEXT(ROW()-1,"000")&amp;"-"&amp;$F712&amp;TEXT(COUNTIF($F$2:F712,$F712), "000")</f>
        <v>2010-711-紅茶212</v>
      </c>
      <c r="C712" s="14" t="s">
        <v>171</v>
      </c>
      <c r="D712" s="14" t="s">
        <v>139</v>
      </c>
      <c r="E712" s="14" t="s">
        <v>118</v>
      </c>
      <c r="F712" s="14" t="s">
        <v>175</v>
      </c>
      <c r="G712" s="14">
        <v>75</v>
      </c>
      <c r="H712" s="14">
        <v>62</v>
      </c>
      <c r="I712" s="14">
        <v>31</v>
      </c>
      <c r="J712" s="14">
        <v>23500</v>
      </c>
      <c r="K712" s="15">
        <f t="shared" si="11"/>
        <v>728500</v>
      </c>
    </row>
    <row r="713" spans="1:11">
      <c r="A713" s="13">
        <v>40373</v>
      </c>
      <c r="B713" s="67" t="str">
        <f>TEXT($A713,"YYYY")&amp;"-"&amp;TEXT(ROW()-1,"000")&amp;"-"&amp;$F713&amp;TEXT(COUNTIF($F$2:F713,$F713), "000")</f>
        <v>2010-712-泠涷茶266</v>
      </c>
      <c r="C713" s="14" t="s">
        <v>169</v>
      </c>
      <c r="D713" s="14" t="s">
        <v>138</v>
      </c>
      <c r="E713" s="14" t="s">
        <v>7</v>
      </c>
      <c r="F713" s="14" t="s">
        <v>176</v>
      </c>
      <c r="G713" s="14">
        <v>81</v>
      </c>
      <c r="H713" s="14">
        <v>38</v>
      </c>
      <c r="I713" s="14">
        <v>72</v>
      </c>
      <c r="J713" s="14">
        <v>9000</v>
      </c>
      <c r="K713" s="15">
        <f t="shared" si="11"/>
        <v>648000</v>
      </c>
    </row>
    <row r="714" spans="1:11">
      <c r="A714" s="13">
        <v>40374</v>
      </c>
      <c r="B714" s="67" t="str">
        <f>TEXT($A714,"YYYY")&amp;"-"&amp;TEXT(ROW()-1,"000")&amp;"-"&amp;$F714&amp;TEXT(COUNTIF($F$2:F714,$F714), "000")</f>
        <v>2010-713-泠涷茶267</v>
      </c>
      <c r="C714" s="14" t="s">
        <v>169</v>
      </c>
      <c r="D714" s="14" t="s">
        <v>135</v>
      </c>
      <c r="E714" s="14" t="s">
        <v>23</v>
      </c>
      <c r="F714" s="14" t="s">
        <v>176</v>
      </c>
      <c r="G714" s="14">
        <v>29</v>
      </c>
      <c r="H714" s="14">
        <v>43</v>
      </c>
      <c r="I714" s="14">
        <v>59</v>
      </c>
      <c r="J714" s="14">
        <v>9000</v>
      </c>
      <c r="K714" s="15">
        <f t="shared" si="11"/>
        <v>531000</v>
      </c>
    </row>
    <row r="715" spans="1:11">
      <c r="A715" s="13">
        <v>40375</v>
      </c>
      <c r="B715" s="67" t="str">
        <f>TEXT($A715,"YYYY")&amp;"-"&amp;TEXT(ROW()-1,"000")&amp;"-"&amp;$F715&amp;TEXT(COUNTIF($F$2:F715,$F715), "000")</f>
        <v>2010-714-泠涷茶268</v>
      </c>
      <c r="C715" s="14" t="s">
        <v>170</v>
      </c>
      <c r="D715" s="14" t="s">
        <v>144</v>
      </c>
      <c r="E715" s="14" t="s">
        <v>118</v>
      </c>
      <c r="F715" s="14" t="s">
        <v>176</v>
      </c>
      <c r="G715" s="14">
        <v>59</v>
      </c>
      <c r="H715" s="14">
        <v>61</v>
      </c>
      <c r="I715" s="14">
        <v>83</v>
      </c>
      <c r="J715" s="14">
        <v>9000</v>
      </c>
      <c r="K715" s="15">
        <f t="shared" si="11"/>
        <v>747000</v>
      </c>
    </row>
    <row r="716" spans="1:11">
      <c r="A716" s="13">
        <v>40376</v>
      </c>
      <c r="B716" s="67" t="str">
        <f>TEXT($A716,"YYYY")&amp;"-"&amp;TEXT(ROW()-1,"000")&amp;"-"&amp;$F716&amp;TEXT(COUNTIF($F$2:F716,$F716), "000")</f>
        <v>2010-715-茶包032</v>
      </c>
      <c r="C716" s="14" t="s">
        <v>170</v>
      </c>
      <c r="D716" s="14" t="s">
        <v>50</v>
      </c>
      <c r="E716" s="14" t="s">
        <v>10</v>
      </c>
      <c r="F716" s="14" t="s">
        <v>178</v>
      </c>
      <c r="G716" s="14">
        <v>46</v>
      </c>
      <c r="H716" s="14">
        <v>68</v>
      </c>
      <c r="I716" s="14">
        <v>41</v>
      </c>
      <c r="J716" s="14">
        <v>4000</v>
      </c>
      <c r="K716" s="15">
        <f t="shared" si="11"/>
        <v>164000</v>
      </c>
    </row>
    <row r="717" spans="1:11">
      <c r="A717" s="13">
        <v>40378</v>
      </c>
      <c r="B717" s="67" t="str">
        <f>TEXT($A717,"YYYY")&amp;"-"&amp;TEXT(ROW()-1,"000")&amp;"-"&amp;$F717&amp;TEXT(COUNTIF($F$2:F717,$F717), "000")</f>
        <v>2010-716-泠涷茶269</v>
      </c>
      <c r="C717" s="14" t="s">
        <v>171</v>
      </c>
      <c r="D717" s="14" t="s">
        <v>84</v>
      </c>
      <c r="E717" s="14" t="s">
        <v>18</v>
      </c>
      <c r="F717" s="14" t="s">
        <v>176</v>
      </c>
      <c r="G717" s="14">
        <v>55</v>
      </c>
      <c r="H717" s="14">
        <v>26</v>
      </c>
      <c r="I717" s="14">
        <v>16</v>
      </c>
      <c r="J717" s="14">
        <v>9000</v>
      </c>
      <c r="K717" s="15">
        <f t="shared" si="11"/>
        <v>144000</v>
      </c>
    </row>
    <row r="718" spans="1:11">
      <c r="A718" s="13">
        <v>40379</v>
      </c>
      <c r="B718" s="67" t="str">
        <f>TEXT($A718,"YYYY")&amp;"-"&amp;TEXT(ROW()-1,"000")&amp;"-"&amp;$F718&amp;TEXT(COUNTIF($F$2:F718,$F718), "000")</f>
        <v>2010-717-奶茶173</v>
      </c>
      <c r="C718" s="14" t="s">
        <v>173</v>
      </c>
      <c r="D718" s="14" t="s">
        <v>152</v>
      </c>
      <c r="E718" s="14" t="s">
        <v>10</v>
      </c>
      <c r="F718" s="14" t="s">
        <v>174</v>
      </c>
      <c r="G718" s="14">
        <v>66</v>
      </c>
      <c r="H718" s="14">
        <v>55</v>
      </c>
      <c r="I718" s="14">
        <v>72</v>
      </c>
      <c r="J718" s="14">
        <v>18000</v>
      </c>
      <c r="K718" s="15">
        <f t="shared" si="11"/>
        <v>1296000</v>
      </c>
    </row>
    <row r="719" spans="1:11">
      <c r="A719" s="13">
        <v>40380</v>
      </c>
      <c r="B719" s="67" t="str">
        <f>TEXT($A719,"YYYY")&amp;"-"&amp;TEXT(ROW()-1,"000")&amp;"-"&amp;$F719&amp;TEXT(COUNTIF($F$2:F719,$F719), "000")</f>
        <v>2010-718-奶茶174</v>
      </c>
      <c r="C719" s="14" t="s">
        <v>169</v>
      </c>
      <c r="D719" s="14" t="s">
        <v>40</v>
      </c>
      <c r="E719" s="14" t="s">
        <v>10</v>
      </c>
      <c r="F719" s="14" t="s">
        <v>174</v>
      </c>
      <c r="G719" s="14">
        <v>52</v>
      </c>
      <c r="H719" s="14">
        <v>26</v>
      </c>
      <c r="I719" s="14">
        <v>44</v>
      </c>
      <c r="J719" s="14">
        <v>18000</v>
      </c>
      <c r="K719" s="15">
        <f t="shared" si="11"/>
        <v>792000</v>
      </c>
    </row>
    <row r="720" spans="1:11">
      <c r="A720" s="13">
        <v>40382</v>
      </c>
      <c r="B720" s="67" t="str">
        <f>TEXT($A720,"YYYY")&amp;"-"&amp;TEXT(ROW()-1,"000")&amp;"-"&amp;$F720&amp;TEXT(COUNTIF($F$2:F720,$F720), "000")</f>
        <v>2010-719-泠涷茶270</v>
      </c>
      <c r="C720" s="14" t="s">
        <v>171</v>
      </c>
      <c r="D720" s="14" t="s">
        <v>84</v>
      </c>
      <c r="E720" s="14" t="s">
        <v>18</v>
      </c>
      <c r="F720" s="14" t="s">
        <v>176</v>
      </c>
      <c r="G720" s="14">
        <v>48</v>
      </c>
      <c r="H720" s="14">
        <v>58</v>
      </c>
      <c r="I720" s="14">
        <v>70</v>
      </c>
      <c r="J720" s="14">
        <v>9000</v>
      </c>
      <c r="K720" s="15">
        <f t="shared" si="11"/>
        <v>630000</v>
      </c>
    </row>
    <row r="721" spans="1:11">
      <c r="A721" s="13">
        <v>40382</v>
      </c>
      <c r="B721" s="67" t="str">
        <f>TEXT($A721,"YYYY")&amp;"-"&amp;TEXT(ROW()-1,"000")&amp;"-"&amp;$F721&amp;TEXT(COUNTIF($F$2:F721,$F721), "000")</f>
        <v>2010-720-泠涷茶271</v>
      </c>
      <c r="C721" s="14" t="s">
        <v>171</v>
      </c>
      <c r="D721" s="14" t="s">
        <v>79</v>
      </c>
      <c r="E721" s="14" t="s">
        <v>18</v>
      </c>
      <c r="F721" s="14" t="s">
        <v>176</v>
      </c>
      <c r="G721" s="14">
        <v>60</v>
      </c>
      <c r="H721" s="14">
        <v>35</v>
      </c>
      <c r="I721" s="14">
        <v>81</v>
      </c>
      <c r="J721" s="14">
        <v>9000</v>
      </c>
      <c r="K721" s="15">
        <f t="shared" si="11"/>
        <v>729000</v>
      </c>
    </row>
    <row r="722" spans="1:11">
      <c r="A722" s="13">
        <v>40383</v>
      </c>
      <c r="B722" s="67" t="str">
        <f>TEXT($A722,"YYYY")&amp;"-"&amp;TEXT(ROW()-1,"000")&amp;"-"&amp;$F722&amp;TEXT(COUNTIF($F$2:F722,$F722), "000")</f>
        <v>2010-721-奶茶175</v>
      </c>
      <c r="C722" s="14" t="s">
        <v>169</v>
      </c>
      <c r="D722" s="14" t="s">
        <v>40</v>
      </c>
      <c r="E722" s="14" t="s">
        <v>10</v>
      </c>
      <c r="F722" s="14" t="s">
        <v>174</v>
      </c>
      <c r="G722" s="14">
        <v>21</v>
      </c>
      <c r="H722" s="14">
        <v>96</v>
      </c>
      <c r="I722" s="14">
        <v>33</v>
      </c>
      <c r="J722" s="14">
        <v>18000</v>
      </c>
      <c r="K722" s="15">
        <f t="shared" si="11"/>
        <v>594000</v>
      </c>
    </row>
    <row r="723" spans="1:11">
      <c r="A723" s="13">
        <v>40385</v>
      </c>
      <c r="B723" s="67" t="str">
        <f>TEXT($A723,"YYYY")&amp;"-"&amp;TEXT(ROW()-1,"000")&amp;"-"&amp;$F723&amp;TEXT(COUNTIF($F$2:F723,$F723), "000")</f>
        <v>2010-722-紅茶213</v>
      </c>
      <c r="C723" s="14" t="s">
        <v>169</v>
      </c>
      <c r="D723" s="14" t="s">
        <v>153</v>
      </c>
      <c r="E723" s="14" t="s">
        <v>7</v>
      </c>
      <c r="F723" s="14" t="s">
        <v>175</v>
      </c>
      <c r="G723" s="14">
        <v>35</v>
      </c>
      <c r="H723" s="14">
        <v>99</v>
      </c>
      <c r="I723" s="14">
        <v>33</v>
      </c>
      <c r="J723" s="14">
        <v>23500</v>
      </c>
      <c r="K723" s="15">
        <f t="shared" si="11"/>
        <v>775500</v>
      </c>
    </row>
    <row r="724" spans="1:11">
      <c r="A724" s="13">
        <v>40385</v>
      </c>
      <c r="B724" s="67" t="str">
        <f>TEXT($A724,"YYYY")&amp;"-"&amp;TEXT(ROW()-1,"000")&amp;"-"&amp;$F724&amp;TEXT(COUNTIF($F$2:F724,$F724), "000")</f>
        <v>2010-723-泠涷茶272</v>
      </c>
      <c r="C724" s="14" t="s">
        <v>173</v>
      </c>
      <c r="D724" s="14" t="s">
        <v>100</v>
      </c>
      <c r="E724" s="14" t="s">
        <v>18</v>
      </c>
      <c r="F724" s="14" t="s">
        <v>176</v>
      </c>
      <c r="G724" s="14">
        <v>54</v>
      </c>
      <c r="H724" s="14">
        <v>87</v>
      </c>
      <c r="I724" s="14">
        <v>30</v>
      </c>
      <c r="J724" s="14">
        <v>9000</v>
      </c>
      <c r="K724" s="15">
        <f t="shared" si="11"/>
        <v>270000</v>
      </c>
    </row>
    <row r="725" spans="1:11">
      <c r="A725" s="13">
        <v>40385</v>
      </c>
      <c r="B725" s="67" t="str">
        <f>TEXT($A725,"YYYY")&amp;"-"&amp;TEXT(ROW()-1,"000")&amp;"-"&amp;$F725&amp;TEXT(COUNTIF($F$2:F725,$F725), "000")</f>
        <v>2010-724-茶包033</v>
      </c>
      <c r="C725" s="14" t="s">
        <v>172</v>
      </c>
      <c r="D725" s="14" t="s">
        <v>20</v>
      </c>
      <c r="E725" s="14" t="s">
        <v>21</v>
      </c>
      <c r="F725" s="14" t="s">
        <v>178</v>
      </c>
      <c r="G725" s="14">
        <v>97</v>
      </c>
      <c r="H725" s="14">
        <v>31</v>
      </c>
      <c r="I725" s="14">
        <v>55</v>
      </c>
      <c r="J725" s="14">
        <v>4000</v>
      </c>
      <c r="K725" s="15">
        <f t="shared" si="11"/>
        <v>220000</v>
      </c>
    </row>
    <row r="726" spans="1:11">
      <c r="A726" s="13">
        <v>40386</v>
      </c>
      <c r="B726" s="67" t="str">
        <f>TEXT($A726,"YYYY")&amp;"-"&amp;TEXT(ROW()-1,"000")&amp;"-"&amp;$F726&amp;TEXT(COUNTIF($F$2:F726,$F726), "000")</f>
        <v>2010-725-紅茶214</v>
      </c>
      <c r="C726" s="14" t="s">
        <v>13</v>
      </c>
      <c r="D726" s="14" t="s">
        <v>117</v>
      </c>
      <c r="E726" s="14" t="s">
        <v>118</v>
      </c>
      <c r="F726" s="14" t="s">
        <v>175</v>
      </c>
      <c r="G726" s="14">
        <v>98</v>
      </c>
      <c r="H726" s="14">
        <v>90</v>
      </c>
      <c r="I726" s="14">
        <v>10</v>
      </c>
      <c r="J726" s="14">
        <v>23500</v>
      </c>
      <c r="K726" s="15">
        <f t="shared" si="11"/>
        <v>235000</v>
      </c>
    </row>
    <row r="727" spans="1:11">
      <c r="A727" s="13">
        <v>40388</v>
      </c>
      <c r="B727" s="67" t="str">
        <f>TEXT($A727,"YYYY")&amp;"-"&amp;TEXT(ROW()-1,"000")&amp;"-"&amp;$F727&amp;TEXT(COUNTIF($F$2:F727,$F727), "000")</f>
        <v>2010-726-奶茶176</v>
      </c>
      <c r="C727" s="14" t="s">
        <v>13</v>
      </c>
      <c r="D727" s="14" t="s">
        <v>93</v>
      </c>
      <c r="E727" s="14" t="s">
        <v>21</v>
      </c>
      <c r="F727" s="14" t="s">
        <v>174</v>
      </c>
      <c r="G727" s="14">
        <v>68</v>
      </c>
      <c r="H727" s="14">
        <v>81</v>
      </c>
      <c r="I727" s="14">
        <v>51</v>
      </c>
      <c r="J727" s="14">
        <v>18000</v>
      </c>
      <c r="K727" s="15">
        <f t="shared" si="11"/>
        <v>918000</v>
      </c>
    </row>
    <row r="728" spans="1:11">
      <c r="A728" s="13">
        <v>40388</v>
      </c>
      <c r="B728" s="67" t="str">
        <f>TEXT($A728,"YYYY")&amp;"-"&amp;TEXT(ROW()-1,"000")&amp;"-"&amp;$F728&amp;TEXT(COUNTIF($F$2:F728,$F728), "000")</f>
        <v>2010-727-泠涷茶273</v>
      </c>
      <c r="C728" s="14" t="s">
        <v>13</v>
      </c>
      <c r="D728" s="14" t="s">
        <v>44</v>
      </c>
      <c r="E728" s="14" t="s">
        <v>23</v>
      </c>
      <c r="F728" s="14" t="s">
        <v>176</v>
      </c>
      <c r="G728" s="14">
        <v>42</v>
      </c>
      <c r="H728" s="14">
        <v>91</v>
      </c>
      <c r="I728" s="14">
        <v>25</v>
      </c>
      <c r="J728" s="14">
        <v>9000</v>
      </c>
      <c r="K728" s="15">
        <f t="shared" si="11"/>
        <v>225000</v>
      </c>
    </row>
    <row r="729" spans="1:11">
      <c r="A729" s="13">
        <v>40389</v>
      </c>
      <c r="B729" s="67" t="str">
        <f>TEXT($A729,"YYYY")&amp;"-"&amp;TEXT(ROW()-1,"000")&amp;"-"&amp;$F729&amp;TEXT(COUNTIF($F$2:F729,$F729), "000")</f>
        <v>2010-728-紅茶215</v>
      </c>
      <c r="C729" s="14" t="s">
        <v>171</v>
      </c>
      <c r="D729" s="14" t="s">
        <v>140</v>
      </c>
      <c r="E729" s="14" t="s">
        <v>118</v>
      </c>
      <c r="F729" s="14" t="s">
        <v>175</v>
      </c>
      <c r="G729" s="14">
        <v>32</v>
      </c>
      <c r="H729" s="14">
        <v>44</v>
      </c>
      <c r="I729" s="14">
        <v>19</v>
      </c>
      <c r="J729" s="14">
        <v>23500</v>
      </c>
      <c r="K729" s="15">
        <f t="shared" si="11"/>
        <v>446500</v>
      </c>
    </row>
    <row r="730" spans="1:11">
      <c r="A730" s="13">
        <v>40389</v>
      </c>
      <c r="B730" s="67" t="str">
        <f>TEXT($A730,"YYYY")&amp;"-"&amp;TEXT(ROW()-1,"000")&amp;"-"&amp;$F730&amp;TEXT(COUNTIF($F$2:F730,$F730), "000")</f>
        <v>2010-729-泠涷茶274</v>
      </c>
      <c r="C730" s="14" t="s">
        <v>13</v>
      </c>
      <c r="D730" s="14" t="s">
        <v>34</v>
      </c>
      <c r="E730" s="14" t="s">
        <v>23</v>
      </c>
      <c r="F730" s="14" t="s">
        <v>176</v>
      </c>
      <c r="G730" s="14">
        <v>37</v>
      </c>
      <c r="H730" s="14">
        <v>75</v>
      </c>
      <c r="I730" s="14">
        <v>54</v>
      </c>
      <c r="J730" s="14">
        <v>9000</v>
      </c>
      <c r="K730" s="15">
        <f t="shared" si="11"/>
        <v>486000</v>
      </c>
    </row>
    <row r="731" spans="1:11">
      <c r="A731" s="13">
        <v>40390</v>
      </c>
      <c r="B731" s="67" t="str">
        <f>TEXT($A731,"YYYY")&amp;"-"&amp;TEXT(ROW()-1,"000")&amp;"-"&amp;$F731&amp;TEXT(COUNTIF($F$2:F731,$F731), "000")</f>
        <v>2010-730-泠涷茶275</v>
      </c>
      <c r="C731" s="14" t="s">
        <v>172</v>
      </c>
      <c r="D731" s="14" t="s">
        <v>150</v>
      </c>
      <c r="E731" s="14" t="s">
        <v>21</v>
      </c>
      <c r="F731" s="14" t="s">
        <v>176</v>
      </c>
      <c r="G731" s="14">
        <v>53</v>
      </c>
      <c r="H731" s="14">
        <v>70</v>
      </c>
      <c r="I731" s="14">
        <v>73</v>
      </c>
      <c r="J731" s="14">
        <v>9000</v>
      </c>
      <c r="K731" s="15">
        <f t="shared" si="11"/>
        <v>657000</v>
      </c>
    </row>
    <row r="732" spans="1:11">
      <c r="A732" s="13">
        <v>40390</v>
      </c>
      <c r="B732" s="67" t="str">
        <f>TEXT($A732,"YYYY")&amp;"-"&amp;TEXT(ROW()-1,"000")&amp;"-"&amp;$F732&amp;TEXT(COUNTIF($F$2:F732,$F732), "000")</f>
        <v>2010-731-泠涷茶276</v>
      </c>
      <c r="C732" s="14" t="s">
        <v>13</v>
      </c>
      <c r="D732" s="14" t="s">
        <v>105</v>
      </c>
      <c r="E732" s="14" t="s">
        <v>18</v>
      </c>
      <c r="F732" s="14" t="s">
        <v>176</v>
      </c>
      <c r="G732" s="14">
        <v>22</v>
      </c>
      <c r="H732" s="14">
        <v>33</v>
      </c>
      <c r="I732" s="14">
        <v>8</v>
      </c>
      <c r="J732" s="14">
        <v>9000</v>
      </c>
      <c r="K732" s="15">
        <f t="shared" si="11"/>
        <v>72000</v>
      </c>
    </row>
    <row r="733" spans="1:11">
      <c r="A733" s="13">
        <v>40390</v>
      </c>
      <c r="B733" s="67" t="str">
        <f>TEXT($A733,"YYYY")&amp;"-"&amp;TEXT(ROW()-1,"000")&amp;"-"&amp;$F733&amp;TEXT(COUNTIF($F$2:F733,$F733), "000")</f>
        <v>2010-732-泠涷茶277</v>
      </c>
      <c r="C733" s="14" t="s">
        <v>169</v>
      </c>
      <c r="D733" s="14" t="s">
        <v>85</v>
      </c>
      <c r="E733" s="14" t="s">
        <v>7</v>
      </c>
      <c r="F733" s="14" t="s">
        <v>176</v>
      </c>
      <c r="G733" s="14">
        <v>47</v>
      </c>
      <c r="H733" s="14">
        <v>25</v>
      </c>
      <c r="I733" s="14">
        <v>16</v>
      </c>
      <c r="J733" s="14">
        <v>9000</v>
      </c>
      <c r="K733" s="15">
        <f t="shared" si="11"/>
        <v>144000</v>
      </c>
    </row>
    <row r="734" spans="1:11">
      <c r="A734" s="13">
        <v>40392</v>
      </c>
      <c r="B734" s="67" t="str">
        <f>TEXT($A734,"YYYY")&amp;"-"&amp;TEXT(ROW()-1,"000")&amp;"-"&amp;$F734&amp;TEXT(COUNTIF($F$2:F734,$F734), "000")</f>
        <v>2010-733-泠涷茶278</v>
      </c>
      <c r="C734" s="14" t="s">
        <v>13</v>
      </c>
      <c r="D734" s="14" t="s">
        <v>134</v>
      </c>
      <c r="E734" s="14" t="s">
        <v>18</v>
      </c>
      <c r="F734" s="14" t="s">
        <v>176</v>
      </c>
      <c r="G734" s="14">
        <v>21</v>
      </c>
      <c r="H734" s="14">
        <v>91</v>
      </c>
      <c r="I734" s="14">
        <v>96</v>
      </c>
      <c r="J734" s="14">
        <v>9000</v>
      </c>
      <c r="K734" s="15">
        <f t="shared" si="11"/>
        <v>864000</v>
      </c>
    </row>
    <row r="735" spans="1:11">
      <c r="A735" s="13">
        <v>40393</v>
      </c>
      <c r="B735" s="67" t="str">
        <f>TEXT($A735,"YYYY")&amp;"-"&amp;TEXT(ROW()-1,"000")&amp;"-"&amp;$F735&amp;TEXT(COUNTIF($F$2:F735,$F735), "000")</f>
        <v>2010-734-泠涷茶279</v>
      </c>
      <c r="C735" s="14" t="s">
        <v>170</v>
      </c>
      <c r="D735" s="14" t="s">
        <v>60</v>
      </c>
      <c r="E735" s="14" t="s">
        <v>7</v>
      </c>
      <c r="F735" s="14" t="s">
        <v>176</v>
      </c>
      <c r="G735" s="14">
        <v>100</v>
      </c>
      <c r="H735" s="14">
        <v>91</v>
      </c>
      <c r="I735" s="14">
        <v>85</v>
      </c>
      <c r="J735" s="14">
        <v>9000</v>
      </c>
      <c r="K735" s="15">
        <f t="shared" si="11"/>
        <v>765000</v>
      </c>
    </row>
    <row r="736" spans="1:11">
      <c r="A736" s="13">
        <v>40393</v>
      </c>
      <c r="B736" s="67" t="str">
        <f>TEXT($A736,"YYYY")&amp;"-"&amp;TEXT(ROW()-1,"000")&amp;"-"&amp;$F736&amp;TEXT(COUNTIF($F$2:F736,$F736), "000")</f>
        <v>2010-735-奶茶177</v>
      </c>
      <c r="C736" s="14" t="s">
        <v>13</v>
      </c>
      <c r="D736" s="14" t="s">
        <v>85</v>
      </c>
      <c r="E736" s="14" t="s">
        <v>7</v>
      </c>
      <c r="F736" s="14" t="s">
        <v>174</v>
      </c>
      <c r="G736" s="14">
        <v>96</v>
      </c>
      <c r="H736" s="14">
        <v>98</v>
      </c>
      <c r="I736" s="14">
        <v>5</v>
      </c>
      <c r="J736" s="14">
        <v>18000</v>
      </c>
      <c r="K736" s="15">
        <f t="shared" si="11"/>
        <v>90000</v>
      </c>
    </row>
    <row r="737" spans="1:11">
      <c r="A737" s="13">
        <v>40393</v>
      </c>
      <c r="B737" s="67" t="str">
        <f>TEXT($A737,"YYYY")&amp;"-"&amp;TEXT(ROW()-1,"000")&amp;"-"&amp;$F737&amp;TEXT(COUNTIF($F$2:F737,$F737), "000")</f>
        <v>2010-736-茶包034</v>
      </c>
      <c r="C737" s="14" t="s">
        <v>13</v>
      </c>
      <c r="D737" s="14" t="s">
        <v>14</v>
      </c>
      <c r="E737" s="14" t="s">
        <v>10</v>
      </c>
      <c r="F737" s="14" t="s">
        <v>178</v>
      </c>
      <c r="G737" s="14">
        <v>26</v>
      </c>
      <c r="H737" s="14">
        <v>29</v>
      </c>
      <c r="I737" s="14">
        <v>29</v>
      </c>
      <c r="J737" s="14">
        <v>4000</v>
      </c>
      <c r="K737" s="15">
        <f t="shared" si="11"/>
        <v>116000</v>
      </c>
    </row>
    <row r="738" spans="1:11">
      <c r="A738" s="13">
        <v>40393</v>
      </c>
      <c r="B738" s="67" t="str">
        <f>TEXT($A738,"YYYY")&amp;"-"&amp;TEXT(ROW()-1,"000")&amp;"-"&amp;$F738&amp;TEXT(COUNTIF($F$2:F738,$F738), "000")</f>
        <v>2010-737-泠涷茶280</v>
      </c>
      <c r="C738" s="14" t="s">
        <v>171</v>
      </c>
      <c r="D738" s="14" t="s">
        <v>114</v>
      </c>
      <c r="E738" s="14" t="s">
        <v>10</v>
      </c>
      <c r="F738" s="14" t="s">
        <v>176</v>
      </c>
      <c r="G738" s="14">
        <v>60</v>
      </c>
      <c r="H738" s="14">
        <v>60</v>
      </c>
      <c r="I738" s="14">
        <v>8</v>
      </c>
      <c r="J738" s="14">
        <v>9000</v>
      </c>
      <c r="K738" s="15">
        <f t="shared" si="11"/>
        <v>72000</v>
      </c>
    </row>
    <row r="739" spans="1:11">
      <c r="A739" s="13">
        <v>40393</v>
      </c>
      <c r="B739" s="67" t="str">
        <f>TEXT($A739,"YYYY")&amp;"-"&amp;TEXT(ROW()-1,"000")&amp;"-"&amp;$F739&amp;TEXT(COUNTIF($F$2:F739,$F739), "000")</f>
        <v>2010-738-泠涷茶281</v>
      </c>
      <c r="C739" s="14" t="s">
        <v>169</v>
      </c>
      <c r="D739" s="14" t="s">
        <v>85</v>
      </c>
      <c r="E739" s="14" t="s">
        <v>7</v>
      </c>
      <c r="F739" s="14" t="s">
        <v>176</v>
      </c>
      <c r="G739" s="14">
        <v>87</v>
      </c>
      <c r="H739" s="14">
        <v>78</v>
      </c>
      <c r="I739" s="14">
        <v>70</v>
      </c>
      <c r="J739" s="14">
        <v>9000</v>
      </c>
      <c r="K739" s="15">
        <f t="shared" si="11"/>
        <v>630000</v>
      </c>
    </row>
    <row r="740" spans="1:11">
      <c r="A740" s="13">
        <v>40394</v>
      </c>
      <c r="B740" s="67" t="str">
        <f>TEXT($A740,"YYYY")&amp;"-"&amp;TEXT(ROW()-1,"000")&amp;"-"&amp;$F740&amp;TEXT(COUNTIF($F$2:F740,$F740), "000")</f>
        <v>2010-739-紅茶216</v>
      </c>
      <c r="C740" s="14" t="s">
        <v>169</v>
      </c>
      <c r="D740" s="14" t="s">
        <v>104</v>
      </c>
      <c r="E740" s="14" t="s">
        <v>18</v>
      </c>
      <c r="F740" s="14" t="s">
        <v>175</v>
      </c>
      <c r="G740" s="14">
        <v>36</v>
      </c>
      <c r="H740" s="14">
        <v>33</v>
      </c>
      <c r="I740" s="14">
        <v>72</v>
      </c>
      <c r="J740" s="14">
        <v>23500</v>
      </c>
      <c r="K740" s="15">
        <f t="shared" si="11"/>
        <v>1692000</v>
      </c>
    </row>
    <row r="741" spans="1:11">
      <c r="A741" s="13">
        <v>40394</v>
      </c>
      <c r="B741" s="67" t="str">
        <f>TEXT($A741,"YYYY")&amp;"-"&amp;TEXT(ROW()-1,"000")&amp;"-"&amp;$F741&amp;TEXT(COUNTIF($F$2:F741,$F741), "000")</f>
        <v>2010-740-奶茶178</v>
      </c>
      <c r="C741" s="14" t="s">
        <v>169</v>
      </c>
      <c r="D741" s="14" t="s">
        <v>105</v>
      </c>
      <c r="E741" s="14" t="s">
        <v>18</v>
      </c>
      <c r="F741" s="14" t="s">
        <v>174</v>
      </c>
      <c r="G741" s="14">
        <v>24</v>
      </c>
      <c r="H741" s="14">
        <v>38</v>
      </c>
      <c r="I741" s="14">
        <v>83</v>
      </c>
      <c r="J741" s="14">
        <v>18000</v>
      </c>
      <c r="K741" s="15">
        <f t="shared" si="11"/>
        <v>1494000</v>
      </c>
    </row>
    <row r="742" spans="1:11">
      <c r="A742" s="13">
        <v>40394</v>
      </c>
      <c r="B742" s="67" t="str">
        <f>TEXT($A742,"YYYY")&amp;"-"&amp;TEXT(ROW()-1,"000")&amp;"-"&amp;$F742&amp;TEXT(COUNTIF($F$2:F742,$F742), "000")</f>
        <v>2010-741-紅茶217</v>
      </c>
      <c r="C742" s="14" t="s">
        <v>13</v>
      </c>
      <c r="D742" s="14" t="s">
        <v>87</v>
      </c>
      <c r="E742" s="14" t="s">
        <v>10</v>
      </c>
      <c r="F742" s="14" t="s">
        <v>175</v>
      </c>
      <c r="G742" s="14">
        <v>98</v>
      </c>
      <c r="H742" s="14">
        <v>24</v>
      </c>
      <c r="I742" s="14">
        <v>6</v>
      </c>
      <c r="J742" s="14">
        <v>23500</v>
      </c>
      <c r="K742" s="15">
        <f t="shared" si="11"/>
        <v>141000</v>
      </c>
    </row>
    <row r="743" spans="1:11">
      <c r="A743" s="13">
        <v>40398</v>
      </c>
      <c r="B743" s="67" t="str">
        <f>TEXT($A743,"YYYY")&amp;"-"&amp;TEXT(ROW()-1,"000")&amp;"-"&amp;$F743&amp;TEXT(COUNTIF($F$2:F743,$F743), "000")</f>
        <v>2010-742-奶茶179</v>
      </c>
      <c r="C743" s="14" t="s">
        <v>13</v>
      </c>
      <c r="D743" s="14" t="s">
        <v>46</v>
      </c>
      <c r="E743" s="14" t="s">
        <v>7</v>
      </c>
      <c r="F743" s="14" t="s">
        <v>174</v>
      </c>
      <c r="G743" s="14">
        <v>97</v>
      </c>
      <c r="H743" s="14">
        <v>56</v>
      </c>
      <c r="I743" s="14">
        <v>88</v>
      </c>
      <c r="J743" s="14">
        <v>18000</v>
      </c>
      <c r="K743" s="15">
        <f t="shared" si="11"/>
        <v>1584000</v>
      </c>
    </row>
    <row r="744" spans="1:11">
      <c r="A744" s="13">
        <v>40400</v>
      </c>
      <c r="B744" s="67" t="str">
        <f>TEXT($A744,"YYYY")&amp;"-"&amp;TEXT(ROW()-1,"000")&amp;"-"&amp;$F744&amp;TEXT(COUNTIF($F$2:F744,$F744), "000")</f>
        <v>2010-743-奶茶180</v>
      </c>
      <c r="C744" s="14" t="s">
        <v>172</v>
      </c>
      <c r="D744" s="14" t="s">
        <v>99</v>
      </c>
      <c r="E744" s="14" t="s">
        <v>18</v>
      </c>
      <c r="F744" s="14" t="s">
        <v>174</v>
      </c>
      <c r="G744" s="14">
        <v>79</v>
      </c>
      <c r="H744" s="14">
        <v>44</v>
      </c>
      <c r="I744" s="14">
        <v>53</v>
      </c>
      <c r="J744" s="14">
        <v>18000</v>
      </c>
      <c r="K744" s="15">
        <f t="shared" si="11"/>
        <v>954000</v>
      </c>
    </row>
    <row r="745" spans="1:11">
      <c r="A745" s="13">
        <v>40402</v>
      </c>
      <c r="B745" s="67" t="str">
        <f>TEXT($A745,"YYYY")&amp;"-"&amp;TEXT(ROW()-1,"000")&amp;"-"&amp;$F745&amp;TEXT(COUNTIF($F$2:F745,$F745), "000")</f>
        <v>2010-744-紅茶218</v>
      </c>
      <c r="C745" s="14" t="s">
        <v>13</v>
      </c>
      <c r="D745" s="14" t="s">
        <v>35</v>
      </c>
      <c r="E745" s="14" t="s">
        <v>18</v>
      </c>
      <c r="F745" s="14" t="s">
        <v>175</v>
      </c>
      <c r="G745" s="14">
        <v>84</v>
      </c>
      <c r="H745" s="14">
        <v>60</v>
      </c>
      <c r="I745" s="14">
        <v>31</v>
      </c>
      <c r="J745" s="14">
        <v>23500</v>
      </c>
      <c r="K745" s="15">
        <f t="shared" si="11"/>
        <v>728500</v>
      </c>
    </row>
    <row r="746" spans="1:11">
      <c r="A746" s="13">
        <v>40403</v>
      </c>
      <c r="B746" s="67" t="str">
        <f>TEXT($A746,"YYYY")&amp;"-"&amp;TEXT(ROW()-1,"000")&amp;"-"&amp;$F746&amp;TEXT(COUNTIF($F$2:F746,$F746), "000")</f>
        <v>2010-745-紅茶219</v>
      </c>
      <c r="C746" s="14" t="s">
        <v>171</v>
      </c>
      <c r="D746" s="14" t="s">
        <v>41</v>
      </c>
      <c r="E746" s="14" t="s">
        <v>23</v>
      </c>
      <c r="F746" s="14" t="s">
        <v>175</v>
      </c>
      <c r="G746" s="14">
        <v>49</v>
      </c>
      <c r="H746" s="14">
        <v>23</v>
      </c>
      <c r="I746" s="14">
        <v>92</v>
      </c>
      <c r="J746" s="14">
        <v>23500</v>
      </c>
      <c r="K746" s="15">
        <f t="shared" si="11"/>
        <v>2162000</v>
      </c>
    </row>
    <row r="747" spans="1:11">
      <c r="A747" s="13">
        <v>40403</v>
      </c>
      <c r="B747" s="67" t="str">
        <f>TEXT($A747,"YYYY")&amp;"-"&amp;TEXT(ROW()-1,"000")&amp;"-"&amp;$F747&amp;TEXT(COUNTIF($F$2:F747,$F747), "000")</f>
        <v>2010-746-奶茶181</v>
      </c>
      <c r="C747" s="14" t="s">
        <v>173</v>
      </c>
      <c r="D747" s="14" t="s">
        <v>58</v>
      </c>
      <c r="E747" s="14" t="s">
        <v>7</v>
      </c>
      <c r="F747" s="14" t="s">
        <v>174</v>
      </c>
      <c r="G747" s="14">
        <v>30</v>
      </c>
      <c r="H747" s="14">
        <v>28</v>
      </c>
      <c r="I747" s="14">
        <v>62</v>
      </c>
      <c r="J747" s="14">
        <v>18000</v>
      </c>
      <c r="K747" s="15">
        <f t="shared" si="11"/>
        <v>1116000</v>
      </c>
    </row>
    <row r="748" spans="1:11">
      <c r="A748" s="13">
        <v>40404</v>
      </c>
      <c r="B748" s="67" t="str">
        <f>TEXT($A748,"YYYY")&amp;"-"&amp;TEXT(ROW()-1,"000")&amp;"-"&amp;$F748&amp;TEXT(COUNTIF($F$2:F748,$F748), "000")</f>
        <v>2010-747-茶包035</v>
      </c>
      <c r="C748" s="14" t="s">
        <v>173</v>
      </c>
      <c r="D748" s="14" t="s">
        <v>22</v>
      </c>
      <c r="E748" s="14" t="s">
        <v>23</v>
      </c>
      <c r="F748" s="14" t="s">
        <v>178</v>
      </c>
      <c r="G748" s="14">
        <v>42</v>
      </c>
      <c r="H748" s="14">
        <v>21</v>
      </c>
      <c r="I748" s="14">
        <v>43</v>
      </c>
      <c r="J748" s="14">
        <v>4000</v>
      </c>
      <c r="K748" s="15">
        <f t="shared" si="11"/>
        <v>172000</v>
      </c>
    </row>
    <row r="749" spans="1:11">
      <c r="A749" s="13">
        <v>40405</v>
      </c>
      <c r="B749" s="67" t="str">
        <f>TEXT($A749,"YYYY")&amp;"-"&amp;TEXT(ROW()-1,"000")&amp;"-"&amp;$F749&amp;TEXT(COUNTIF($F$2:F749,$F749), "000")</f>
        <v>2010-748-泠涷茶282</v>
      </c>
      <c r="C749" s="14" t="s">
        <v>173</v>
      </c>
      <c r="D749" s="14" t="s">
        <v>162</v>
      </c>
      <c r="E749" s="14" t="s">
        <v>118</v>
      </c>
      <c r="F749" s="14" t="s">
        <v>176</v>
      </c>
      <c r="G749" s="14">
        <v>59</v>
      </c>
      <c r="H749" s="14">
        <v>100</v>
      </c>
      <c r="I749" s="14">
        <v>82</v>
      </c>
      <c r="J749" s="14">
        <v>9000</v>
      </c>
      <c r="K749" s="15">
        <f t="shared" si="11"/>
        <v>738000</v>
      </c>
    </row>
    <row r="750" spans="1:11">
      <c r="A750" s="13">
        <v>40405</v>
      </c>
      <c r="B750" s="67" t="str">
        <f>TEXT($A750,"YYYY")&amp;"-"&amp;TEXT(ROW()-1,"000")&amp;"-"&amp;$F750&amp;TEXT(COUNTIF($F$2:F750,$F750), "000")</f>
        <v>2010-749-紅茶220</v>
      </c>
      <c r="C750" s="14" t="s">
        <v>170</v>
      </c>
      <c r="D750" s="14" t="s">
        <v>133</v>
      </c>
      <c r="E750" s="14" t="s">
        <v>23</v>
      </c>
      <c r="F750" s="14" t="s">
        <v>175</v>
      </c>
      <c r="G750" s="14">
        <v>73</v>
      </c>
      <c r="H750" s="14">
        <v>39</v>
      </c>
      <c r="I750" s="14">
        <v>39</v>
      </c>
      <c r="J750" s="14">
        <v>23500</v>
      </c>
      <c r="K750" s="15">
        <f t="shared" si="11"/>
        <v>916500</v>
      </c>
    </row>
    <row r="751" spans="1:11">
      <c r="A751" s="13">
        <v>40405</v>
      </c>
      <c r="B751" s="67" t="str">
        <f>TEXT($A751,"YYYY")&amp;"-"&amp;TEXT(ROW()-1,"000")&amp;"-"&amp;$F751&amp;TEXT(COUNTIF($F$2:F751,$F751), "000")</f>
        <v>2010-750-紅茶221</v>
      </c>
      <c r="C751" s="14" t="s">
        <v>169</v>
      </c>
      <c r="D751" s="14" t="s">
        <v>160</v>
      </c>
      <c r="E751" s="14" t="s">
        <v>10</v>
      </c>
      <c r="F751" s="14" t="s">
        <v>175</v>
      </c>
      <c r="G751" s="14">
        <v>89</v>
      </c>
      <c r="H751" s="14">
        <v>93</v>
      </c>
      <c r="I751" s="14">
        <v>17</v>
      </c>
      <c r="J751" s="14">
        <v>23500</v>
      </c>
      <c r="K751" s="15">
        <f t="shared" si="11"/>
        <v>399500</v>
      </c>
    </row>
    <row r="752" spans="1:11">
      <c r="A752" s="13">
        <v>40406</v>
      </c>
      <c r="B752" s="67" t="str">
        <f>TEXT($A752,"YYYY")&amp;"-"&amp;TEXT(ROW()-1,"000")&amp;"-"&amp;$F752&amp;TEXT(COUNTIF($F$2:F752,$F752), "000")</f>
        <v>2010-751-奶茶182</v>
      </c>
      <c r="C752" s="14" t="s">
        <v>169</v>
      </c>
      <c r="D752" s="14" t="s">
        <v>53</v>
      </c>
      <c r="E752" s="14" t="s">
        <v>23</v>
      </c>
      <c r="F752" s="14" t="s">
        <v>174</v>
      </c>
      <c r="G752" s="14">
        <v>79</v>
      </c>
      <c r="H752" s="14">
        <v>83</v>
      </c>
      <c r="I752" s="14">
        <v>80</v>
      </c>
      <c r="J752" s="14">
        <v>18000</v>
      </c>
      <c r="K752" s="15">
        <f t="shared" si="11"/>
        <v>1440000</v>
      </c>
    </row>
    <row r="753" spans="1:11">
      <c r="A753" s="13">
        <v>40406</v>
      </c>
      <c r="B753" s="67" t="str">
        <f>TEXT($A753,"YYYY")&amp;"-"&amp;TEXT(ROW()-1,"000")&amp;"-"&amp;$F753&amp;TEXT(COUNTIF($F$2:F753,$F753), "000")</f>
        <v>2010-752-泠涷茶283</v>
      </c>
      <c r="C753" s="14" t="s">
        <v>172</v>
      </c>
      <c r="D753" s="14" t="s">
        <v>150</v>
      </c>
      <c r="E753" s="14" t="s">
        <v>21</v>
      </c>
      <c r="F753" s="14" t="s">
        <v>176</v>
      </c>
      <c r="G753" s="14">
        <v>29</v>
      </c>
      <c r="H753" s="14">
        <v>62</v>
      </c>
      <c r="I753" s="14">
        <v>16</v>
      </c>
      <c r="J753" s="14">
        <v>9000</v>
      </c>
      <c r="K753" s="15">
        <f t="shared" si="11"/>
        <v>144000</v>
      </c>
    </row>
    <row r="754" spans="1:11">
      <c r="A754" s="13">
        <v>40408</v>
      </c>
      <c r="B754" s="67" t="str">
        <f>TEXT($A754,"YYYY")&amp;"-"&amp;TEXT(ROW()-1,"000")&amp;"-"&amp;$F754&amp;TEXT(COUNTIF($F$2:F754,$F754), "000")</f>
        <v>2010-753-紅茶222</v>
      </c>
      <c r="C754" s="14" t="s">
        <v>170</v>
      </c>
      <c r="D754" s="14" t="s">
        <v>165</v>
      </c>
      <c r="E754" s="14" t="s">
        <v>18</v>
      </c>
      <c r="F754" s="14" t="s">
        <v>175</v>
      </c>
      <c r="G754" s="14">
        <v>24</v>
      </c>
      <c r="H754" s="14">
        <v>67</v>
      </c>
      <c r="I754" s="14">
        <v>68</v>
      </c>
      <c r="J754" s="14">
        <v>23500</v>
      </c>
      <c r="K754" s="15">
        <f t="shared" si="11"/>
        <v>1598000</v>
      </c>
    </row>
    <row r="755" spans="1:11">
      <c r="A755" s="13">
        <v>40410</v>
      </c>
      <c r="B755" s="67" t="str">
        <f>TEXT($A755,"YYYY")&amp;"-"&amp;TEXT(ROW()-1,"000")&amp;"-"&amp;$F755&amp;TEXT(COUNTIF($F$2:F755,$F755), "000")</f>
        <v>2010-754-泠涷茶284</v>
      </c>
      <c r="C755" s="14" t="s">
        <v>171</v>
      </c>
      <c r="D755" s="14" t="s">
        <v>9</v>
      </c>
      <c r="E755" s="14" t="s">
        <v>10</v>
      </c>
      <c r="F755" s="14" t="s">
        <v>176</v>
      </c>
      <c r="G755" s="14">
        <v>83</v>
      </c>
      <c r="H755" s="14">
        <v>90</v>
      </c>
      <c r="I755" s="14">
        <v>83</v>
      </c>
      <c r="J755" s="14">
        <v>9000</v>
      </c>
      <c r="K755" s="15">
        <f t="shared" si="11"/>
        <v>747000</v>
      </c>
    </row>
    <row r="756" spans="1:11">
      <c r="A756" s="13">
        <v>40411</v>
      </c>
      <c r="B756" s="67" t="str">
        <f>TEXT($A756,"YYYY")&amp;"-"&amp;TEXT(ROW()-1,"000")&amp;"-"&amp;$F756&amp;TEXT(COUNTIF($F$2:F756,$F756), "000")</f>
        <v>2010-755-泠涷茶285</v>
      </c>
      <c r="C756" s="14" t="s">
        <v>170</v>
      </c>
      <c r="D756" s="14" t="s">
        <v>98</v>
      </c>
      <c r="E756" s="14" t="s">
        <v>10</v>
      </c>
      <c r="F756" s="14" t="s">
        <v>176</v>
      </c>
      <c r="G756" s="14">
        <v>44</v>
      </c>
      <c r="H756" s="14">
        <v>26</v>
      </c>
      <c r="I756" s="14">
        <v>92</v>
      </c>
      <c r="J756" s="14">
        <v>9000</v>
      </c>
      <c r="K756" s="15">
        <f t="shared" si="11"/>
        <v>828000</v>
      </c>
    </row>
    <row r="757" spans="1:11">
      <c r="A757" s="13">
        <v>40412</v>
      </c>
      <c r="B757" s="67" t="str">
        <f>TEXT($A757,"YYYY")&amp;"-"&amp;TEXT(ROW()-1,"000")&amp;"-"&amp;$F757&amp;TEXT(COUNTIF($F$2:F757,$F757), "000")</f>
        <v>2010-756-紅茶223</v>
      </c>
      <c r="C757" s="14" t="s">
        <v>170</v>
      </c>
      <c r="D757" s="14" t="s">
        <v>75</v>
      </c>
      <c r="E757" s="14" t="s">
        <v>7</v>
      </c>
      <c r="F757" s="14" t="s">
        <v>175</v>
      </c>
      <c r="G757" s="14">
        <v>51</v>
      </c>
      <c r="H757" s="14">
        <v>56</v>
      </c>
      <c r="I757" s="14">
        <v>58</v>
      </c>
      <c r="J757" s="14">
        <v>23500</v>
      </c>
      <c r="K757" s="15">
        <f t="shared" si="11"/>
        <v>1363000</v>
      </c>
    </row>
    <row r="758" spans="1:11">
      <c r="A758" s="13">
        <v>40412</v>
      </c>
      <c r="B758" s="67" t="str">
        <f>TEXT($A758,"YYYY")&amp;"-"&amp;TEXT(ROW()-1,"000")&amp;"-"&amp;$F758&amp;TEXT(COUNTIF($F$2:F758,$F758), "000")</f>
        <v>2010-757-紅茶224</v>
      </c>
      <c r="C758" s="14" t="s">
        <v>171</v>
      </c>
      <c r="D758" s="14" t="s">
        <v>75</v>
      </c>
      <c r="E758" s="14" t="s">
        <v>7</v>
      </c>
      <c r="F758" s="14" t="s">
        <v>175</v>
      </c>
      <c r="G758" s="14">
        <v>95</v>
      </c>
      <c r="H758" s="14">
        <v>95</v>
      </c>
      <c r="I758" s="14">
        <v>69</v>
      </c>
      <c r="J758" s="14">
        <v>23500</v>
      </c>
      <c r="K758" s="15">
        <f t="shared" si="11"/>
        <v>1621500</v>
      </c>
    </row>
    <row r="759" spans="1:11">
      <c r="A759" s="13">
        <v>40413</v>
      </c>
      <c r="B759" s="67" t="str">
        <f>TEXT($A759,"YYYY")&amp;"-"&amp;TEXT(ROW()-1,"000")&amp;"-"&amp;$F759&amp;TEXT(COUNTIF($F$2:F759,$F759), "000")</f>
        <v>2010-758-紅茶225</v>
      </c>
      <c r="C759" s="14" t="s">
        <v>172</v>
      </c>
      <c r="D759" s="14" t="s">
        <v>157</v>
      </c>
      <c r="E759" s="14" t="s">
        <v>21</v>
      </c>
      <c r="F759" s="14" t="s">
        <v>175</v>
      </c>
      <c r="G759" s="14">
        <v>53</v>
      </c>
      <c r="H759" s="14">
        <v>55</v>
      </c>
      <c r="I759" s="14">
        <v>44</v>
      </c>
      <c r="J759" s="14">
        <v>23500</v>
      </c>
      <c r="K759" s="15">
        <f t="shared" si="11"/>
        <v>1034000</v>
      </c>
    </row>
    <row r="760" spans="1:11">
      <c r="A760" s="13">
        <v>40413</v>
      </c>
      <c r="B760" s="67" t="str">
        <f>TEXT($A760,"YYYY")&amp;"-"&amp;TEXT(ROW()-1,"000")&amp;"-"&amp;$F760&amp;TEXT(COUNTIF($F$2:F760,$F760), "000")</f>
        <v>2010-759-泠涷茶286</v>
      </c>
      <c r="C760" s="14" t="s">
        <v>169</v>
      </c>
      <c r="D760" s="14" t="s">
        <v>138</v>
      </c>
      <c r="E760" s="14" t="s">
        <v>7</v>
      </c>
      <c r="F760" s="14" t="s">
        <v>176</v>
      </c>
      <c r="G760" s="14">
        <v>42</v>
      </c>
      <c r="H760" s="14">
        <v>55</v>
      </c>
      <c r="I760" s="14">
        <v>93</v>
      </c>
      <c r="J760" s="14">
        <v>9000</v>
      </c>
      <c r="K760" s="15">
        <f t="shared" si="11"/>
        <v>837000</v>
      </c>
    </row>
    <row r="761" spans="1:11">
      <c r="A761" s="13">
        <v>40414</v>
      </c>
      <c r="B761" s="67" t="str">
        <f>TEXT($A761,"YYYY")&amp;"-"&amp;TEXT(ROW()-1,"000")&amp;"-"&amp;$F761&amp;TEXT(COUNTIF($F$2:F761,$F761), "000")</f>
        <v>2010-760-茶里王030</v>
      </c>
      <c r="C761" s="14" t="s">
        <v>171</v>
      </c>
      <c r="D761" s="14" t="s">
        <v>54</v>
      </c>
      <c r="E761" s="14" t="s">
        <v>7</v>
      </c>
      <c r="F761" s="14" t="s">
        <v>177</v>
      </c>
      <c r="G761" s="14">
        <v>67</v>
      </c>
      <c r="H761" s="14">
        <v>21</v>
      </c>
      <c r="I761" s="14">
        <v>88</v>
      </c>
      <c r="J761" s="14">
        <v>5000</v>
      </c>
      <c r="K761" s="15">
        <f t="shared" si="11"/>
        <v>440000</v>
      </c>
    </row>
    <row r="762" spans="1:11">
      <c r="A762" s="13">
        <v>40414</v>
      </c>
      <c r="B762" s="67" t="str">
        <f>TEXT($A762,"YYYY")&amp;"-"&amp;TEXT(ROW()-1,"000")&amp;"-"&amp;$F762&amp;TEXT(COUNTIF($F$2:F762,$F762), "000")</f>
        <v>2010-761-泠涷茶287</v>
      </c>
      <c r="C762" s="14" t="s">
        <v>172</v>
      </c>
      <c r="D762" s="14" t="s">
        <v>125</v>
      </c>
      <c r="E762" s="14" t="s">
        <v>118</v>
      </c>
      <c r="F762" s="14" t="s">
        <v>176</v>
      </c>
      <c r="G762" s="14">
        <v>20</v>
      </c>
      <c r="H762" s="14">
        <v>81</v>
      </c>
      <c r="I762" s="14">
        <v>51</v>
      </c>
      <c r="J762" s="14">
        <v>9000</v>
      </c>
      <c r="K762" s="15">
        <f t="shared" si="11"/>
        <v>459000</v>
      </c>
    </row>
    <row r="763" spans="1:11">
      <c r="A763" s="13">
        <v>40415</v>
      </c>
      <c r="B763" s="67" t="str">
        <f>TEXT($A763,"YYYY")&amp;"-"&amp;TEXT(ROW()-1,"000")&amp;"-"&amp;$F763&amp;TEXT(COUNTIF($F$2:F763,$F763), "000")</f>
        <v>2010-762-紅茶226</v>
      </c>
      <c r="C763" s="14" t="s">
        <v>173</v>
      </c>
      <c r="D763" s="14" t="s">
        <v>46</v>
      </c>
      <c r="E763" s="14" t="s">
        <v>7</v>
      </c>
      <c r="F763" s="14" t="s">
        <v>175</v>
      </c>
      <c r="G763" s="14">
        <v>47</v>
      </c>
      <c r="H763" s="14">
        <v>24</v>
      </c>
      <c r="I763" s="14">
        <v>29</v>
      </c>
      <c r="J763" s="14">
        <v>23500</v>
      </c>
      <c r="K763" s="15">
        <f t="shared" si="11"/>
        <v>681500</v>
      </c>
    </row>
    <row r="764" spans="1:11">
      <c r="A764" s="13">
        <v>40415</v>
      </c>
      <c r="B764" s="67" t="str">
        <f>TEXT($A764,"YYYY")&amp;"-"&amp;TEXT(ROW()-1,"000")&amp;"-"&amp;$F764&amp;TEXT(COUNTIF($F$2:F764,$F764), "000")</f>
        <v>2010-763-紅茶227</v>
      </c>
      <c r="C764" s="14" t="s">
        <v>171</v>
      </c>
      <c r="D764" s="14" t="s">
        <v>139</v>
      </c>
      <c r="E764" s="14" t="s">
        <v>118</v>
      </c>
      <c r="F764" s="14" t="s">
        <v>175</v>
      </c>
      <c r="G764" s="14">
        <v>50</v>
      </c>
      <c r="H764" s="14">
        <v>93</v>
      </c>
      <c r="I764" s="14">
        <v>43</v>
      </c>
      <c r="J764" s="14">
        <v>23500</v>
      </c>
      <c r="K764" s="15">
        <f t="shared" si="11"/>
        <v>1010500</v>
      </c>
    </row>
    <row r="765" spans="1:11">
      <c r="A765" s="13">
        <v>40416</v>
      </c>
      <c r="B765" s="67" t="str">
        <f>TEXT($A765,"YYYY")&amp;"-"&amp;TEXT(ROW()-1,"000")&amp;"-"&amp;$F765&amp;TEXT(COUNTIF($F$2:F765,$F765), "000")</f>
        <v>2010-764-奶茶183</v>
      </c>
      <c r="C765" s="14" t="s">
        <v>169</v>
      </c>
      <c r="D765" s="14" t="s">
        <v>33</v>
      </c>
      <c r="E765" s="14" t="s">
        <v>23</v>
      </c>
      <c r="F765" s="14" t="s">
        <v>174</v>
      </c>
      <c r="G765" s="14">
        <v>86</v>
      </c>
      <c r="H765" s="14">
        <v>41</v>
      </c>
      <c r="I765" s="14">
        <v>86</v>
      </c>
      <c r="J765" s="14">
        <v>18000</v>
      </c>
      <c r="K765" s="15">
        <f t="shared" si="11"/>
        <v>1548000</v>
      </c>
    </row>
    <row r="766" spans="1:11">
      <c r="A766" s="13">
        <v>40416</v>
      </c>
      <c r="B766" s="67" t="str">
        <f>TEXT($A766,"YYYY")&amp;"-"&amp;TEXT(ROW()-1,"000")&amp;"-"&amp;$F766&amp;TEXT(COUNTIF($F$2:F766,$F766), "000")</f>
        <v>2010-765-奶茶184</v>
      </c>
      <c r="C766" s="14" t="s">
        <v>173</v>
      </c>
      <c r="D766" s="14" t="s">
        <v>120</v>
      </c>
      <c r="E766" s="14" t="s">
        <v>118</v>
      </c>
      <c r="F766" s="14" t="s">
        <v>174</v>
      </c>
      <c r="G766" s="14">
        <v>55</v>
      </c>
      <c r="H766" s="14">
        <v>68</v>
      </c>
      <c r="I766" s="14">
        <v>64</v>
      </c>
      <c r="J766" s="14">
        <v>18000</v>
      </c>
      <c r="K766" s="15">
        <f t="shared" si="11"/>
        <v>1152000</v>
      </c>
    </row>
    <row r="767" spans="1:11">
      <c r="A767" s="13">
        <v>40416</v>
      </c>
      <c r="B767" s="67" t="str">
        <f>TEXT($A767,"YYYY")&amp;"-"&amp;TEXT(ROW()-1,"000")&amp;"-"&amp;$F767&amp;TEXT(COUNTIF($F$2:F767,$F767), "000")</f>
        <v>2010-766-紅茶228</v>
      </c>
      <c r="C767" s="14" t="s">
        <v>13</v>
      </c>
      <c r="D767" s="14" t="s">
        <v>145</v>
      </c>
      <c r="E767" s="14" t="s">
        <v>118</v>
      </c>
      <c r="F767" s="14" t="s">
        <v>175</v>
      </c>
      <c r="G767" s="14">
        <v>36</v>
      </c>
      <c r="H767" s="14">
        <v>60</v>
      </c>
      <c r="I767" s="14">
        <v>92</v>
      </c>
      <c r="J767" s="14">
        <v>23500</v>
      </c>
      <c r="K767" s="15">
        <f t="shared" si="11"/>
        <v>2162000</v>
      </c>
    </row>
    <row r="768" spans="1:11">
      <c r="A768" s="13">
        <v>40417</v>
      </c>
      <c r="B768" s="67" t="str">
        <f>TEXT($A768,"YYYY")&amp;"-"&amp;TEXT(ROW()-1,"000")&amp;"-"&amp;$F768&amp;TEXT(COUNTIF($F$2:F768,$F768), "000")</f>
        <v>2010-767-紅茶229</v>
      </c>
      <c r="C768" s="14" t="s">
        <v>171</v>
      </c>
      <c r="D768" s="14" t="s">
        <v>41</v>
      </c>
      <c r="E768" s="14" t="s">
        <v>23</v>
      </c>
      <c r="F768" s="14" t="s">
        <v>175</v>
      </c>
      <c r="G768" s="14">
        <v>60</v>
      </c>
      <c r="H768" s="14">
        <v>60</v>
      </c>
      <c r="I768" s="14">
        <v>82</v>
      </c>
      <c r="J768" s="14">
        <v>23500</v>
      </c>
      <c r="K768" s="15">
        <f t="shared" si="11"/>
        <v>1927000</v>
      </c>
    </row>
    <row r="769" spans="1:11">
      <c r="A769" s="13">
        <v>40417</v>
      </c>
      <c r="B769" s="67" t="str">
        <f>TEXT($A769,"YYYY")&amp;"-"&amp;TEXT(ROW()-1,"000")&amp;"-"&amp;$F769&amp;TEXT(COUNTIF($F$2:F769,$F769), "000")</f>
        <v>2010-768-紅茶230</v>
      </c>
      <c r="C769" s="14" t="s">
        <v>173</v>
      </c>
      <c r="D769" s="14" t="s">
        <v>59</v>
      </c>
      <c r="E769" s="14" t="s">
        <v>7</v>
      </c>
      <c r="F769" s="14" t="s">
        <v>175</v>
      </c>
      <c r="G769" s="14">
        <v>73</v>
      </c>
      <c r="H769" s="14">
        <v>49</v>
      </c>
      <c r="I769" s="14">
        <v>47</v>
      </c>
      <c r="J769" s="14">
        <v>23500</v>
      </c>
      <c r="K769" s="15">
        <f t="shared" si="11"/>
        <v>1104500</v>
      </c>
    </row>
    <row r="770" spans="1:11">
      <c r="A770" s="13">
        <v>40417</v>
      </c>
      <c r="B770" s="67" t="str">
        <f>TEXT($A770,"YYYY")&amp;"-"&amp;TEXT(ROW()-1,"000")&amp;"-"&amp;$F770&amp;TEXT(COUNTIF($F$2:F770,$F770), "000")</f>
        <v>2010-769-泠涷茶288</v>
      </c>
      <c r="C770" s="14" t="s">
        <v>170</v>
      </c>
      <c r="D770" s="14" t="s">
        <v>60</v>
      </c>
      <c r="E770" s="14" t="s">
        <v>7</v>
      </c>
      <c r="F770" s="14" t="s">
        <v>176</v>
      </c>
      <c r="G770" s="14">
        <v>49</v>
      </c>
      <c r="H770" s="14">
        <v>63</v>
      </c>
      <c r="I770" s="14">
        <v>79</v>
      </c>
      <c r="J770" s="14">
        <v>9000</v>
      </c>
      <c r="K770" s="15">
        <f t="shared" ref="K770:K833" si="12">J770*I770</f>
        <v>711000</v>
      </c>
    </row>
    <row r="771" spans="1:11">
      <c r="A771" s="13">
        <v>40417</v>
      </c>
      <c r="B771" s="67" t="str">
        <f>TEXT($A771,"YYYY")&amp;"-"&amp;TEXT(ROW()-1,"000")&amp;"-"&amp;$F771&amp;TEXT(COUNTIF($F$2:F771,$F771), "000")</f>
        <v>2010-770-泠涷茶289</v>
      </c>
      <c r="C771" s="14" t="s">
        <v>172</v>
      </c>
      <c r="D771" s="14" t="s">
        <v>108</v>
      </c>
      <c r="E771" s="14" t="s">
        <v>10</v>
      </c>
      <c r="F771" s="14" t="s">
        <v>176</v>
      </c>
      <c r="G771" s="14">
        <v>33</v>
      </c>
      <c r="H771" s="14">
        <v>20</v>
      </c>
      <c r="I771" s="14">
        <v>34</v>
      </c>
      <c r="J771" s="14">
        <v>9000</v>
      </c>
      <c r="K771" s="15">
        <f t="shared" si="12"/>
        <v>306000</v>
      </c>
    </row>
    <row r="772" spans="1:11">
      <c r="A772" s="13">
        <v>40417</v>
      </c>
      <c r="B772" s="67" t="str">
        <f>TEXT($A772,"YYYY")&amp;"-"&amp;TEXT(ROW()-1,"000")&amp;"-"&amp;$F772&amp;TEXT(COUNTIF($F$2:F772,$F772), "000")</f>
        <v>2010-771-紅茶231</v>
      </c>
      <c r="C772" s="14" t="s">
        <v>171</v>
      </c>
      <c r="D772" s="14" t="s">
        <v>41</v>
      </c>
      <c r="E772" s="14" t="s">
        <v>23</v>
      </c>
      <c r="F772" s="14" t="s">
        <v>175</v>
      </c>
      <c r="G772" s="14">
        <v>26</v>
      </c>
      <c r="H772" s="14">
        <v>21</v>
      </c>
      <c r="I772" s="14">
        <v>67</v>
      </c>
      <c r="J772" s="14">
        <v>23500</v>
      </c>
      <c r="K772" s="15">
        <f t="shared" si="12"/>
        <v>1574500</v>
      </c>
    </row>
    <row r="773" spans="1:11">
      <c r="A773" s="13">
        <v>40417</v>
      </c>
      <c r="B773" s="67" t="str">
        <f>TEXT($A773,"YYYY")&amp;"-"&amp;TEXT(ROW()-1,"000")&amp;"-"&amp;$F773&amp;TEXT(COUNTIF($F$2:F773,$F773), "000")</f>
        <v>2010-772-泠涷茶290</v>
      </c>
      <c r="C773" s="14" t="s">
        <v>171</v>
      </c>
      <c r="D773" s="14" t="s">
        <v>148</v>
      </c>
      <c r="E773" s="14" t="s">
        <v>118</v>
      </c>
      <c r="F773" s="14" t="s">
        <v>176</v>
      </c>
      <c r="G773" s="14">
        <v>22</v>
      </c>
      <c r="H773" s="14">
        <v>54</v>
      </c>
      <c r="I773" s="14">
        <v>40</v>
      </c>
      <c r="J773" s="14">
        <v>9000</v>
      </c>
      <c r="K773" s="15">
        <f t="shared" si="12"/>
        <v>360000</v>
      </c>
    </row>
    <row r="774" spans="1:11">
      <c r="A774" s="13">
        <v>40418</v>
      </c>
      <c r="B774" s="67" t="str">
        <f>TEXT($A774,"YYYY")&amp;"-"&amp;TEXT(ROW()-1,"000")&amp;"-"&amp;$F774&amp;TEXT(COUNTIF($F$2:F774,$F774), "000")</f>
        <v>2010-773-奶茶185</v>
      </c>
      <c r="C774" s="14" t="s">
        <v>172</v>
      </c>
      <c r="D774" s="14" t="s">
        <v>37</v>
      </c>
      <c r="E774" s="14" t="s">
        <v>23</v>
      </c>
      <c r="F774" s="14" t="s">
        <v>174</v>
      </c>
      <c r="G774" s="14">
        <v>72</v>
      </c>
      <c r="H774" s="14">
        <v>92</v>
      </c>
      <c r="I774" s="14">
        <v>39</v>
      </c>
      <c r="J774" s="14">
        <v>18000</v>
      </c>
      <c r="K774" s="15">
        <f t="shared" si="12"/>
        <v>702000</v>
      </c>
    </row>
    <row r="775" spans="1:11">
      <c r="A775" s="13">
        <v>40420</v>
      </c>
      <c r="B775" s="67" t="str">
        <f>TEXT($A775,"YYYY")&amp;"-"&amp;TEXT(ROW()-1,"000")&amp;"-"&amp;$F775&amp;TEXT(COUNTIF($F$2:F775,$F775), "000")</f>
        <v>2010-774-紅茶232</v>
      </c>
      <c r="C775" s="14" t="s">
        <v>13</v>
      </c>
      <c r="D775" s="14" t="s">
        <v>87</v>
      </c>
      <c r="E775" s="14" t="s">
        <v>10</v>
      </c>
      <c r="F775" s="14" t="s">
        <v>175</v>
      </c>
      <c r="G775" s="14">
        <v>81</v>
      </c>
      <c r="H775" s="14">
        <v>62</v>
      </c>
      <c r="I775" s="14">
        <v>96</v>
      </c>
      <c r="J775" s="14">
        <v>23500</v>
      </c>
      <c r="K775" s="15">
        <f t="shared" si="12"/>
        <v>2256000</v>
      </c>
    </row>
    <row r="776" spans="1:11">
      <c r="A776" s="13">
        <v>40421</v>
      </c>
      <c r="B776" s="67" t="str">
        <f>TEXT($A776,"YYYY")&amp;"-"&amp;TEXT(ROW()-1,"000")&amp;"-"&amp;$F776&amp;TEXT(COUNTIF($F$2:F776,$F776), "000")</f>
        <v>2010-775-紅茶233</v>
      </c>
      <c r="C776" s="14" t="s">
        <v>172</v>
      </c>
      <c r="D776" s="14" t="s">
        <v>101</v>
      </c>
      <c r="E776" s="14" t="s">
        <v>10</v>
      </c>
      <c r="F776" s="14" t="s">
        <v>175</v>
      </c>
      <c r="G776" s="14">
        <v>60</v>
      </c>
      <c r="H776" s="14">
        <v>98</v>
      </c>
      <c r="I776" s="14">
        <v>44</v>
      </c>
      <c r="J776" s="14">
        <v>23500</v>
      </c>
      <c r="K776" s="15">
        <f t="shared" si="12"/>
        <v>1034000</v>
      </c>
    </row>
    <row r="777" spans="1:11">
      <c r="A777" s="13">
        <v>40422</v>
      </c>
      <c r="B777" s="67" t="str">
        <f>TEXT($A777,"YYYY")&amp;"-"&amp;TEXT(ROW()-1,"000")&amp;"-"&amp;$F777&amp;TEXT(COUNTIF($F$2:F777,$F777), "000")</f>
        <v>2010-776-奶茶186</v>
      </c>
      <c r="C777" s="14" t="s">
        <v>173</v>
      </c>
      <c r="D777" s="14" t="s">
        <v>137</v>
      </c>
      <c r="E777" s="14" t="s">
        <v>21</v>
      </c>
      <c r="F777" s="14" t="s">
        <v>174</v>
      </c>
      <c r="G777" s="14">
        <v>21</v>
      </c>
      <c r="H777" s="14">
        <v>61</v>
      </c>
      <c r="I777" s="14">
        <v>19</v>
      </c>
      <c r="J777" s="14">
        <v>18000</v>
      </c>
      <c r="K777" s="15">
        <f t="shared" si="12"/>
        <v>342000</v>
      </c>
    </row>
    <row r="778" spans="1:11">
      <c r="A778" s="13">
        <v>40422</v>
      </c>
      <c r="B778" s="67" t="str">
        <f>TEXT($A778,"YYYY")&amp;"-"&amp;TEXT(ROW()-1,"000")&amp;"-"&amp;$F778&amp;TEXT(COUNTIF($F$2:F778,$F778), "000")</f>
        <v>2010-777-茶包036</v>
      </c>
      <c r="C778" s="14" t="s">
        <v>172</v>
      </c>
      <c r="D778" s="14" t="s">
        <v>20</v>
      </c>
      <c r="E778" s="14" t="s">
        <v>21</v>
      </c>
      <c r="F778" s="14" t="s">
        <v>178</v>
      </c>
      <c r="G778" s="14">
        <v>97</v>
      </c>
      <c r="H778" s="14">
        <v>33</v>
      </c>
      <c r="I778" s="14">
        <v>35</v>
      </c>
      <c r="J778" s="14">
        <v>4000</v>
      </c>
      <c r="K778" s="15">
        <f t="shared" si="12"/>
        <v>140000</v>
      </c>
    </row>
    <row r="779" spans="1:11">
      <c r="A779" s="13">
        <v>40423</v>
      </c>
      <c r="B779" s="67" t="str">
        <f>TEXT($A779,"YYYY")&amp;"-"&amp;TEXT(ROW()-1,"000")&amp;"-"&amp;$F779&amp;TEXT(COUNTIF($F$2:F779,$F779), "000")</f>
        <v>2010-778-泠涷茶291</v>
      </c>
      <c r="C779" s="14" t="s">
        <v>171</v>
      </c>
      <c r="D779" s="14" t="s">
        <v>84</v>
      </c>
      <c r="E779" s="14" t="s">
        <v>18</v>
      </c>
      <c r="F779" s="14" t="s">
        <v>176</v>
      </c>
      <c r="G779" s="14">
        <v>49</v>
      </c>
      <c r="H779" s="14">
        <v>41</v>
      </c>
      <c r="I779" s="14">
        <v>66</v>
      </c>
      <c r="J779" s="14">
        <v>9000</v>
      </c>
      <c r="K779" s="15">
        <f t="shared" si="12"/>
        <v>594000</v>
      </c>
    </row>
    <row r="780" spans="1:11">
      <c r="A780" s="13">
        <v>40424</v>
      </c>
      <c r="B780" s="67" t="str">
        <f>TEXT($A780,"YYYY")&amp;"-"&amp;TEXT(ROW()-1,"000")&amp;"-"&amp;$F780&amp;TEXT(COUNTIF($F$2:F780,$F780), "000")</f>
        <v>2010-779-泠涷茶292</v>
      </c>
      <c r="C780" s="14" t="s">
        <v>172</v>
      </c>
      <c r="D780" s="14" t="s">
        <v>109</v>
      </c>
      <c r="E780" s="14" t="s">
        <v>18</v>
      </c>
      <c r="F780" s="14" t="s">
        <v>176</v>
      </c>
      <c r="G780" s="14">
        <v>84</v>
      </c>
      <c r="H780" s="14">
        <v>66</v>
      </c>
      <c r="I780" s="14">
        <v>60</v>
      </c>
      <c r="J780" s="14">
        <v>9000</v>
      </c>
      <c r="K780" s="15">
        <f t="shared" si="12"/>
        <v>540000</v>
      </c>
    </row>
    <row r="781" spans="1:11">
      <c r="A781" s="13">
        <v>40426</v>
      </c>
      <c r="B781" s="67" t="str">
        <f>TEXT($A781,"YYYY")&amp;"-"&amp;TEXT(ROW()-1,"000")&amp;"-"&amp;$F781&amp;TEXT(COUNTIF($F$2:F781,$F781), "000")</f>
        <v>2010-780-奶茶187</v>
      </c>
      <c r="C781" s="14" t="s">
        <v>13</v>
      </c>
      <c r="D781" s="14" t="s">
        <v>115</v>
      </c>
      <c r="E781" s="14" t="s">
        <v>21</v>
      </c>
      <c r="F781" s="14" t="s">
        <v>174</v>
      </c>
      <c r="G781" s="14">
        <v>53</v>
      </c>
      <c r="H781" s="14">
        <v>22</v>
      </c>
      <c r="I781" s="14">
        <v>57</v>
      </c>
      <c r="J781" s="14">
        <v>18000</v>
      </c>
      <c r="K781" s="15">
        <f t="shared" si="12"/>
        <v>1026000</v>
      </c>
    </row>
    <row r="782" spans="1:11">
      <c r="A782" s="13">
        <v>40426</v>
      </c>
      <c r="B782" s="67" t="str">
        <f>TEXT($A782,"YYYY")&amp;"-"&amp;TEXT(ROW()-1,"000")&amp;"-"&amp;$F782&amp;TEXT(COUNTIF($F$2:F782,$F782), "000")</f>
        <v>2010-781-紅茶234</v>
      </c>
      <c r="C782" s="14" t="s">
        <v>170</v>
      </c>
      <c r="D782" s="14" t="s">
        <v>29</v>
      </c>
      <c r="E782" s="14" t="s">
        <v>10</v>
      </c>
      <c r="F782" s="14" t="s">
        <v>175</v>
      </c>
      <c r="G782" s="14">
        <v>70</v>
      </c>
      <c r="H782" s="14">
        <v>92</v>
      </c>
      <c r="I782" s="14">
        <v>28</v>
      </c>
      <c r="J782" s="14">
        <v>23500</v>
      </c>
      <c r="K782" s="15">
        <f t="shared" si="12"/>
        <v>658000</v>
      </c>
    </row>
    <row r="783" spans="1:11">
      <c r="A783" s="13">
        <v>40427</v>
      </c>
      <c r="B783" s="67" t="str">
        <f>TEXT($A783,"YYYY")&amp;"-"&amp;TEXT(ROW()-1,"000")&amp;"-"&amp;$F783&amp;TEXT(COUNTIF($F$2:F783,$F783), "000")</f>
        <v>2010-782-奶茶188</v>
      </c>
      <c r="C783" s="14" t="s">
        <v>172</v>
      </c>
      <c r="D783" s="14" t="s">
        <v>120</v>
      </c>
      <c r="E783" s="14" t="s">
        <v>118</v>
      </c>
      <c r="F783" s="14" t="s">
        <v>174</v>
      </c>
      <c r="G783" s="14">
        <v>37</v>
      </c>
      <c r="H783" s="14">
        <v>53</v>
      </c>
      <c r="I783" s="14">
        <v>63</v>
      </c>
      <c r="J783" s="14">
        <v>18000</v>
      </c>
      <c r="K783" s="15">
        <f t="shared" si="12"/>
        <v>1134000</v>
      </c>
    </row>
    <row r="784" spans="1:11">
      <c r="A784" s="13">
        <v>40427</v>
      </c>
      <c r="B784" s="67" t="str">
        <f>TEXT($A784,"YYYY")&amp;"-"&amp;TEXT(ROW()-1,"000")&amp;"-"&amp;$F784&amp;TEXT(COUNTIF($F$2:F784,$F784), "000")</f>
        <v>2010-783-奶茶189</v>
      </c>
      <c r="C784" s="14" t="s">
        <v>173</v>
      </c>
      <c r="D784" s="14" t="s">
        <v>137</v>
      </c>
      <c r="E784" s="14" t="s">
        <v>21</v>
      </c>
      <c r="F784" s="14" t="s">
        <v>174</v>
      </c>
      <c r="G784" s="14">
        <v>54</v>
      </c>
      <c r="H784" s="14">
        <v>25</v>
      </c>
      <c r="I784" s="14">
        <v>7</v>
      </c>
      <c r="J784" s="14">
        <v>18000</v>
      </c>
      <c r="K784" s="15">
        <f t="shared" si="12"/>
        <v>126000</v>
      </c>
    </row>
    <row r="785" spans="1:11">
      <c r="A785" s="13">
        <v>40428</v>
      </c>
      <c r="B785" s="67" t="str">
        <f>TEXT($A785,"YYYY")&amp;"-"&amp;TEXT(ROW()-1,"000")&amp;"-"&amp;$F785&amp;TEXT(COUNTIF($F$2:F785,$F785), "000")</f>
        <v>2010-784-奶茶190</v>
      </c>
      <c r="C785" s="14" t="s">
        <v>173</v>
      </c>
      <c r="D785" s="14" t="s">
        <v>152</v>
      </c>
      <c r="E785" s="14" t="s">
        <v>10</v>
      </c>
      <c r="F785" s="14" t="s">
        <v>174</v>
      </c>
      <c r="G785" s="14">
        <v>23</v>
      </c>
      <c r="H785" s="14">
        <v>73</v>
      </c>
      <c r="I785" s="14">
        <v>14</v>
      </c>
      <c r="J785" s="14">
        <v>18000</v>
      </c>
      <c r="K785" s="15">
        <f t="shared" si="12"/>
        <v>252000</v>
      </c>
    </row>
    <row r="786" spans="1:11">
      <c r="A786" s="13">
        <v>40428</v>
      </c>
      <c r="B786" s="67" t="str">
        <f>TEXT($A786,"YYYY")&amp;"-"&amp;TEXT(ROW()-1,"000")&amp;"-"&amp;$F786&amp;TEXT(COUNTIF($F$2:F786,$F786), "000")</f>
        <v>2010-785-紅茶235</v>
      </c>
      <c r="C786" s="14" t="s">
        <v>170</v>
      </c>
      <c r="D786" s="14" t="s">
        <v>133</v>
      </c>
      <c r="E786" s="14" t="s">
        <v>23</v>
      </c>
      <c r="F786" s="14" t="s">
        <v>175</v>
      </c>
      <c r="G786" s="14">
        <v>38</v>
      </c>
      <c r="H786" s="14">
        <v>23</v>
      </c>
      <c r="I786" s="14">
        <v>54</v>
      </c>
      <c r="J786" s="14">
        <v>23500</v>
      </c>
      <c r="K786" s="15">
        <f t="shared" si="12"/>
        <v>1269000</v>
      </c>
    </row>
    <row r="787" spans="1:11">
      <c r="A787" s="13">
        <v>40429</v>
      </c>
      <c r="B787" s="67" t="str">
        <f>TEXT($A787,"YYYY")&amp;"-"&amp;TEXT(ROW()-1,"000")&amp;"-"&amp;$F787&amp;TEXT(COUNTIF($F$2:F787,$F787), "000")</f>
        <v>2010-786-泠涷茶293</v>
      </c>
      <c r="C787" s="14" t="s">
        <v>173</v>
      </c>
      <c r="D787" s="14" t="s">
        <v>124</v>
      </c>
      <c r="E787" s="14" t="s">
        <v>118</v>
      </c>
      <c r="F787" s="14" t="s">
        <v>176</v>
      </c>
      <c r="G787" s="14">
        <v>41</v>
      </c>
      <c r="H787" s="14">
        <v>76</v>
      </c>
      <c r="I787" s="14">
        <v>13</v>
      </c>
      <c r="J787" s="14">
        <v>9000</v>
      </c>
      <c r="K787" s="15">
        <f t="shared" si="12"/>
        <v>117000</v>
      </c>
    </row>
    <row r="788" spans="1:11">
      <c r="A788" s="13">
        <v>40430</v>
      </c>
      <c r="B788" s="67" t="str">
        <f>TEXT($A788,"YYYY")&amp;"-"&amp;TEXT(ROW()-1,"000")&amp;"-"&amp;$F788&amp;TEXT(COUNTIF($F$2:F788,$F788), "000")</f>
        <v>2010-787-奶茶191</v>
      </c>
      <c r="C788" s="14" t="s">
        <v>13</v>
      </c>
      <c r="D788" s="14" t="s">
        <v>46</v>
      </c>
      <c r="E788" s="14" t="s">
        <v>7</v>
      </c>
      <c r="F788" s="14" t="s">
        <v>174</v>
      </c>
      <c r="G788" s="14">
        <v>46</v>
      </c>
      <c r="H788" s="14">
        <v>49</v>
      </c>
      <c r="I788" s="14">
        <v>45</v>
      </c>
      <c r="J788" s="14">
        <v>18000</v>
      </c>
      <c r="K788" s="15">
        <f t="shared" si="12"/>
        <v>810000</v>
      </c>
    </row>
    <row r="789" spans="1:11">
      <c r="A789" s="13">
        <v>40430</v>
      </c>
      <c r="B789" s="67" t="str">
        <f>TEXT($A789,"YYYY")&amp;"-"&amp;TEXT(ROW()-1,"000")&amp;"-"&amp;$F789&amp;TEXT(COUNTIF($F$2:F789,$F789), "000")</f>
        <v>2010-788-紅茶236</v>
      </c>
      <c r="C789" s="14" t="s">
        <v>169</v>
      </c>
      <c r="D789" s="14" t="s">
        <v>104</v>
      </c>
      <c r="E789" s="14" t="s">
        <v>18</v>
      </c>
      <c r="F789" s="14" t="s">
        <v>175</v>
      </c>
      <c r="G789" s="14">
        <v>31</v>
      </c>
      <c r="H789" s="14">
        <v>63</v>
      </c>
      <c r="I789" s="14">
        <v>7</v>
      </c>
      <c r="J789" s="14">
        <v>23500</v>
      </c>
      <c r="K789" s="15">
        <f t="shared" si="12"/>
        <v>164500</v>
      </c>
    </row>
    <row r="790" spans="1:11">
      <c r="A790" s="13">
        <v>40430</v>
      </c>
      <c r="B790" s="67" t="str">
        <f>TEXT($A790,"YYYY")&amp;"-"&amp;TEXT(ROW()-1,"000")&amp;"-"&amp;$F790&amp;TEXT(COUNTIF($F$2:F790,$F790), "000")</f>
        <v>2010-789-奶茶192</v>
      </c>
      <c r="C790" s="14" t="s">
        <v>13</v>
      </c>
      <c r="D790" s="14" t="s">
        <v>46</v>
      </c>
      <c r="E790" s="14" t="s">
        <v>7</v>
      </c>
      <c r="F790" s="14" t="s">
        <v>174</v>
      </c>
      <c r="G790" s="14">
        <v>60</v>
      </c>
      <c r="H790" s="14">
        <v>91</v>
      </c>
      <c r="I790" s="14">
        <v>81</v>
      </c>
      <c r="J790" s="14">
        <v>18000</v>
      </c>
      <c r="K790" s="15">
        <f t="shared" si="12"/>
        <v>1458000</v>
      </c>
    </row>
    <row r="791" spans="1:11">
      <c r="A791" s="13">
        <v>40431</v>
      </c>
      <c r="B791" s="67" t="str">
        <f>TEXT($A791,"YYYY")&amp;"-"&amp;TEXT(ROW()-1,"000")&amp;"-"&amp;$F791&amp;TEXT(COUNTIF($F$2:F791,$F791), "000")</f>
        <v>2010-790-奶茶193</v>
      </c>
      <c r="C791" s="14" t="s">
        <v>169</v>
      </c>
      <c r="D791" s="14" t="s">
        <v>33</v>
      </c>
      <c r="E791" s="14" t="s">
        <v>23</v>
      </c>
      <c r="F791" s="14" t="s">
        <v>174</v>
      </c>
      <c r="G791" s="14">
        <v>82</v>
      </c>
      <c r="H791" s="14">
        <v>44</v>
      </c>
      <c r="I791" s="14">
        <v>53</v>
      </c>
      <c r="J791" s="14">
        <v>18000</v>
      </c>
      <c r="K791" s="15">
        <f t="shared" si="12"/>
        <v>954000</v>
      </c>
    </row>
    <row r="792" spans="1:11">
      <c r="A792" s="13">
        <v>40434</v>
      </c>
      <c r="B792" s="67" t="str">
        <f>TEXT($A792,"YYYY")&amp;"-"&amp;TEXT(ROW()-1,"000")&amp;"-"&amp;$F792&amp;TEXT(COUNTIF($F$2:F792,$F792), "000")</f>
        <v>2010-791-泠涷茶294</v>
      </c>
      <c r="C792" s="14" t="s">
        <v>170</v>
      </c>
      <c r="D792" s="14" t="s">
        <v>31</v>
      </c>
      <c r="E792" s="14" t="s">
        <v>18</v>
      </c>
      <c r="F792" s="14" t="s">
        <v>176</v>
      </c>
      <c r="G792" s="14">
        <v>26</v>
      </c>
      <c r="H792" s="14">
        <v>74</v>
      </c>
      <c r="I792" s="14">
        <v>14</v>
      </c>
      <c r="J792" s="14">
        <v>9000</v>
      </c>
      <c r="K792" s="15">
        <f t="shared" si="12"/>
        <v>126000</v>
      </c>
    </row>
    <row r="793" spans="1:11">
      <c r="A793" s="13">
        <v>40434</v>
      </c>
      <c r="B793" s="67" t="str">
        <f>TEXT($A793,"YYYY")&amp;"-"&amp;TEXT(ROW()-1,"000")&amp;"-"&amp;$F793&amp;TEXT(COUNTIF($F$2:F793,$F793), "000")</f>
        <v>2010-792-泠涷茶295</v>
      </c>
      <c r="C793" s="14" t="s">
        <v>173</v>
      </c>
      <c r="D793" s="14" t="s">
        <v>110</v>
      </c>
      <c r="E793" s="14" t="s">
        <v>10</v>
      </c>
      <c r="F793" s="14" t="s">
        <v>176</v>
      </c>
      <c r="G793" s="14">
        <v>83</v>
      </c>
      <c r="H793" s="14">
        <v>100</v>
      </c>
      <c r="I793" s="14">
        <v>51</v>
      </c>
      <c r="J793" s="14">
        <v>9000</v>
      </c>
      <c r="K793" s="15">
        <f t="shared" si="12"/>
        <v>459000</v>
      </c>
    </row>
    <row r="794" spans="1:11">
      <c r="A794" s="13">
        <v>40435</v>
      </c>
      <c r="B794" s="67" t="str">
        <f>TEXT($A794,"YYYY")&amp;"-"&amp;TEXT(ROW()-1,"000")&amp;"-"&amp;$F794&amp;TEXT(COUNTIF($F$2:F794,$F794), "000")</f>
        <v>2010-793-泠涷茶296</v>
      </c>
      <c r="C794" s="14" t="s">
        <v>173</v>
      </c>
      <c r="D794" s="14" t="s">
        <v>100</v>
      </c>
      <c r="E794" s="14" t="s">
        <v>18</v>
      </c>
      <c r="F794" s="14" t="s">
        <v>176</v>
      </c>
      <c r="G794" s="14">
        <v>69</v>
      </c>
      <c r="H794" s="14">
        <v>100</v>
      </c>
      <c r="I794" s="14">
        <v>24</v>
      </c>
      <c r="J794" s="14">
        <v>9000</v>
      </c>
      <c r="K794" s="15">
        <f t="shared" si="12"/>
        <v>216000</v>
      </c>
    </row>
    <row r="795" spans="1:11">
      <c r="A795" s="13">
        <v>40436</v>
      </c>
      <c r="B795" s="67" t="str">
        <f>TEXT($A795,"YYYY")&amp;"-"&amp;TEXT(ROW()-1,"000")&amp;"-"&amp;$F795&amp;TEXT(COUNTIF($F$2:F795,$F795), "000")</f>
        <v>2010-794-紅茶237</v>
      </c>
      <c r="C795" s="14" t="s">
        <v>169</v>
      </c>
      <c r="D795" s="14" t="s">
        <v>84</v>
      </c>
      <c r="E795" s="14" t="s">
        <v>18</v>
      </c>
      <c r="F795" s="14" t="s">
        <v>175</v>
      </c>
      <c r="G795" s="14">
        <v>45</v>
      </c>
      <c r="H795" s="14">
        <v>64</v>
      </c>
      <c r="I795" s="14">
        <v>32</v>
      </c>
      <c r="J795" s="14">
        <v>23500</v>
      </c>
      <c r="K795" s="15">
        <f t="shared" si="12"/>
        <v>752000</v>
      </c>
    </row>
    <row r="796" spans="1:11">
      <c r="A796" s="13">
        <v>40437</v>
      </c>
      <c r="B796" s="67" t="str">
        <f>TEXT($A796,"YYYY")&amp;"-"&amp;TEXT(ROW()-1,"000")&amp;"-"&amp;$F796&amp;TEXT(COUNTIF($F$2:F796,$F796), "000")</f>
        <v>2010-795-奶茶194</v>
      </c>
      <c r="C796" s="14" t="s">
        <v>173</v>
      </c>
      <c r="D796" s="14" t="s">
        <v>152</v>
      </c>
      <c r="E796" s="14" t="s">
        <v>10</v>
      </c>
      <c r="F796" s="14" t="s">
        <v>174</v>
      </c>
      <c r="G796" s="14">
        <v>99</v>
      </c>
      <c r="H796" s="14">
        <v>61</v>
      </c>
      <c r="I796" s="14">
        <v>34</v>
      </c>
      <c r="J796" s="14">
        <v>18000</v>
      </c>
      <c r="K796" s="15">
        <f t="shared" si="12"/>
        <v>612000</v>
      </c>
    </row>
    <row r="797" spans="1:11">
      <c r="A797" s="13">
        <v>40438</v>
      </c>
      <c r="B797" s="67" t="str">
        <f>TEXT($A797,"YYYY")&amp;"-"&amp;TEXT(ROW()-1,"000")&amp;"-"&amp;$F797&amp;TEXT(COUNTIF($F$2:F797,$F797), "000")</f>
        <v>2010-796-泠涷茶297</v>
      </c>
      <c r="C797" s="14" t="s">
        <v>171</v>
      </c>
      <c r="D797" s="14" t="s">
        <v>39</v>
      </c>
      <c r="E797" s="14" t="s">
        <v>23</v>
      </c>
      <c r="F797" s="14" t="s">
        <v>176</v>
      </c>
      <c r="G797" s="14">
        <v>75</v>
      </c>
      <c r="H797" s="14">
        <v>95</v>
      </c>
      <c r="I797" s="14">
        <v>84</v>
      </c>
      <c r="J797" s="14">
        <v>9000</v>
      </c>
      <c r="K797" s="15">
        <f t="shared" si="12"/>
        <v>756000</v>
      </c>
    </row>
    <row r="798" spans="1:11">
      <c r="A798" s="13">
        <v>40439</v>
      </c>
      <c r="B798" s="67" t="str">
        <f>TEXT($A798,"YYYY")&amp;"-"&amp;TEXT(ROW()-1,"000")&amp;"-"&amp;$F798&amp;TEXT(COUNTIF($F$2:F798,$F798), "000")</f>
        <v>2010-797-泠涷茶298</v>
      </c>
      <c r="C798" s="14" t="s">
        <v>172</v>
      </c>
      <c r="D798" s="14" t="s">
        <v>141</v>
      </c>
      <c r="E798" s="14" t="s">
        <v>118</v>
      </c>
      <c r="F798" s="14" t="s">
        <v>176</v>
      </c>
      <c r="G798" s="14">
        <v>37</v>
      </c>
      <c r="H798" s="14">
        <v>57</v>
      </c>
      <c r="I798" s="14">
        <v>77</v>
      </c>
      <c r="J798" s="14">
        <v>9000</v>
      </c>
      <c r="K798" s="15">
        <f t="shared" si="12"/>
        <v>693000</v>
      </c>
    </row>
    <row r="799" spans="1:11">
      <c r="A799" s="13">
        <v>40441</v>
      </c>
      <c r="B799" s="67" t="str">
        <f>TEXT($A799,"YYYY")&amp;"-"&amp;TEXT(ROW()-1,"000")&amp;"-"&amp;$F799&amp;TEXT(COUNTIF($F$2:F799,$F799), "000")</f>
        <v>2010-798-茶里王031</v>
      </c>
      <c r="C799" s="14" t="s">
        <v>170</v>
      </c>
      <c r="D799" s="14" t="s">
        <v>14</v>
      </c>
      <c r="E799" s="14" t="s">
        <v>10</v>
      </c>
      <c r="F799" s="14" t="s">
        <v>177</v>
      </c>
      <c r="G799" s="14">
        <v>66</v>
      </c>
      <c r="H799" s="14">
        <v>88</v>
      </c>
      <c r="I799" s="14">
        <v>19</v>
      </c>
      <c r="J799" s="14">
        <v>5000</v>
      </c>
      <c r="K799" s="15">
        <f t="shared" si="12"/>
        <v>95000</v>
      </c>
    </row>
    <row r="800" spans="1:11">
      <c r="A800" s="13">
        <v>40442</v>
      </c>
      <c r="B800" s="67" t="str">
        <f>TEXT($A800,"YYYY")&amp;"-"&amp;TEXT(ROW()-1,"000")&amp;"-"&amp;$F800&amp;TEXT(COUNTIF($F$2:F800,$F800), "000")</f>
        <v>2010-799-紅茶238</v>
      </c>
      <c r="C800" s="14" t="s">
        <v>171</v>
      </c>
      <c r="D800" s="14" t="s">
        <v>75</v>
      </c>
      <c r="E800" s="14" t="s">
        <v>7</v>
      </c>
      <c r="F800" s="14" t="s">
        <v>175</v>
      </c>
      <c r="G800" s="14">
        <v>61</v>
      </c>
      <c r="H800" s="14">
        <v>82</v>
      </c>
      <c r="I800" s="14">
        <v>54</v>
      </c>
      <c r="J800" s="14">
        <v>23500</v>
      </c>
      <c r="K800" s="15">
        <f t="shared" si="12"/>
        <v>1269000</v>
      </c>
    </row>
    <row r="801" spans="1:11">
      <c r="A801" s="13">
        <v>40443</v>
      </c>
      <c r="B801" s="67" t="str">
        <f>TEXT($A801,"YYYY")&amp;"-"&amp;TEXT(ROW()-1,"000")&amp;"-"&amp;$F801&amp;TEXT(COUNTIF($F$2:F801,$F801), "000")</f>
        <v>2010-800-紅茶239</v>
      </c>
      <c r="C801" s="14" t="s">
        <v>13</v>
      </c>
      <c r="D801" s="14" t="s">
        <v>87</v>
      </c>
      <c r="E801" s="14" t="s">
        <v>10</v>
      </c>
      <c r="F801" s="14" t="s">
        <v>175</v>
      </c>
      <c r="G801" s="14">
        <v>52</v>
      </c>
      <c r="H801" s="14">
        <v>100</v>
      </c>
      <c r="I801" s="14">
        <v>56</v>
      </c>
      <c r="J801" s="14">
        <v>23500</v>
      </c>
      <c r="K801" s="15">
        <f t="shared" si="12"/>
        <v>1316000</v>
      </c>
    </row>
    <row r="802" spans="1:11">
      <c r="A802" s="13">
        <v>40444</v>
      </c>
      <c r="B802" s="67" t="str">
        <f>TEXT($A802,"YYYY")&amp;"-"&amp;TEXT(ROW()-1,"000")&amp;"-"&amp;$F802&amp;TEXT(COUNTIF($F$2:F802,$F802), "000")</f>
        <v>2010-801-奶茶195</v>
      </c>
      <c r="C802" s="14" t="s">
        <v>173</v>
      </c>
      <c r="D802" s="14" t="s">
        <v>46</v>
      </c>
      <c r="E802" s="14" t="s">
        <v>7</v>
      </c>
      <c r="F802" s="14" t="s">
        <v>174</v>
      </c>
      <c r="G802" s="14">
        <v>57</v>
      </c>
      <c r="H802" s="14">
        <v>76</v>
      </c>
      <c r="I802" s="14">
        <v>11</v>
      </c>
      <c r="J802" s="14">
        <v>18000</v>
      </c>
      <c r="K802" s="15">
        <f t="shared" si="12"/>
        <v>198000</v>
      </c>
    </row>
    <row r="803" spans="1:11">
      <c r="A803" s="13">
        <v>40444</v>
      </c>
      <c r="B803" s="67" t="str">
        <f>TEXT($A803,"YYYY")&amp;"-"&amp;TEXT(ROW()-1,"000")&amp;"-"&amp;$F803&amp;TEXT(COUNTIF($F$2:F803,$F803), "000")</f>
        <v>2010-802-紅茶240</v>
      </c>
      <c r="C803" s="14" t="s">
        <v>171</v>
      </c>
      <c r="D803" s="14" t="s">
        <v>81</v>
      </c>
      <c r="E803" s="14" t="s">
        <v>18</v>
      </c>
      <c r="F803" s="14" t="s">
        <v>175</v>
      </c>
      <c r="G803" s="14">
        <v>84</v>
      </c>
      <c r="H803" s="14">
        <v>30</v>
      </c>
      <c r="I803" s="14">
        <v>37</v>
      </c>
      <c r="J803" s="14">
        <v>23500</v>
      </c>
      <c r="K803" s="15">
        <f t="shared" si="12"/>
        <v>869500</v>
      </c>
    </row>
    <row r="804" spans="1:11">
      <c r="A804" s="13">
        <v>40445</v>
      </c>
      <c r="B804" s="67" t="str">
        <f>TEXT($A804,"YYYY")&amp;"-"&amp;TEXT(ROW()-1,"000")&amp;"-"&amp;$F804&amp;TEXT(COUNTIF($F$2:F804,$F804), "000")</f>
        <v>2010-803-紅茶241</v>
      </c>
      <c r="C804" s="14" t="s">
        <v>170</v>
      </c>
      <c r="D804" s="14" t="s">
        <v>80</v>
      </c>
      <c r="E804" s="14" t="s">
        <v>18</v>
      </c>
      <c r="F804" s="14" t="s">
        <v>175</v>
      </c>
      <c r="G804" s="14">
        <v>39</v>
      </c>
      <c r="H804" s="14">
        <v>44</v>
      </c>
      <c r="I804" s="14">
        <v>86</v>
      </c>
      <c r="J804" s="14">
        <v>23500</v>
      </c>
      <c r="K804" s="15">
        <f t="shared" si="12"/>
        <v>2021000</v>
      </c>
    </row>
    <row r="805" spans="1:11">
      <c r="A805" s="13">
        <v>40445</v>
      </c>
      <c r="B805" s="67" t="str">
        <f>TEXT($A805,"YYYY")&amp;"-"&amp;TEXT(ROW()-1,"000")&amp;"-"&amp;$F805&amp;TEXT(COUNTIF($F$2:F805,$F805), "000")</f>
        <v>2010-804-奶茶196</v>
      </c>
      <c r="C805" s="14" t="s">
        <v>173</v>
      </c>
      <c r="D805" s="14" t="s">
        <v>120</v>
      </c>
      <c r="E805" s="14" t="s">
        <v>118</v>
      </c>
      <c r="F805" s="14" t="s">
        <v>174</v>
      </c>
      <c r="G805" s="14">
        <v>88</v>
      </c>
      <c r="H805" s="14">
        <v>62</v>
      </c>
      <c r="I805" s="14">
        <v>94</v>
      </c>
      <c r="J805" s="14">
        <v>18000</v>
      </c>
      <c r="K805" s="15">
        <f t="shared" si="12"/>
        <v>1692000</v>
      </c>
    </row>
    <row r="806" spans="1:11">
      <c r="A806" s="13">
        <v>40446</v>
      </c>
      <c r="B806" s="67" t="str">
        <f>TEXT($A806,"YYYY")&amp;"-"&amp;TEXT(ROW()-1,"000")&amp;"-"&amp;$F806&amp;TEXT(COUNTIF($F$2:F806,$F806), "000")</f>
        <v>2010-805-泠涷茶299</v>
      </c>
      <c r="C806" s="14" t="s">
        <v>169</v>
      </c>
      <c r="D806" s="14" t="s">
        <v>84</v>
      </c>
      <c r="E806" s="14" t="s">
        <v>18</v>
      </c>
      <c r="F806" s="14" t="s">
        <v>176</v>
      </c>
      <c r="G806" s="14">
        <v>95</v>
      </c>
      <c r="H806" s="14">
        <v>91</v>
      </c>
      <c r="I806" s="14">
        <v>65</v>
      </c>
      <c r="J806" s="14">
        <v>9000</v>
      </c>
      <c r="K806" s="15">
        <f t="shared" si="12"/>
        <v>585000</v>
      </c>
    </row>
    <row r="807" spans="1:11">
      <c r="A807" s="13">
        <v>40447</v>
      </c>
      <c r="B807" s="67" t="str">
        <f>TEXT($A807,"YYYY")&amp;"-"&amp;TEXT(ROW()-1,"000")&amp;"-"&amp;$F807&amp;TEXT(COUNTIF($F$2:F807,$F807), "000")</f>
        <v>2010-806-泠涷茶300</v>
      </c>
      <c r="C807" s="14" t="s">
        <v>169</v>
      </c>
      <c r="D807" s="14" t="s">
        <v>138</v>
      </c>
      <c r="E807" s="14" t="s">
        <v>7</v>
      </c>
      <c r="F807" s="14" t="s">
        <v>176</v>
      </c>
      <c r="G807" s="14">
        <v>23</v>
      </c>
      <c r="H807" s="14">
        <v>80</v>
      </c>
      <c r="I807" s="14">
        <v>3</v>
      </c>
      <c r="J807" s="14">
        <v>9000</v>
      </c>
      <c r="K807" s="15">
        <f t="shared" si="12"/>
        <v>27000</v>
      </c>
    </row>
    <row r="808" spans="1:11">
      <c r="A808" s="13">
        <v>40448</v>
      </c>
      <c r="B808" s="67" t="str">
        <f>TEXT($A808,"YYYY")&amp;"-"&amp;TEXT(ROW()-1,"000")&amp;"-"&amp;$F808&amp;TEXT(COUNTIF($F$2:F808,$F808), "000")</f>
        <v>2010-807-奶茶197</v>
      </c>
      <c r="C808" s="14" t="s">
        <v>170</v>
      </c>
      <c r="D808" s="14" t="s">
        <v>116</v>
      </c>
      <c r="E808" s="14" t="s">
        <v>18</v>
      </c>
      <c r="F808" s="14" t="s">
        <v>174</v>
      </c>
      <c r="G808" s="14">
        <v>29</v>
      </c>
      <c r="H808" s="14">
        <v>90</v>
      </c>
      <c r="I808" s="14">
        <v>68</v>
      </c>
      <c r="J808" s="14">
        <v>18000</v>
      </c>
      <c r="K808" s="15">
        <f t="shared" si="12"/>
        <v>1224000</v>
      </c>
    </row>
    <row r="809" spans="1:11">
      <c r="A809" s="13">
        <v>40448</v>
      </c>
      <c r="B809" s="67" t="str">
        <f>TEXT($A809,"YYYY")&amp;"-"&amp;TEXT(ROW()-1,"000")&amp;"-"&amp;$F809&amp;TEXT(COUNTIF($F$2:F809,$F809), "000")</f>
        <v>2010-808-紅茶242</v>
      </c>
      <c r="C809" s="14" t="s">
        <v>172</v>
      </c>
      <c r="D809" s="14" t="s">
        <v>61</v>
      </c>
      <c r="E809" s="14" t="s">
        <v>7</v>
      </c>
      <c r="F809" s="14" t="s">
        <v>175</v>
      </c>
      <c r="G809" s="14">
        <v>36</v>
      </c>
      <c r="H809" s="14">
        <v>89</v>
      </c>
      <c r="I809" s="14">
        <v>84</v>
      </c>
      <c r="J809" s="14">
        <v>23500</v>
      </c>
      <c r="K809" s="15">
        <f t="shared" si="12"/>
        <v>1974000</v>
      </c>
    </row>
    <row r="810" spans="1:11">
      <c r="A810" s="13">
        <v>40450</v>
      </c>
      <c r="B810" s="67" t="str">
        <f>TEXT($A810,"YYYY")&amp;"-"&amp;TEXT(ROW()-1,"000")&amp;"-"&amp;$F810&amp;TEXT(COUNTIF($F$2:F810,$F810), "000")</f>
        <v>2010-809-奶茶198</v>
      </c>
      <c r="C810" s="14" t="s">
        <v>170</v>
      </c>
      <c r="D810" s="14" t="s">
        <v>116</v>
      </c>
      <c r="E810" s="14" t="s">
        <v>18</v>
      </c>
      <c r="F810" s="14" t="s">
        <v>174</v>
      </c>
      <c r="G810" s="14">
        <v>97</v>
      </c>
      <c r="H810" s="14">
        <v>46</v>
      </c>
      <c r="I810" s="14">
        <v>24</v>
      </c>
      <c r="J810" s="14">
        <v>18000</v>
      </c>
      <c r="K810" s="15">
        <f t="shared" si="12"/>
        <v>432000</v>
      </c>
    </row>
    <row r="811" spans="1:11">
      <c r="A811" s="13">
        <v>40450</v>
      </c>
      <c r="B811" s="67" t="str">
        <f>TEXT($A811,"YYYY")&amp;"-"&amp;TEXT(ROW()-1,"000")&amp;"-"&amp;$F811&amp;TEXT(COUNTIF($F$2:F811,$F811), "000")</f>
        <v>2010-810-奶茶199</v>
      </c>
      <c r="C811" s="14" t="s">
        <v>173</v>
      </c>
      <c r="D811" s="14" t="s">
        <v>58</v>
      </c>
      <c r="E811" s="14" t="s">
        <v>7</v>
      </c>
      <c r="F811" s="14" t="s">
        <v>174</v>
      </c>
      <c r="G811" s="14">
        <v>75</v>
      </c>
      <c r="H811" s="14">
        <v>73</v>
      </c>
      <c r="I811" s="14">
        <v>45</v>
      </c>
      <c r="J811" s="14">
        <v>18000</v>
      </c>
      <c r="K811" s="15">
        <f t="shared" si="12"/>
        <v>810000</v>
      </c>
    </row>
    <row r="812" spans="1:11">
      <c r="A812" s="13">
        <v>40450</v>
      </c>
      <c r="B812" s="67" t="str">
        <f>TEXT($A812,"YYYY")&amp;"-"&amp;TEXT(ROW()-1,"000")&amp;"-"&amp;$F812&amp;TEXT(COUNTIF($F$2:F812,$F812), "000")</f>
        <v>2010-811-紅茶243</v>
      </c>
      <c r="C812" s="14" t="s">
        <v>172</v>
      </c>
      <c r="D812" s="14" t="s">
        <v>11</v>
      </c>
      <c r="E812" s="14" t="s">
        <v>7</v>
      </c>
      <c r="F812" s="14" t="s">
        <v>175</v>
      </c>
      <c r="G812" s="14">
        <v>55</v>
      </c>
      <c r="H812" s="14">
        <v>62</v>
      </c>
      <c r="I812" s="14">
        <v>44</v>
      </c>
      <c r="J812" s="14">
        <v>23500</v>
      </c>
      <c r="K812" s="15">
        <f t="shared" si="12"/>
        <v>1034000</v>
      </c>
    </row>
    <row r="813" spans="1:11">
      <c r="A813" s="13">
        <v>40450</v>
      </c>
      <c r="B813" s="67" t="str">
        <f>TEXT($A813,"YYYY")&amp;"-"&amp;TEXT(ROW()-1,"000")&amp;"-"&amp;$F813&amp;TEXT(COUNTIF($F$2:F813,$F813), "000")</f>
        <v>2010-812-泠涷茶301</v>
      </c>
      <c r="C813" s="14" t="s">
        <v>13</v>
      </c>
      <c r="D813" s="14" t="s">
        <v>164</v>
      </c>
      <c r="E813" s="14" t="s">
        <v>18</v>
      </c>
      <c r="F813" s="14" t="s">
        <v>176</v>
      </c>
      <c r="G813" s="14">
        <v>100</v>
      </c>
      <c r="H813" s="14">
        <v>59</v>
      </c>
      <c r="I813" s="14">
        <v>1</v>
      </c>
      <c r="J813" s="14">
        <v>9000</v>
      </c>
      <c r="K813" s="15">
        <f t="shared" si="12"/>
        <v>9000</v>
      </c>
    </row>
    <row r="814" spans="1:11">
      <c r="A814" s="13">
        <v>40451</v>
      </c>
      <c r="B814" s="67" t="str">
        <f>TEXT($A814,"YYYY")&amp;"-"&amp;TEXT(ROW()-1,"000")&amp;"-"&amp;$F814&amp;TEXT(COUNTIF($F$2:F814,$F814), "000")</f>
        <v>2010-813-泠涷茶302</v>
      </c>
      <c r="C814" s="14" t="s">
        <v>173</v>
      </c>
      <c r="D814" s="14" t="s">
        <v>15</v>
      </c>
      <c r="E814" s="14" t="s">
        <v>10</v>
      </c>
      <c r="F814" s="14" t="s">
        <v>176</v>
      </c>
      <c r="G814" s="14">
        <v>60</v>
      </c>
      <c r="H814" s="14">
        <v>67</v>
      </c>
      <c r="I814" s="14">
        <v>75</v>
      </c>
      <c r="J814" s="14">
        <v>9000</v>
      </c>
      <c r="K814" s="15">
        <f t="shared" si="12"/>
        <v>675000</v>
      </c>
    </row>
    <row r="815" spans="1:11">
      <c r="A815" s="13">
        <v>40451</v>
      </c>
      <c r="B815" s="67" t="str">
        <f>TEXT($A815,"YYYY")&amp;"-"&amp;TEXT(ROW()-1,"000")&amp;"-"&amp;$F815&amp;TEXT(COUNTIF($F$2:F815,$F815), "000")</f>
        <v>2010-814-泠涷茶303</v>
      </c>
      <c r="C815" s="14" t="s">
        <v>169</v>
      </c>
      <c r="D815" s="14" t="s">
        <v>66</v>
      </c>
      <c r="E815" s="14" t="s">
        <v>7</v>
      </c>
      <c r="F815" s="14" t="s">
        <v>176</v>
      </c>
      <c r="G815" s="14">
        <v>77</v>
      </c>
      <c r="H815" s="14">
        <v>78</v>
      </c>
      <c r="I815" s="14">
        <v>29</v>
      </c>
      <c r="J815" s="14">
        <v>9000</v>
      </c>
      <c r="K815" s="15">
        <f t="shared" si="12"/>
        <v>261000</v>
      </c>
    </row>
    <row r="816" spans="1:11">
      <c r="A816" s="13">
        <v>40451</v>
      </c>
      <c r="B816" s="67" t="str">
        <f>TEXT($A816,"YYYY")&amp;"-"&amp;TEXT(ROW()-1,"000")&amp;"-"&amp;$F816&amp;TEXT(COUNTIF($F$2:F816,$F816), "000")</f>
        <v>2010-815-奶茶200</v>
      </c>
      <c r="C816" s="14" t="s">
        <v>171</v>
      </c>
      <c r="D816" s="14" t="s">
        <v>126</v>
      </c>
      <c r="E816" s="14" t="s">
        <v>18</v>
      </c>
      <c r="F816" s="14" t="s">
        <v>174</v>
      </c>
      <c r="G816" s="14">
        <v>64</v>
      </c>
      <c r="H816" s="14">
        <v>52</v>
      </c>
      <c r="I816" s="14">
        <v>47</v>
      </c>
      <c r="J816" s="14">
        <v>18000</v>
      </c>
      <c r="K816" s="15">
        <f t="shared" si="12"/>
        <v>846000</v>
      </c>
    </row>
    <row r="817" spans="1:11">
      <c r="A817" s="13">
        <v>40452</v>
      </c>
      <c r="B817" s="67" t="str">
        <f>TEXT($A817,"YYYY")&amp;"-"&amp;TEXT(ROW()-1,"000")&amp;"-"&amp;$F817&amp;TEXT(COUNTIF($F$2:F817,$F817), "000")</f>
        <v>2010-816-泠涷茶304</v>
      </c>
      <c r="C817" s="14" t="s">
        <v>171</v>
      </c>
      <c r="D817" s="14" t="s">
        <v>66</v>
      </c>
      <c r="E817" s="14" t="s">
        <v>7</v>
      </c>
      <c r="F817" s="14" t="s">
        <v>176</v>
      </c>
      <c r="G817" s="14">
        <v>48</v>
      </c>
      <c r="H817" s="14">
        <v>97</v>
      </c>
      <c r="I817" s="14">
        <v>67</v>
      </c>
      <c r="J817" s="14">
        <v>9000</v>
      </c>
      <c r="K817" s="15">
        <f t="shared" si="12"/>
        <v>603000</v>
      </c>
    </row>
    <row r="818" spans="1:11">
      <c r="A818" s="13">
        <v>40452</v>
      </c>
      <c r="B818" s="67" t="str">
        <f>TEXT($A818,"YYYY")&amp;"-"&amp;TEXT(ROW()-1,"000")&amp;"-"&amp;$F818&amp;TEXT(COUNTIF($F$2:F818,$F818), "000")</f>
        <v>2010-817-紅茶244</v>
      </c>
      <c r="C818" s="14" t="s">
        <v>173</v>
      </c>
      <c r="D818" s="14" t="s">
        <v>38</v>
      </c>
      <c r="E818" s="14" t="s">
        <v>23</v>
      </c>
      <c r="F818" s="14" t="s">
        <v>175</v>
      </c>
      <c r="G818" s="14">
        <v>68</v>
      </c>
      <c r="H818" s="14">
        <v>54</v>
      </c>
      <c r="I818" s="14">
        <v>40</v>
      </c>
      <c r="J818" s="14">
        <v>23500</v>
      </c>
      <c r="K818" s="15">
        <f t="shared" si="12"/>
        <v>940000</v>
      </c>
    </row>
    <row r="819" spans="1:11">
      <c r="A819" s="13">
        <v>40452</v>
      </c>
      <c r="B819" s="67" t="str">
        <f>TEXT($A819,"YYYY")&amp;"-"&amp;TEXT(ROW()-1,"000")&amp;"-"&amp;$F819&amp;TEXT(COUNTIF($F$2:F819,$F819), "000")</f>
        <v>2010-818-紅茶245</v>
      </c>
      <c r="C819" s="14" t="s">
        <v>169</v>
      </c>
      <c r="D819" s="14" t="s">
        <v>106</v>
      </c>
      <c r="E819" s="14" t="s">
        <v>18</v>
      </c>
      <c r="F819" s="14" t="s">
        <v>175</v>
      </c>
      <c r="G819" s="14">
        <v>57</v>
      </c>
      <c r="H819" s="14">
        <v>63</v>
      </c>
      <c r="I819" s="14">
        <v>67</v>
      </c>
      <c r="J819" s="14">
        <v>23500</v>
      </c>
      <c r="K819" s="15">
        <f t="shared" si="12"/>
        <v>1574500</v>
      </c>
    </row>
    <row r="820" spans="1:11">
      <c r="A820" s="13">
        <v>40452</v>
      </c>
      <c r="B820" s="67" t="str">
        <f>TEXT($A820,"YYYY")&amp;"-"&amp;TEXT(ROW()-1,"000")&amp;"-"&amp;$F820&amp;TEXT(COUNTIF($F$2:F820,$F820), "000")</f>
        <v>2010-819-茶包037</v>
      </c>
      <c r="C820" s="14" t="s">
        <v>173</v>
      </c>
      <c r="D820" s="14" t="s">
        <v>22</v>
      </c>
      <c r="E820" s="14" t="s">
        <v>23</v>
      </c>
      <c r="F820" s="14" t="s">
        <v>178</v>
      </c>
      <c r="G820" s="14">
        <v>54</v>
      </c>
      <c r="H820" s="14">
        <v>37</v>
      </c>
      <c r="I820" s="14">
        <v>50</v>
      </c>
      <c r="J820" s="14">
        <v>4000</v>
      </c>
      <c r="K820" s="15">
        <f t="shared" si="12"/>
        <v>200000</v>
      </c>
    </row>
    <row r="821" spans="1:11">
      <c r="A821" s="13">
        <v>40453</v>
      </c>
      <c r="B821" s="67" t="str">
        <f>TEXT($A821,"YYYY")&amp;"-"&amp;TEXT(ROW()-1,"000")&amp;"-"&amp;$F821&amp;TEXT(COUNTIF($F$2:F821,$F821), "000")</f>
        <v>2010-820-泠涷茶305</v>
      </c>
      <c r="C821" s="14" t="s">
        <v>169</v>
      </c>
      <c r="D821" s="14" t="s">
        <v>76</v>
      </c>
      <c r="E821" s="14" t="s">
        <v>7</v>
      </c>
      <c r="F821" s="14" t="s">
        <v>176</v>
      </c>
      <c r="G821" s="14">
        <v>71</v>
      </c>
      <c r="H821" s="14">
        <v>55</v>
      </c>
      <c r="I821" s="14">
        <v>59</v>
      </c>
      <c r="J821" s="14">
        <v>9000</v>
      </c>
      <c r="K821" s="15">
        <f t="shared" si="12"/>
        <v>531000</v>
      </c>
    </row>
    <row r="822" spans="1:11">
      <c r="A822" s="13">
        <v>40454</v>
      </c>
      <c r="B822" s="67" t="str">
        <f>TEXT($A822,"YYYY")&amp;"-"&amp;TEXT(ROW()-1,"000")&amp;"-"&amp;$F822&amp;TEXT(COUNTIF($F$2:F822,$F822), "000")</f>
        <v>2010-821-奶茶201</v>
      </c>
      <c r="C822" s="14" t="s">
        <v>169</v>
      </c>
      <c r="D822" s="14" t="s">
        <v>70</v>
      </c>
      <c r="E822" s="14" t="s">
        <v>7</v>
      </c>
      <c r="F822" s="14" t="s">
        <v>174</v>
      </c>
      <c r="G822" s="14">
        <v>88</v>
      </c>
      <c r="H822" s="14">
        <v>50</v>
      </c>
      <c r="I822" s="14">
        <v>92</v>
      </c>
      <c r="J822" s="14">
        <v>18000</v>
      </c>
      <c r="K822" s="15">
        <f t="shared" si="12"/>
        <v>1656000</v>
      </c>
    </row>
    <row r="823" spans="1:11">
      <c r="A823" s="13">
        <v>40454</v>
      </c>
      <c r="B823" s="67" t="str">
        <f>TEXT($A823,"YYYY")&amp;"-"&amp;TEXT(ROW()-1,"000")&amp;"-"&amp;$F823&amp;TEXT(COUNTIF($F$2:F823,$F823), "000")</f>
        <v>2010-822-紅茶246</v>
      </c>
      <c r="C823" s="14" t="s">
        <v>171</v>
      </c>
      <c r="D823" s="14" t="s">
        <v>46</v>
      </c>
      <c r="E823" s="14" t="s">
        <v>10</v>
      </c>
      <c r="F823" s="14" t="s">
        <v>175</v>
      </c>
      <c r="G823" s="14">
        <v>82</v>
      </c>
      <c r="H823" s="14">
        <v>48</v>
      </c>
      <c r="I823" s="14">
        <v>40</v>
      </c>
      <c r="J823" s="14">
        <v>23500</v>
      </c>
      <c r="K823" s="15">
        <f t="shared" si="12"/>
        <v>940000</v>
      </c>
    </row>
    <row r="824" spans="1:11">
      <c r="A824" s="13">
        <v>40455</v>
      </c>
      <c r="B824" s="67" t="str">
        <f>TEXT($A824,"YYYY")&amp;"-"&amp;TEXT(ROW()-1,"000")&amp;"-"&amp;$F824&amp;TEXT(COUNTIF($F$2:F824,$F824), "000")</f>
        <v>2010-823-紅茶247</v>
      </c>
      <c r="C824" s="14" t="s">
        <v>173</v>
      </c>
      <c r="D824" s="14" t="s">
        <v>53</v>
      </c>
      <c r="E824" s="14" t="s">
        <v>7</v>
      </c>
      <c r="F824" s="14" t="s">
        <v>175</v>
      </c>
      <c r="G824" s="14">
        <v>70</v>
      </c>
      <c r="H824" s="14">
        <v>89</v>
      </c>
      <c r="I824" s="14">
        <v>29</v>
      </c>
      <c r="J824" s="14">
        <v>23500</v>
      </c>
      <c r="K824" s="15">
        <f t="shared" si="12"/>
        <v>681500</v>
      </c>
    </row>
    <row r="825" spans="1:11">
      <c r="A825" s="13">
        <v>40455</v>
      </c>
      <c r="B825" s="67" t="str">
        <f>TEXT($A825,"YYYY")&amp;"-"&amp;TEXT(ROW()-1,"000")&amp;"-"&amp;$F825&amp;TEXT(COUNTIF($F$2:F825,$F825), "000")</f>
        <v>2010-824-茶包038</v>
      </c>
      <c r="C825" s="14" t="s">
        <v>13</v>
      </c>
      <c r="D825" s="14" t="s">
        <v>14</v>
      </c>
      <c r="E825" s="14" t="s">
        <v>10</v>
      </c>
      <c r="F825" s="14" t="s">
        <v>178</v>
      </c>
      <c r="G825" s="14">
        <v>76</v>
      </c>
      <c r="H825" s="14">
        <v>64</v>
      </c>
      <c r="I825" s="14">
        <v>53</v>
      </c>
      <c r="J825" s="14">
        <v>4000</v>
      </c>
      <c r="K825" s="15">
        <f t="shared" si="12"/>
        <v>212000</v>
      </c>
    </row>
    <row r="826" spans="1:11">
      <c r="A826" s="13">
        <v>40455</v>
      </c>
      <c r="B826" s="67" t="str">
        <f>TEXT($A826,"YYYY")&amp;"-"&amp;TEXT(ROW()-1,"000")&amp;"-"&amp;$F826&amp;TEXT(COUNTIF($F$2:F826,$F826), "000")</f>
        <v>2010-825-泠涷茶306</v>
      </c>
      <c r="C826" s="14" t="s">
        <v>13</v>
      </c>
      <c r="D826" s="14" t="s">
        <v>105</v>
      </c>
      <c r="E826" s="14" t="s">
        <v>18</v>
      </c>
      <c r="F826" s="14" t="s">
        <v>176</v>
      </c>
      <c r="G826" s="14">
        <v>61</v>
      </c>
      <c r="H826" s="14">
        <v>92</v>
      </c>
      <c r="I826" s="14">
        <v>18</v>
      </c>
      <c r="J826" s="14">
        <v>9000</v>
      </c>
      <c r="K826" s="15">
        <f t="shared" si="12"/>
        <v>162000</v>
      </c>
    </row>
    <row r="827" spans="1:11">
      <c r="A827" s="13">
        <v>40455</v>
      </c>
      <c r="B827" s="67" t="str">
        <f>TEXT($A827,"YYYY")&amp;"-"&amp;TEXT(ROW()-1,"000")&amp;"-"&amp;$F827&amp;TEXT(COUNTIF($F$2:F827,$F827), "000")</f>
        <v>2010-826-紅茶248</v>
      </c>
      <c r="C827" s="14" t="s">
        <v>13</v>
      </c>
      <c r="D827" s="14" t="s">
        <v>35</v>
      </c>
      <c r="E827" s="14" t="s">
        <v>18</v>
      </c>
      <c r="F827" s="14" t="s">
        <v>175</v>
      </c>
      <c r="G827" s="14">
        <v>84</v>
      </c>
      <c r="H827" s="14">
        <v>60</v>
      </c>
      <c r="I827" s="14">
        <v>31</v>
      </c>
      <c r="J827" s="14">
        <v>23500</v>
      </c>
      <c r="K827" s="15">
        <f t="shared" si="12"/>
        <v>728500</v>
      </c>
    </row>
    <row r="828" spans="1:11">
      <c r="A828" s="13">
        <v>40456</v>
      </c>
      <c r="B828" s="67" t="str">
        <f>TEXT($A828,"YYYY")&amp;"-"&amp;TEXT(ROW()-1,"000")&amp;"-"&amp;$F828&amp;TEXT(COUNTIF($F$2:F828,$F828), "000")</f>
        <v>2010-827-奶茶202</v>
      </c>
      <c r="C828" s="14" t="s">
        <v>173</v>
      </c>
      <c r="D828" s="14" t="s">
        <v>29</v>
      </c>
      <c r="E828" s="14" t="s">
        <v>10</v>
      </c>
      <c r="F828" s="14" t="s">
        <v>174</v>
      </c>
      <c r="G828" s="14">
        <v>24</v>
      </c>
      <c r="H828" s="14">
        <v>89</v>
      </c>
      <c r="I828" s="14">
        <v>2</v>
      </c>
      <c r="J828" s="14">
        <v>18000</v>
      </c>
      <c r="K828" s="15">
        <f t="shared" si="12"/>
        <v>36000</v>
      </c>
    </row>
    <row r="829" spans="1:11">
      <c r="A829" s="13">
        <v>40458</v>
      </c>
      <c r="B829" s="67" t="str">
        <f>TEXT($A829,"YYYY")&amp;"-"&amp;TEXT(ROW()-1,"000")&amp;"-"&amp;$F829&amp;TEXT(COUNTIF($F$2:F829,$F829), "000")</f>
        <v>2010-828-紅茶249</v>
      </c>
      <c r="C829" s="14" t="s">
        <v>171</v>
      </c>
      <c r="D829" s="14" t="s">
        <v>91</v>
      </c>
      <c r="E829" s="14" t="s">
        <v>10</v>
      </c>
      <c r="F829" s="14" t="s">
        <v>175</v>
      </c>
      <c r="G829" s="14">
        <v>25</v>
      </c>
      <c r="H829" s="14">
        <v>91</v>
      </c>
      <c r="I829" s="14">
        <v>78</v>
      </c>
      <c r="J829" s="14">
        <v>23500</v>
      </c>
      <c r="K829" s="15">
        <f t="shared" si="12"/>
        <v>1833000</v>
      </c>
    </row>
    <row r="830" spans="1:11">
      <c r="A830" s="13">
        <v>40459</v>
      </c>
      <c r="B830" s="67" t="str">
        <f>TEXT($A830,"YYYY")&amp;"-"&amp;TEXT(ROW()-1,"000")&amp;"-"&amp;$F830&amp;TEXT(COUNTIF($F$2:F830,$F830), "000")</f>
        <v>2010-829-茶包039</v>
      </c>
      <c r="C830" s="14" t="s">
        <v>172</v>
      </c>
      <c r="D830" s="14" t="s">
        <v>20</v>
      </c>
      <c r="E830" s="14" t="s">
        <v>21</v>
      </c>
      <c r="F830" s="14" t="s">
        <v>178</v>
      </c>
      <c r="G830" s="14">
        <v>59</v>
      </c>
      <c r="H830" s="14">
        <v>40</v>
      </c>
      <c r="I830" s="14">
        <v>23</v>
      </c>
      <c r="J830" s="14">
        <v>4000</v>
      </c>
      <c r="K830" s="15">
        <f t="shared" si="12"/>
        <v>92000</v>
      </c>
    </row>
    <row r="831" spans="1:11">
      <c r="A831" s="13">
        <v>40461</v>
      </c>
      <c r="B831" s="67" t="str">
        <f>TEXT($A831,"YYYY")&amp;"-"&amp;TEXT(ROW()-1,"000")&amp;"-"&amp;$F831&amp;TEXT(COUNTIF($F$2:F831,$F831), "000")</f>
        <v>2010-830-紅茶250</v>
      </c>
      <c r="C831" s="14" t="s">
        <v>173</v>
      </c>
      <c r="D831" s="14" t="s">
        <v>130</v>
      </c>
      <c r="E831" s="14" t="s">
        <v>18</v>
      </c>
      <c r="F831" s="14" t="s">
        <v>175</v>
      </c>
      <c r="G831" s="14">
        <v>34</v>
      </c>
      <c r="H831" s="14">
        <v>83</v>
      </c>
      <c r="I831" s="14">
        <v>45</v>
      </c>
      <c r="J831" s="14">
        <v>23500</v>
      </c>
      <c r="K831" s="15">
        <f t="shared" si="12"/>
        <v>1057500</v>
      </c>
    </row>
    <row r="832" spans="1:11">
      <c r="A832" s="13">
        <v>40461</v>
      </c>
      <c r="B832" s="67" t="str">
        <f>TEXT($A832,"YYYY")&amp;"-"&amp;TEXT(ROW()-1,"000")&amp;"-"&amp;$F832&amp;TEXT(COUNTIF($F$2:F832,$F832), "000")</f>
        <v>2010-831-茶包040</v>
      </c>
      <c r="C832" s="14" t="s">
        <v>170</v>
      </c>
      <c r="D832" s="14" t="s">
        <v>43</v>
      </c>
      <c r="E832" s="14" t="s">
        <v>21</v>
      </c>
      <c r="F832" s="14" t="s">
        <v>178</v>
      </c>
      <c r="G832" s="14">
        <v>36</v>
      </c>
      <c r="H832" s="14">
        <v>48</v>
      </c>
      <c r="I832" s="14">
        <v>59</v>
      </c>
      <c r="J832" s="14">
        <v>4000</v>
      </c>
      <c r="K832" s="15">
        <f t="shared" si="12"/>
        <v>236000</v>
      </c>
    </row>
    <row r="833" spans="1:11">
      <c r="A833" s="13">
        <v>40462</v>
      </c>
      <c r="B833" s="67" t="str">
        <f>TEXT($A833,"YYYY")&amp;"-"&amp;TEXT(ROW()-1,"000")&amp;"-"&amp;$F833&amp;TEXT(COUNTIF($F$2:F833,$F833), "000")</f>
        <v>2010-832-泠涷茶307</v>
      </c>
      <c r="C833" s="14" t="s">
        <v>171</v>
      </c>
      <c r="D833" s="14" t="s">
        <v>114</v>
      </c>
      <c r="E833" s="14" t="s">
        <v>10</v>
      </c>
      <c r="F833" s="14" t="s">
        <v>176</v>
      </c>
      <c r="G833" s="14">
        <v>33</v>
      </c>
      <c r="H833" s="14">
        <v>99</v>
      </c>
      <c r="I833" s="14">
        <v>54</v>
      </c>
      <c r="J833" s="14">
        <v>9000</v>
      </c>
      <c r="K833" s="15">
        <f t="shared" si="12"/>
        <v>486000</v>
      </c>
    </row>
    <row r="834" spans="1:11">
      <c r="A834" s="13">
        <v>40462</v>
      </c>
      <c r="B834" s="67" t="str">
        <f>TEXT($A834,"YYYY")&amp;"-"&amp;TEXT(ROW()-1,"000")&amp;"-"&amp;$F834&amp;TEXT(COUNTIF($F$2:F834,$F834), "000")</f>
        <v>2010-833-紅茶251</v>
      </c>
      <c r="C834" s="14" t="s">
        <v>169</v>
      </c>
      <c r="D834" s="14" t="s">
        <v>104</v>
      </c>
      <c r="E834" s="14" t="s">
        <v>18</v>
      </c>
      <c r="F834" s="14" t="s">
        <v>175</v>
      </c>
      <c r="G834" s="14">
        <v>28</v>
      </c>
      <c r="H834" s="14">
        <v>69</v>
      </c>
      <c r="I834" s="14">
        <v>95</v>
      </c>
      <c r="J834" s="14">
        <v>23500</v>
      </c>
      <c r="K834" s="15">
        <f t="shared" ref="K834:K897" si="13">J834*I834</f>
        <v>2232500</v>
      </c>
    </row>
    <row r="835" spans="1:11">
      <c r="A835" s="13">
        <v>40463</v>
      </c>
      <c r="B835" s="67" t="str">
        <f>TEXT($A835,"YYYY")&amp;"-"&amp;TEXT(ROW()-1,"000")&amp;"-"&amp;$F835&amp;TEXT(COUNTIF($F$2:F835,$F835), "000")</f>
        <v>2010-834-泠涷茶308</v>
      </c>
      <c r="C835" s="14" t="s">
        <v>173</v>
      </c>
      <c r="D835" s="14" t="s">
        <v>124</v>
      </c>
      <c r="E835" s="14" t="s">
        <v>118</v>
      </c>
      <c r="F835" s="14" t="s">
        <v>176</v>
      </c>
      <c r="G835" s="14">
        <v>44</v>
      </c>
      <c r="H835" s="14">
        <v>62</v>
      </c>
      <c r="I835" s="14">
        <v>89</v>
      </c>
      <c r="J835" s="14">
        <v>9000</v>
      </c>
      <c r="K835" s="15">
        <f t="shared" si="13"/>
        <v>801000</v>
      </c>
    </row>
    <row r="836" spans="1:11">
      <c r="A836" s="13">
        <v>40464</v>
      </c>
      <c r="B836" s="67" t="str">
        <f>TEXT($A836,"YYYY")&amp;"-"&amp;TEXT(ROW()-1,"000")&amp;"-"&amp;$F836&amp;TEXT(COUNTIF($F$2:F836,$F836), "000")</f>
        <v>2010-835-泠涷茶309</v>
      </c>
      <c r="C836" s="14" t="s">
        <v>173</v>
      </c>
      <c r="D836" s="14" t="s">
        <v>15</v>
      </c>
      <c r="E836" s="14" t="s">
        <v>10</v>
      </c>
      <c r="F836" s="14" t="s">
        <v>176</v>
      </c>
      <c r="G836" s="14">
        <v>81</v>
      </c>
      <c r="H836" s="14">
        <v>45</v>
      </c>
      <c r="I836" s="14">
        <v>89</v>
      </c>
      <c r="J836" s="14">
        <v>9000</v>
      </c>
      <c r="K836" s="15">
        <f t="shared" si="13"/>
        <v>801000</v>
      </c>
    </row>
    <row r="837" spans="1:11">
      <c r="A837" s="13">
        <v>40465</v>
      </c>
      <c r="B837" s="67" t="str">
        <f>TEXT($A837,"YYYY")&amp;"-"&amp;TEXT(ROW()-1,"000")&amp;"-"&amp;$F837&amp;TEXT(COUNTIF($F$2:F837,$F837), "000")</f>
        <v>2010-836-紅茶252</v>
      </c>
      <c r="C837" s="14" t="s">
        <v>170</v>
      </c>
      <c r="D837" s="14" t="s">
        <v>165</v>
      </c>
      <c r="E837" s="14" t="s">
        <v>18</v>
      </c>
      <c r="F837" s="14" t="s">
        <v>175</v>
      </c>
      <c r="G837" s="14">
        <v>37</v>
      </c>
      <c r="H837" s="14">
        <v>84</v>
      </c>
      <c r="I837" s="14">
        <v>35</v>
      </c>
      <c r="J837" s="14">
        <v>23500</v>
      </c>
      <c r="K837" s="15">
        <f t="shared" si="13"/>
        <v>822500</v>
      </c>
    </row>
    <row r="838" spans="1:11">
      <c r="A838" s="13">
        <v>40466</v>
      </c>
      <c r="B838" s="67" t="str">
        <f>TEXT($A838,"YYYY")&amp;"-"&amp;TEXT(ROW()-1,"000")&amp;"-"&amp;$F838&amp;TEXT(COUNTIF($F$2:F838,$F838), "000")</f>
        <v>2010-837-泠涷茶310</v>
      </c>
      <c r="C838" s="14" t="s">
        <v>172</v>
      </c>
      <c r="D838" s="14" t="s">
        <v>109</v>
      </c>
      <c r="E838" s="14" t="s">
        <v>18</v>
      </c>
      <c r="F838" s="14" t="s">
        <v>176</v>
      </c>
      <c r="G838" s="14">
        <v>23</v>
      </c>
      <c r="H838" s="14">
        <v>82</v>
      </c>
      <c r="I838" s="14">
        <v>60</v>
      </c>
      <c r="J838" s="14">
        <v>9000</v>
      </c>
      <c r="K838" s="15">
        <f t="shared" si="13"/>
        <v>540000</v>
      </c>
    </row>
    <row r="839" spans="1:11">
      <c r="A839" s="13">
        <v>40466</v>
      </c>
      <c r="B839" s="67" t="str">
        <f>TEXT($A839,"YYYY")&amp;"-"&amp;TEXT(ROW()-1,"000")&amp;"-"&amp;$F839&amp;TEXT(COUNTIF($F$2:F839,$F839), "000")</f>
        <v>2010-838-奶茶203</v>
      </c>
      <c r="C839" s="14" t="s">
        <v>173</v>
      </c>
      <c r="D839" s="14" t="s">
        <v>152</v>
      </c>
      <c r="E839" s="14" t="s">
        <v>10</v>
      </c>
      <c r="F839" s="14" t="s">
        <v>174</v>
      </c>
      <c r="G839" s="14">
        <v>48</v>
      </c>
      <c r="H839" s="14">
        <v>64</v>
      </c>
      <c r="I839" s="14">
        <v>25</v>
      </c>
      <c r="J839" s="14">
        <v>18000</v>
      </c>
      <c r="K839" s="15">
        <f t="shared" si="13"/>
        <v>450000</v>
      </c>
    </row>
    <row r="840" spans="1:11">
      <c r="A840" s="13">
        <v>40469</v>
      </c>
      <c r="B840" s="67" t="str">
        <f>TEXT($A840,"YYYY")&amp;"-"&amp;TEXT(ROW()-1,"000")&amp;"-"&amp;$F840&amp;TEXT(COUNTIF($F$2:F840,$F840), "000")</f>
        <v>2010-839-紅茶253</v>
      </c>
      <c r="C840" s="14" t="s">
        <v>173</v>
      </c>
      <c r="D840" s="14" t="s">
        <v>53</v>
      </c>
      <c r="E840" s="14" t="s">
        <v>7</v>
      </c>
      <c r="F840" s="14" t="s">
        <v>175</v>
      </c>
      <c r="G840" s="14">
        <v>92</v>
      </c>
      <c r="H840" s="14">
        <v>100</v>
      </c>
      <c r="I840" s="14">
        <v>50</v>
      </c>
      <c r="J840" s="14">
        <v>23500</v>
      </c>
      <c r="K840" s="15">
        <f t="shared" si="13"/>
        <v>1175000</v>
      </c>
    </row>
    <row r="841" spans="1:11">
      <c r="A841" s="13">
        <v>40470</v>
      </c>
      <c r="B841" s="67" t="str">
        <f>TEXT($A841,"YYYY")&amp;"-"&amp;TEXT(ROW()-1,"000")&amp;"-"&amp;$F841&amp;TEXT(COUNTIF($F$2:F841,$F841), "000")</f>
        <v>2010-840-紅茶254</v>
      </c>
      <c r="C841" s="14" t="s">
        <v>172</v>
      </c>
      <c r="D841" s="14" t="s">
        <v>61</v>
      </c>
      <c r="E841" s="14" t="s">
        <v>7</v>
      </c>
      <c r="F841" s="14" t="s">
        <v>175</v>
      </c>
      <c r="G841" s="14">
        <v>21</v>
      </c>
      <c r="H841" s="14">
        <v>51</v>
      </c>
      <c r="I841" s="14">
        <v>92</v>
      </c>
      <c r="J841" s="14">
        <v>23500</v>
      </c>
      <c r="K841" s="15">
        <f t="shared" si="13"/>
        <v>2162000</v>
      </c>
    </row>
    <row r="842" spans="1:11">
      <c r="A842" s="13">
        <v>40472</v>
      </c>
      <c r="B842" s="67" t="str">
        <f>TEXT($A842,"YYYY")&amp;"-"&amp;TEXT(ROW()-1,"000")&amp;"-"&amp;$F842&amp;TEXT(COUNTIF($F$2:F842,$F842), "000")</f>
        <v>2010-841-泠涷茶311</v>
      </c>
      <c r="C842" s="14" t="s">
        <v>171</v>
      </c>
      <c r="D842" s="14" t="s">
        <v>84</v>
      </c>
      <c r="E842" s="14" t="s">
        <v>18</v>
      </c>
      <c r="F842" s="14" t="s">
        <v>176</v>
      </c>
      <c r="G842" s="14">
        <v>94</v>
      </c>
      <c r="H842" s="14">
        <v>20</v>
      </c>
      <c r="I842" s="14">
        <v>46</v>
      </c>
      <c r="J842" s="14">
        <v>9000</v>
      </c>
      <c r="K842" s="15">
        <f t="shared" si="13"/>
        <v>414000</v>
      </c>
    </row>
    <row r="843" spans="1:11">
      <c r="A843" s="13">
        <v>40472</v>
      </c>
      <c r="B843" s="67" t="str">
        <f>TEXT($A843,"YYYY")&amp;"-"&amp;TEXT(ROW()-1,"000")&amp;"-"&amp;$F843&amp;TEXT(COUNTIF($F$2:F843,$F843), "000")</f>
        <v>2010-842-奶茶204</v>
      </c>
      <c r="C843" s="14" t="s">
        <v>169</v>
      </c>
      <c r="D843" s="14" t="s">
        <v>60</v>
      </c>
      <c r="E843" s="14" t="s">
        <v>7</v>
      </c>
      <c r="F843" s="14" t="s">
        <v>174</v>
      </c>
      <c r="G843" s="14">
        <v>35</v>
      </c>
      <c r="H843" s="14">
        <v>29</v>
      </c>
      <c r="I843" s="14">
        <v>49</v>
      </c>
      <c r="J843" s="14">
        <v>18000</v>
      </c>
      <c r="K843" s="15">
        <f t="shared" si="13"/>
        <v>882000</v>
      </c>
    </row>
    <row r="844" spans="1:11">
      <c r="A844" s="13">
        <v>40472</v>
      </c>
      <c r="B844" s="67" t="str">
        <f>TEXT($A844,"YYYY")&amp;"-"&amp;TEXT(ROW()-1,"000")&amp;"-"&amp;$F844&amp;TEXT(COUNTIF($F$2:F844,$F844), "000")</f>
        <v>2010-843-泠涷茶312</v>
      </c>
      <c r="C844" s="14" t="s">
        <v>172</v>
      </c>
      <c r="D844" s="14" t="s">
        <v>125</v>
      </c>
      <c r="E844" s="14" t="s">
        <v>118</v>
      </c>
      <c r="F844" s="14" t="s">
        <v>176</v>
      </c>
      <c r="G844" s="14">
        <v>28</v>
      </c>
      <c r="H844" s="14">
        <v>29</v>
      </c>
      <c r="I844" s="14">
        <v>95</v>
      </c>
      <c r="J844" s="14">
        <v>9000</v>
      </c>
      <c r="K844" s="15">
        <f t="shared" si="13"/>
        <v>855000</v>
      </c>
    </row>
    <row r="845" spans="1:11">
      <c r="A845" s="13">
        <v>40473</v>
      </c>
      <c r="B845" s="67" t="str">
        <f>TEXT($A845,"YYYY")&amp;"-"&amp;TEXT(ROW()-1,"000")&amp;"-"&amp;$F845&amp;TEXT(COUNTIF($F$2:F845,$F845), "000")</f>
        <v>2010-844-泠涷茶313</v>
      </c>
      <c r="C845" s="14" t="s">
        <v>169</v>
      </c>
      <c r="D845" s="14" t="s">
        <v>16</v>
      </c>
      <c r="E845" s="14" t="s">
        <v>10</v>
      </c>
      <c r="F845" s="14" t="s">
        <v>176</v>
      </c>
      <c r="G845" s="14">
        <v>63</v>
      </c>
      <c r="H845" s="14">
        <v>58</v>
      </c>
      <c r="I845" s="14">
        <v>98</v>
      </c>
      <c r="J845" s="14">
        <v>9000</v>
      </c>
      <c r="K845" s="15">
        <f t="shared" si="13"/>
        <v>882000</v>
      </c>
    </row>
    <row r="846" spans="1:11">
      <c r="A846" s="13">
        <v>40475</v>
      </c>
      <c r="B846" s="67" t="str">
        <f>TEXT($A846,"YYYY")&amp;"-"&amp;TEXT(ROW()-1,"000")&amp;"-"&amp;$F846&amp;TEXT(COUNTIF($F$2:F846,$F846), "000")</f>
        <v>2010-845-泠涷茶314</v>
      </c>
      <c r="C846" s="14" t="s">
        <v>169</v>
      </c>
      <c r="D846" s="14" t="s">
        <v>85</v>
      </c>
      <c r="E846" s="14" t="s">
        <v>7</v>
      </c>
      <c r="F846" s="14" t="s">
        <v>176</v>
      </c>
      <c r="G846" s="14">
        <v>26</v>
      </c>
      <c r="H846" s="14">
        <v>79</v>
      </c>
      <c r="I846" s="14">
        <v>19</v>
      </c>
      <c r="J846" s="14">
        <v>9000</v>
      </c>
      <c r="K846" s="15">
        <f t="shared" si="13"/>
        <v>171000</v>
      </c>
    </row>
    <row r="847" spans="1:11">
      <c r="A847" s="13">
        <v>40476</v>
      </c>
      <c r="B847" s="67" t="str">
        <f>TEXT($A847,"YYYY")&amp;"-"&amp;TEXT(ROW()-1,"000")&amp;"-"&amp;$F847&amp;TEXT(COUNTIF($F$2:F847,$F847), "000")</f>
        <v>2010-846-紅茶255</v>
      </c>
      <c r="C847" s="14" t="s">
        <v>170</v>
      </c>
      <c r="D847" s="14" t="s">
        <v>165</v>
      </c>
      <c r="E847" s="14" t="s">
        <v>18</v>
      </c>
      <c r="F847" s="14" t="s">
        <v>175</v>
      </c>
      <c r="G847" s="14">
        <v>21</v>
      </c>
      <c r="H847" s="14">
        <v>27</v>
      </c>
      <c r="I847" s="14">
        <v>85</v>
      </c>
      <c r="J847" s="14">
        <v>23500</v>
      </c>
      <c r="K847" s="15">
        <f t="shared" si="13"/>
        <v>1997500</v>
      </c>
    </row>
    <row r="848" spans="1:11">
      <c r="A848" s="13">
        <v>40477</v>
      </c>
      <c r="B848" s="67" t="str">
        <f>TEXT($A848,"YYYY")&amp;"-"&amp;TEXT(ROW()-1,"000")&amp;"-"&amp;$F848&amp;TEXT(COUNTIF($F$2:F848,$F848), "000")</f>
        <v>2010-847-泠涷茶315</v>
      </c>
      <c r="C848" s="14" t="s">
        <v>171</v>
      </c>
      <c r="D848" s="14" t="s">
        <v>90</v>
      </c>
      <c r="E848" s="14" t="s">
        <v>21</v>
      </c>
      <c r="F848" s="14" t="s">
        <v>176</v>
      </c>
      <c r="G848" s="14">
        <v>62</v>
      </c>
      <c r="H848" s="14">
        <v>57</v>
      </c>
      <c r="I848" s="14">
        <v>15</v>
      </c>
      <c r="J848" s="14">
        <v>9000</v>
      </c>
      <c r="K848" s="15">
        <f t="shared" si="13"/>
        <v>135000</v>
      </c>
    </row>
    <row r="849" spans="1:11">
      <c r="A849" s="13">
        <v>40478</v>
      </c>
      <c r="B849" s="67" t="str">
        <f>TEXT($A849,"YYYY")&amp;"-"&amp;TEXT(ROW()-1,"000")&amp;"-"&amp;$F849&amp;TEXT(COUNTIF($F$2:F849,$F849), "000")</f>
        <v>2010-848-紅茶256</v>
      </c>
      <c r="C849" s="14" t="s">
        <v>171</v>
      </c>
      <c r="D849" s="14" t="s">
        <v>91</v>
      </c>
      <c r="E849" s="14" t="s">
        <v>10</v>
      </c>
      <c r="F849" s="14" t="s">
        <v>175</v>
      </c>
      <c r="G849" s="14">
        <v>89</v>
      </c>
      <c r="H849" s="14">
        <v>28</v>
      </c>
      <c r="I849" s="14">
        <v>28</v>
      </c>
      <c r="J849" s="14">
        <v>23500</v>
      </c>
      <c r="K849" s="15">
        <f t="shared" si="13"/>
        <v>658000</v>
      </c>
    </row>
    <row r="850" spans="1:11">
      <c r="A850" s="13">
        <v>40481</v>
      </c>
      <c r="B850" s="67" t="str">
        <f>TEXT($A850,"YYYY")&amp;"-"&amp;TEXT(ROW()-1,"000")&amp;"-"&amp;$F850&amp;TEXT(COUNTIF($F$2:F850,$F850), "000")</f>
        <v>2010-849-泠涷茶316</v>
      </c>
      <c r="C850" s="14" t="s">
        <v>171</v>
      </c>
      <c r="D850" s="14" t="s">
        <v>9</v>
      </c>
      <c r="E850" s="14" t="s">
        <v>10</v>
      </c>
      <c r="F850" s="14" t="s">
        <v>176</v>
      </c>
      <c r="G850" s="14">
        <v>54</v>
      </c>
      <c r="H850" s="14">
        <v>99</v>
      </c>
      <c r="I850" s="14">
        <v>72</v>
      </c>
      <c r="J850" s="14">
        <v>9000</v>
      </c>
      <c r="K850" s="15">
        <f t="shared" si="13"/>
        <v>648000</v>
      </c>
    </row>
    <row r="851" spans="1:11">
      <c r="A851" s="13">
        <v>40481</v>
      </c>
      <c r="B851" s="67" t="str">
        <f>TEXT($A851,"YYYY")&amp;"-"&amp;TEXT(ROW()-1,"000")&amp;"-"&amp;$F851&amp;TEXT(COUNTIF($F$2:F851,$F851), "000")</f>
        <v>2010-850-泠涷茶317</v>
      </c>
      <c r="C851" s="14" t="s">
        <v>170</v>
      </c>
      <c r="D851" s="14" t="s">
        <v>6</v>
      </c>
      <c r="E851" s="14" t="s">
        <v>7</v>
      </c>
      <c r="F851" s="14" t="s">
        <v>176</v>
      </c>
      <c r="G851" s="14">
        <v>43</v>
      </c>
      <c r="H851" s="14">
        <v>93</v>
      </c>
      <c r="I851" s="14">
        <v>86</v>
      </c>
      <c r="J851" s="14">
        <v>9000</v>
      </c>
      <c r="K851" s="15">
        <f t="shared" si="13"/>
        <v>774000</v>
      </c>
    </row>
    <row r="852" spans="1:11">
      <c r="A852" s="13">
        <v>40482</v>
      </c>
      <c r="B852" s="67" t="str">
        <f>TEXT($A852,"YYYY")&amp;"-"&amp;TEXT(ROW()-1,"000")&amp;"-"&amp;$F852&amp;TEXT(COUNTIF($F$2:F852,$F852), "000")</f>
        <v>2010-851-泠涷茶318</v>
      </c>
      <c r="C852" s="14" t="s">
        <v>172</v>
      </c>
      <c r="D852" s="14" t="s">
        <v>154</v>
      </c>
      <c r="E852" s="14" t="s">
        <v>21</v>
      </c>
      <c r="F852" s="14" t="s">
        <v>176</v>
      </c>
      <c r="G852" s="14">
        <v>48</v>
      </c>
      <c r="H852" s="14">
        <v>77</v>
      </c>
      <c r="I852" s="14">
        <v>29</v>
      </c>
      <c r="J852" s="14">
        <v>9000</v>
      </c>
      <c r="K852" s="15">
        <f t="shared" si="13"/>
        <v>261000</v>
      </c>
    </row>
    <row r="853" spans="1:11">
      <c r="A853" s="13">
        <v>40482</v>
      </c>
      <c r="B853" s="67" t="str">
        <f>TEXT($A853,"YYYY")&amp;"-"&amp;TEXT(ROW()-1,"000")&amp;"-"&amp;$F853&amp;TEXT(COUNTIF($F$2:F853,$F853), "000")</f>
        <v>2010-852-茶包041</v>
      </c>
      <c r="C853" s="14" t="s">
        <v>170</v>
      </c>
      <c r="D853" s="14" t="s">
        <v>50</v>
      </c>
      <c r="E853" s="14" t="s">
        <v>10</v>
      </c>
      <c r="F853" s="14" t="s">
        <v>178</v>
      </c>
      <c r="G853" s="14">
        <v>70</v>
      </c>
      <c r="H853" s="14">
        <v>88</v>
      </c>
      <c r="I853" s="14">
        <v>100</v>
      </c>
      <c r="J853" s="14">
        <v>4000</v>
      </c>
      <c r="K853" s="15">
        <f t="shared" si="13"/>
        <v>400000</v>
      </c>
    </row>
    <row r="854" spans="1:11">
      <c r="A854" s="13">
        <v>40483</v>
      </c>
      <c r="B854" s="67" t="str">
        <f>TEXT($A854,"YYYY")&amp;"-"&amp;TEXT(ROW()-1,"000")&amp;"-"&amp;$F854&amp;TEXT(COUNTIF($F$2:F854,$F854), "000")</f>
        <v>2010-853-泠涷茶319</v>
      </c>
      <c r="C854" s="14" t="s">
        <v>170</v>
      </c>
      <c r="D854" s="14" t="s">
        <v>31</v>
      </c>
      <c r="E854" s="14" t="s">
        <v>18</v>
      </c>
      <c r="F854" s="14" t="s">
        <v>176</v>
      </c>
      <c r="G854" s="14">
        <v>50</v>
      </c>
      <c r="H854" s="14">
        <v>68</v>
      </c>
      <c r="I854" s="14">
        <v>94</v>
      </c>
      <c r="J854" s="14">
        <v>9000</v>
      </c>
      <c r="K854" s="15">
        <f t="shared" si="13"/>
        <v>846000</v>
      </c>
    </row>
    <row r="855" spans="1:11">
      <c r="A855" s="13">
        <v>40483</v>
      </c>
      <c r="B855" s="67" t="str">
        <f>TEXT($A855,"YYYY")&amp;"-"&amp;TEXT(ROW()-1,"000")&amp;"-"&amp;$F855&amp;TEXT(COUNTIF($F$2:F855,$F855), "000")</f>
        <v>2010-854-奶茶205</v>
      </c>
      <c r="C855" s="14" t="s">
        <v>171</v>
      </c>
      <c r="D855" s="14" t="s">
        <v>54</v>
      </c>
      <c r="E855" s="14" t="s">
        <v>7</v>
      </c>
      <c r="F855" s="14" t="s">
        <v>174</v>
      </c>
      <c r="G855" s="14">
        <v>64</v>
      </c>
      <c r="H855" s="14">
        <v>95</v>
      </c>
      <c r="I855" s="14">
        <v>70</v>
      </c>
      <c r="J855" s="14">
        <v>18000</v>
      </c>
      <c r="K855" s="15">
        <f t="shared" si="13"/>
        <v>1260000</v>
      </c>
    </row>
    <row r="856" spans="1:11">
      <c r="A856" s="13">
        <v>40484</v>
      </c>
      <c r="B856" s="67" t="str">
        <f>TEXT($A856,"YYYY")&amp;"-"&amp;TEXT(ROW()-1,"000")&amp;"-"&amp;$F856&amp;TEXT(COUNTIF($F$2:F856,$F856), "000")</f>
        <v>2010-855-泠涷茶320</v>
      </c>
      <c r="C856" s="14" t="s">
        <v>13</v>
      </c>
      <c r="D856" s="14" t="s">
        <v>134</v>
      </c>
      <c r="E856" s="14" t="s">
        <v>18</v>
      </c>
      <c r="F856" s="14" t="s">
        <v>176</v>
      </c>
      <c r="G856" s="14">
        <v>92</v>
      </c>
      <c r="H856" s="14">
        <v>58</v>
      </c>
      <c r="I856" s="14">
        <v>48</v>
      </c>
      <c r="J856" s="14">
        <v>9000</v>
      </c>
      <c r="K856" s="15">
        <f t="shared" si="13"/>
        <v>432000</v>
      </c>
    </row>
    <row r="857" spans="1:11">
      <c r="A857" s="13">
        <v>40484</v>
      </c>
      <c r="B857" s="67" t="str">
        <f>TEXT($A857,"YYYY")&amp;"-"&amp;TEXT(ROW()-1,"000")&amp;"-"&amp;$F857&amp;TEXT(COUNTIF($F$2:F857,$F857), "000")</f>
        <v>2010-856-奶茶206</v>
      </c>
      <c r="C857" s="14" t="s">
        <v>173</v>
      </c>
      <c r="D857" s="14" t="s">
        <v>58</v>
      </c>
      <c r="E857" s="14" t="s">
        <v>7</v>
      </c>
      <c r="F857" s="14" t="s">
        <v>174</v>
      </c>
      <c r="G857" s="14">
        <v>95</v>
      </c>
      <c r="H857" s="14">
        <v>43</v>
      </c>
      <c r="I857" s="14">
        <v>58</v>
      </c>
      <c r="J857" s="14">
        <v>18000</v>
      </c>
      <c r="K857" s="15">
        <f t="shared" si="13"/>
        <v>1044000</v>
      </c>
    </row>
    <row r="858" spans="1:11">
      <c r="A858" s="13">
        <v>40484</v>
      </c>
      <c r="B858" s="67" t="str">
        <f>TEXT($A858,"YYYY")&amp;"-"&amp;TEXT(ROW()-1,"000")&amp;"-"&amp;$F858&amp;TEXT(COUNTIF($F$2:F858,$F858), "000")</f>
        <v>2010-857-奶茶207</v>
      </c>
      <c r="C858" s="14" t="s">
        <v>172</v>
      </c>
      <c r="D858" s="14" t="s">
        <v>11</v>
      </c>
      <c r="E858" s="14" t="s">
        <v>7</v>
      </c>
      <c r="F858" s="14" t="s">
        <v>174</v>
      </c>
      <c r="G858" s="14">
        <v>48</v>
      </c>
      <c r="H858" s="14">
        <v>44</v>
      </c>
      <c r="I858" s="14">
        <v>59</v>
      </c>
      <c r="J858" s="14">
        <v>18000</v>
      </c>
      <c r="K858" s="15">
        <f t="shared" si="13"/>
        <v>1062000</v>
      </c>
    </row>
    <row r="859" spans="1:11">
      <c r="A859" s="13">
        <v>40485</v>
      </c>
      <c r="B859" s="67" t="str">
        <f>TEXT($A859,"YYYY")&amp;"-"&amp;TEXT(ROW()-1,"000")&amp;"-"&amp;$F859&amp;TEXT(COUNTIF($F$2:F859,$F859), "000")</f>
        <v>2010-858-奶茶208</v>
      </c>
      <c r="C859" s="14" t="s">
        <v>172</v>
      </c>
      <c r="D859" s="14" t="s">
        <v>37</v>
      </c>
      <c r="E859" s="14" t="s">
        <v>23</v>
      </c>
      <c r="F859" s="14" t="s">
        <v>174</v>
      </c>
      <c r="G859" s="14">
        <v>49</v>
      </c>
      <c r="H859" s="14">
        <v>95</v>
      </c>
      <c r="I859" s="14">
        <v>61</v>
      </c>
      <c r="J859" s="14">
        <v>18000</v>
      </c>
      <c r="K859" s="15">
        <f t="shared" si="13"/>
        <v>1098000</v>
      </c>
    </row>
    <row r="860" spans="1:11">
      <c r="A860" s="13">
        <v>40485</v>
      </c>
      <c r="B860" s="67" t="str">
        <f>TEXT($A860,"YYYY")&amp;"-"&amp;TEXT(ROW()-1,"000")&amp;"-"&amp;$F860&amp;TEXT(COUNTIF($F$2:F860,$F860), "000")</f>
        <v>2010-859-泠涷茶321</v>
      </c>
      <c r="C860" s="14" t="s">
        <v>13</v>
      </c>
      <c r="D860" s="14" t="s">
        <v>112</v>
      </c>
      <c r="E860" s="14" t="s">
        <v>23</v>
      </c>
      <c r="F860" s="14" t="s">
        <v>176</v>
      </c>
      <c r="G860" s="14">
        <v>99</v>
      </c>
      <c r="H860" s="14">
        <v>93</v>
      </c>
      <c r="I860" s="14">
        <v>29</v>
      </c>
      <c r="J860" s="14">
        <v>9000</v>
      </c>
      <c r="K860" s="15">
        <f t="shared" si="13"/>
        <v>261000</v>
      </c>
    </row>
    <row r="861" spans="1:11">
      <c r="A861" s="13">
        <v>40488</v>
      </c>
      <c r="B861" s="67" t="str">
        <f>TEXT($A861,"YYYY")&amp;"-"&amp;TEXT(ROW()-1,"000")&amp;"-"&amp;$F861&amp;TEXT(COUNTIF($F$2:F861,$F861), "000")</f>
        <v>2010-860-紅茶257</v>
      </c>
      <c r="C861" s="14" t="s">
        <v>170</v>
      </c>
      <c r="D861" s="14" t="s">
        <v>86</v>
      </c>
      <c r="E861" s="14" t="s">
        <v>10</v>
      </c>
      <c r="F861" s="14" t="s">
        <v>175</v>
      </c>
      <c r="G861" s="14">
        <v>28</v>
      </c>
      <c r="H861" s="14">
        <v>26</v>
      </c>
      <c r="I861" s="14">
        <v>40</v>
      </c>
      <c r="J861" s="14">
        <v>23500</v>
      </c>
      <c r="K861" s="15">
        <f t="shared" si="13"/>
        <v>940000</v>
      </c>
    </row>
    <row r="862" spans="1:11">
      <c r="A862" s="13">
        <v>40490</v>
      </c>
      <c r="B862" s="67" t="str">
        <f>TEXT($A862,"YYYY")&amp;"-"&amp;TEXT(ROW()-1,"000")&amp;"-"&amp;$F862&amp;TEXT(COUNTIF($F$2:F862,$F862), "000")</f>
        <v>2010-861-泠涷茶322</v>
      </c>
      <c r="C862" s="14" t="s">
        <v>172</v>
      </c>
      <c r="D862" s="14" t="s">
        <v>47</v>
      </c>
      <c r="E862" s="14" t="s">
        <v>7</v>
      </c>
      <c r="F862" s="14" t="s">
        <v>176</v>
      </c>
      <c r="G862" s="14">
        <v>27</v>
      </c>
      <c r="H862" s="14">
        <v>69</v>
      </c>
      <c r="I862" s="14">
        <v>32</v>
      </c>
      <c r="J862" s="14">
        <v>9000</v>
      </c>
      <c r="K862" s="15">
        <f t="shared" si="13"/>
        <v>288000</v>
      </c>
    </row>
    <row r="863" spans="1:11">
      <c r="A863" s="13">
        <v>40490</v>
      </c>
      <c r="B863" s="67" t="str">
        <f>TEXT($A863,"YYYY")&amp;"-"&amp;TEXT(ROW()-1,"000")&amp;"-"&amp;$F863&amp;TEXT(COUNTIF($F$2:F863,$F863), "000")</f>
        <v>2010-862-奶茶209</v>
      </c>
      <c r="C863" s="14" t="s">
        <v>172</v>
      </c>
      <c r="D863" s="14" t="s">
        <v>99</v>
      </c>
      <c r="E863" s="14" t="s">
        <v>18</v>
      </c>
      <c r="F863" s="14" t="s">
        <v>174</v>
      </c>
      <c r="G863" s="14">
        <v>28</v>
      </c>
      <c r="H863" s="14">
        <v>77</v>
      </c>
      <c r="I863" s="14">
        <v>36</v>
      </c>
      <c r="J863" s="14">
        <v>18000</v>
      </c>
      <c r="K863" s="15">
        <f t="shared" si="13"/>
        <v>648000</v>
      </c>
    </row>
    <row r="864" spans="1:11">
      <c r="A864" s="13">
        <v>40490</v>
      </c>
      <c r="B864" s="67" t="str">
        <f>TEXT($A864,"YYYY")&amp;"-"&amp;TEXT(ROW()-1,"000")&amp;"-"&amp;$F864&amp;TEXT(COUNTIF($F$2:F864,$F864), "000")</f>
        <v>2010-863-泠涷茶323</v>
      </c>
      <c r="C864" s="14" t="s">
        <v>172</v>
      </c>
      <c r="D864" s="14" t="s">
        <v>125</v>
      </c>
      <c r="E864" s="14" t="s">
        <v>118</v>
      </c>
      <c r="F864" s="14" t="s">
        <v>176</v>
      </c>
      <c r="G864" s="14">
        <v>94</v>
      </c>
      <c r="H864" s="14">
        <v>67</v>
      </c>
      <c r="I864" s="14">
        <v>51</v>
      </c>
      <c r="J864" s="14">
        <v>9000</v>
      </c>
      <c r="K864" s="15">
        <f t="shared" si="13"/>
        <v>459000</v>
      </c>
    </row>
    <row r="865" spans="1:11">
      <c r="A865" s="13">
        <v>40491</v>
      </c>
      <c r="B865" s="67" t="str">
        <f>TEXT($A865,"YYYY")&amp;"-"&amp;TEXT(ROW()-1,"000")&amp;"-"&amp;$F865&amp;TEXT(COUNTIF($F$2:F865,$F865), "000")</f>
        <v>2010-864-泠涷茶324</v>
      </c>
      <c r="C865" s="14" t="s">
        <v>171</v>
      </c>
      <c r="D865" s="14" t="s">
        <v>66</v>
      </c>
      <c r="E865" s="14" t="s">
        <v>7</v>
      </c>
      <c r="F865" s="14" t="s">
        <v>176</v>
      </c>
      <c r="G865" s="14">
        <v>57</v>
      </c>
      <c r="H865" s="14">
        <v>68</v>
      </c>
      <c r="I865" s="14">
        <v>83</v>
      </c>
      <c r="J865" s="14">
        <v>9000</v>
      </c>
      <c r="K865" s="15">
        <f t="shared" si="13"/>
        <v>747000</v>
      </c>
    </row>
    <row r="866" spans="1:11">
      <c r="A866" s="13">
        <v>40493</v>
      </c>
      <c r="B866" s="67" t="str">
        <f>TEXT($A866,"YYYY")&amp;"-"&amp;TEXT(ROW()-1,"000")&amp;"-"&amp;$F866&amp;TEXT(COUNTIF($F$2:F866,$F866), "000")</f>
        <v>2010-865-茶包042</v>
      </c>
      <c r="C866" s="14" t="s">
        <v>170</v>
      </c>
      <c r="D866" s="14" t="s">
        <v>46</v>
      </c>
      <c r="E866" s="14" t="s">
        <v>7</v>
      </c>
      <c r="F866" s="14" t="s">
        <v>178</v>
      </c>
      <c r="G866" s="14">
        <v>47</v>
      </c>
      <c r="H866" s="14">
        <v>24</v>
      </c>
      <c r="I866" s="14">
        <v>21</v>
      </c>
      <c r="J866" s="14">
        <v>4000</v>
      </c>
      <c r="K866" s="15">
        <f t="shared" si="13"/>
        <v>84000</v>
      </c>
    </row>
    <row r="867" spans="1:11">
      <c r="A867" s="13">
        <v>40494</v>
      </c>
      <c r="B867" s="67" t="str">
        <f>TEXT($A867,"YYYY")&amp;"-"&amp;TEXT(ROW()-1,"000")&amp;"-"&amp;$F867&amp;TEXT(COUNTIF($F$2:F867,$F867), "000")</f>
        <v>2010-866-奶茶210</v>
      </c>
      <c r="C867" s="14" t="s">
        <v>172</v>
      </c>
      <c r="D867" s="14" t="s">
        <v>99</v>
      </c>
      <c r="E867" s="14" t="s">
        <v>18</v>
      </c>
      <c r="F867" s="14" t="s">
        <v>174</v>
      </c>
      <c r="G867" s="14">
        <v>50</v>
      </c>
      <c r="H867" s="14">
        <v>20</v>
      </c>
      <c r="I867" s="14">
        <v>38</v>
      </c>
      <c r="J867" s="14">
        <v>18000</v>
      </c>
      <c r="K867" s="15">
        <f t="shared" si="13"/>
        <v>684000</v>
      </c>
    </row>
    <row r="868" spans="1:11">
      <c r="A868" s="13">
        <v>40496</v>
      </c>
      <c r="B868" s="67" t="str">
        <f>TEXT($A868,"YYYY")&amp;"-"&amp;TEXT(ROW()-1,"000")&amp;"-"&amp;$F868&amp;TEXT(COUNTIF($F$2:F868,$F868), "000")</f>
        <v>2010-867-奶茶211</v>
      </c>
      <c r="C868" s="14" t="s">
        <v>172</v>
      </c>
      <c r="D868" s="14" t="s">
        <v>120</v>
      </c>
      <c r="E868" s="14" t="s">
        <v>118</v>
      </c>
      <c r="F868" s="14" t="s">
        <v>174</v>
      </c>
      <c r="G868" s="14">
        <v>24</v>
      </c>
      <c r="H868" s="14">
        <v>38</v>
      </c>
      <c r="I868" s="14">
        <v>69</v>
      </c>
      <c r="J868" s="14">
        <v>18000</v>
      </c>
      <c r="K868" s="15">
        <f t="shared" si="13"/>
        <v>1242000</v>
      </c>
    </row>
    <row r="869" spans="1:11">
      <c r="A869" s="13">
        <v>40497</v>
      </c>
      <c r="B869" s="67" t="str">
        <f>TEXT($A869,"YYYY")&amp;"-"&amp;TEXT(ROW()-1,"000")&amp;"-"&amp;$F869&amp;TEXT(COUNTIF($F$2:F869,$F869), "000")</f>
        <v>2010-868-奶茶212</v>
      </c>
      <c r="C869" s="14" t="s">
        <v>172</v>
      </c>
      <c r="D869" s="14" t="s">
        <v>37</v>
      </c>
      <c r="E869" s="14" t="s">
        <v>23</v>
      </c>
      <c r="F869" s="14" t="s">
        <v>174</v>
      </c>
      <c r="G869" s="14">
        <v>32</v>
      </c>
      <c r="H869" s="14">
        <v>87</v>
      </c>
      <c r="I869" s="14">
        <v>71</v>
      </c>
      <c r="J869" s="14">
        <v>18000</v>
      </c>
      <c r="K869" s="15">
        <f t="shared" si="13"/>
        <v>1278000</v>
      </c>
    </row>
    <row r="870" spans="1:11">
      <c r="A870" s="13">
        <v>40497</v>
      </c>
      <c r="B870" s="67" t="str">
        <f>TEXT($A870,"YYYY")&amp;"-"&amp;TEXT(ROW()-1,"000")&amp;"-"&amp;$F870&amp;TEXT(COUNTIF($F$2:F870,$F870), "000")</f>
        <v>2010-869-紅茶258</v>
      </c>
      <c r="C870" s="14" t="s">
        <v>13</v>
      </c>
      <c r="D870" s="14" t="s">
        <v>87</v>
      </c>
      <c r="E870" s="14" t="s">
        <v>10</v>
      </c>
      <c r="F870" s="14" t="s">
        <v>175</v>
      </c>
      <c r="G870" s="14">
        <v>92</v>
      </c>
      <c r="H870" s="14">
        <v>89</v>
      </c>
      <c r="I870" s="14">
        <v>40</v>
      </c>
      <c r="J870" s="14">
        <v>23500</v>
      </c>
      <c r="K870" s="15">
        <f t="shared" si="13"/>
        <v>940000</v>
      </c>
    </row>
    <row r="871" spans="1:11">
      <c r="A871" s="13">
        <v>40498</v>
      </c>
      <c r="B871" s="67" t="str">
        <f>TEXT($A871,"YYYY")&amp;"-"&amp;TEXT(ROW()-1,"000")&amp;"-"&amp;$F871&amp;TEXT(COUNTIF($F$2:F871,$F871), "000")</f>
        <v>2010-870-茶里王032</v>
      </c>
      <c r="C871" s="14" t="s">
        <v>171</v>
      </c>
      <c r="D871" s="14" t="s">
        <v>54</v>
      </c>
      <c r="E871" s="14" t="s">
        <v>7</v>
      </c>
      <c r="F871" s="14" t="s">
        <v>177</v>
      </c>
      <c r="G871" s="14">
        <v>75</v>
      </c>
      <c r="H871" s="14">
        <v>77</v>
      </c>
      <c r="I871" s="14">
        <v>1</v>
      </c>
      <c r="J871" s="14">
        <v>5000</v>
      </c>
      <c r="K871" s="15">
        <f t="shared" si="13"/>
        <v>5000</v>
      </c>
    </row>
    <row r="872" spans="1:11">
      <c r="A872" s="13">
        <v>40498</v>
      </c>
      <c r="B872" s="67" t="str">
        <f>TEXT($A872,"YYYY")&amp;"-"&amp;TEXT(ROW()-1,"000")&amp;"-"&amp;$F872&amp;TEXT(COUNTIF($F$2:F872,$F872), "000")</f>
        <v>2010-871-泠涷茶325</v>
      </c>
      <c r="C872" s="14" t="s">
        <v>13</v>
      </c>
      <c r="D872" s="14" t="s">
        <v>164</v>
      </c>
      <c r="E872" s="14" t="s">
        <v>18</v>
      </c>
      <c r="F872" s="14" t="s">
        <v>176</v>
      </c>
      <c r="G872" s="14">
        <v>76</v>
      </c>
      <c r="H872" s="14">
        <v>62</v>
      </c>
      <c r="I872" s="14">
        <v>53</v>
      </c>
      <c r="J872" s="14">
        <v>9000</v>
      </c>
      <c r="K872" s="15">
        <f t="shared" si="13"/>
        <v>477000</v>
      </c>
    </row>
    <row r="873" spans="1:11">
      <c r="A873" s="13">
        <v>40500</v>
      </c>
      <c r="B873" s="67" t="str">
        <f>TEXT($A873,"YYYY")&amp;"-"&amp;TEXT(ROW()-1,"000")&amp;"-"&amp;$F873&amp;TEXT(COUNTIF($F$2:F873,$F873), "000")</f>
        <v>2010-872-紅茶259</v>
      </c>
      <c r="C873" s="14" t="s">
        <v>13</v>
      </c>
      <c r="D873" s="14" t="s">
        <v>122</v>
      </c>
      <c r="E873" s="14" t="s">
        <v>18</v>
      </c>
      <c r="F873" s="14" t="s">
        <v>175</v>
      </c>
      <c r="G873" s="14">
        <v>28</v>
      </c>
      <c r="H873" s="14">
        <v>60</v>
      </c>
      <c r="I873" s="14">
        <v>54</v>
      </c>
      <c r="J873" s="14">
        <v>23500</v>
      </c>
      <c r="K873" s="15">
        <f t="shared" si="13"/>
        <v>1269000</v>
      </c>
    </row>
    <row r="874" spans="1:11">
      <c r="A874" s="13">
        <v>40501</v>
      </c>
      <c r="B874" s="67" t="str">
        <f>TEXT($A874,"YYYY")&amp;"-"&amp;TEXT(ROW()-1,"000")&amp;"-"&amp;$F874&amp;TEXT(COUNTIF($F$2:F874,$F874), "000")</f>
        <v>2010-873-茶包043</v>
      </c>
      <c r="C874" s="14" t="s">
        <v>172</v>
      </c>
      <c r="D874" s="14" t="s">
        <v>36</v>
      </c>
      <c r="E874" s="14" t="s">
        <v>23</v>
      </c>
      <c r="F874" s="14" t="s">
        <v>178</v>
      </c>
      <c r="G874" s="14">
        <v>23</v>
      </c>
      <c r="H874" s="14">
        <v>86</v>
      </c>
      <c r="I874" s="14">
        <v>44</v>
      </c>
      <c r="J874" s="14">
        <v>4000</v>
      </c>
      <c r="K874" s="15">
        <f t="shared" si="13"/>
        <v>176000</v>
      </c>
    </row>
    <row r="875" spans="1:11">
      <c r="A875" s="13">
        <v>40501</v>
      </c>
      <c r="B875" s="67" t="str">
        <f>TEXT($A875,"YYYY")&amp;"-"&amp;TEXT(ROW()-1,"000")&amp;"-"&amp;$F875&amp;TEXT(COUNTIF($F$2:F875,$F875), "000")</f>
        <v>2010-874-奶茶213</v>
      </c>
      <c r="C875" s="14" t="s">
        <v>173</v>
      </c>
      <c r="D875" s="14" t="s">
        <v>152</v>
      </c>
      <c r="E875" s="14" t="s">
        <v>10</v>
      </c>
      <c r="F875" s="14" t="s">
        <v>174</v>
      </c>
      <c r="G875" s="14">
        <v>60</v>
      </c>
      <c r="H875" s="14">
        <v>45</v>
      </c>
      <c r="I875" s="14">
        <v>92</v>
      </c>
      <c r="J875" s="14">
        <v>18000</v>
      </c>
      <c r="K875" s="15">
        <f t="shared" si="13"/>
        <v>1656000</v>
      </c>
    </row>
    <row r="876" spans="1:11">
      <c r="A876" s="13">
        <v>40502</v>
      </c>
      <c r="B876" s="67" t="str">
        <f>TEXT($A876,"YYYY")&amp;"-"&amp;TEXT(ROW()-1,"000")&amp;"-"&amp;$F876&amp;TEXT(COUNTIF($F$2:F876,$F876), "000")</f>
        <v>2010-875-紅茶260</v>
      </c>
      <c r="C876" s="14" t="s">
        <v>171</v>
      </c>
      <c r="D876" s="14" t="s">
        <v>81</v>
      </c>
      <c r="E876" s="14" t="s">
        <v>18</v>
      </c>
      <c r="F876" s="14" t="s">
        <v>175</v>
      </c>
      <c r="G876" s="14">
        <v>70</v>
      </c>
      <c r="H876" s="14">
        <v>57</v>
      </c>
      <c r="I876" s="14">
        <v>92</v>
      </c>
      <c r="J876" s="14">
        <v>23500</v>
      </c>
      <c r="K876" s="15">
        <f t="shared" si="13"/>
        <v>2162000</v>
      </c>
    </row>
    <row r="877" spans="1:11">
      <c r="A877" s="13">
        <v>40502</v>
      </c>
      <c r="B877" s="67" t="str">
        <f>TEXT($A877,"YYYY")&amp;"-"&amp;TEXT(ROW()-1,"000")&amp;"-"&amp;$F877&amp;TEXT(COUNTIF($F$2:F877,$F877), "000")</f>
        <v>2010-876-紅茶261</v>
      </c>
      <c r="C877" s="14" t="s">
        <v>13</v>
      </c>
      <c r="D877" s="14" t="s">
        <v>156</v>
      </c>
      <c r="E877" s="14" t="s">
        <v>23</v>
      </c>
      <c r="F877" s="14" t="s">
        <v>175</v>
      </c>
      <c r="G877" s="14">
        <v>95</v>
      </c>
      <c r="H877" s="14">
        <v>44</v>
      </c>
      <c r="I877" s="14">
        <v>84</v>
      </c>
      <c r="J877" s="14">
        <v>23500</v>
      </c>
      <c r="K877" s="15">
        <f t="shared" si="13"/>
        <v>1974000</v>
      </c>
    </row>
    <row r="878" spans="1:11">
      <c r="A878" s="13">
        <v>40503</v>
      </c>
      <c r="B878" s="67" t="str">
        <f>TEXT($A878,"YYYY")&amp;"-"&amp;TEXT(ROW()-1,"000")&amp;"-"&amp;$F878&amp;TEXT(COUNTIF($F$2:F878,$F878), "000")</f>
        <v>2010-877-紅茶262</v>
      </c>
      <c r="C878" s="14" t="s">
        <v>172</v>
      </c>
      <c r="D878" s="14" t="s">
        <v>57</v>
      </c>
      <c r="E878" s="14" t="s">
        <v>7</v>
      </c>
      <c r="F878" s="14" t="s">
        <v>175</v>
      </c>
      <c r="G878" s="14">
        <v>81</v>
      </c>
      <c r="H878" s="14">
        <v>85</v>
      </c>
      <c r="I878" s="14">
        <v>60</v>
      </c>
      <c r="J878" s="14">
        <v>23500</v>
      </c>
      <c r="K878" s="15">
        <f t="shared" si="13"/>
        <v>1410000</v>
      </c>
    </row>
    <row r="879" spans="1:11">
      <c r="A879" s="13">
        <v>40503</v>
      </c>
      <c r="B879" s="67" t="str">
        <f>TEXT($A879,"YYYY")&amp;"-"&amp;TEXT(ROW()-1,"000")&amp;"-"&amp;$F879&amp;TEXT(COUNTIF($F$2:F879,$F879), "000")</f>
        <v>2010-878-奶茶214</v>
      </c>
      <c r="C879" s="14" t="s">
        <v>173</v>
      </c>
      <c r="D879" s="14" t="s">
        <v>120</v>
      </c>
      <c r="E879" s="14" t="s">
        <v>118</v>
      </c>
      <c r="F879" s="14" t="s">
        <v>174</v>
      </c>
      <c r="G879" s="14">
        <v>66</v>
      </c>
      <c r="H879" s="14">
        <v>29</v>
      </c>
      <c r="I879" s="14">
        <v>79</v>
      </c>
      <c r="J879" s="14">
        <v>18000</v>
      </c>
      <c r="K879" s="15">
        <f t="shared" si="13"/>
        <v>1422000</v>
      </c>
    </row>
    <row r="880" spans="1:11">
      <c r="A880" s="13">
        <v>40503</v>
      </c>
      <c r="B880" s="67" t="str">
        <f>TEXT($A880,"YYYY")&amp;"-"&amp;TEXT(ROW()-1,"000")&amp;"-"&amp;$F880&amp;TEXT(COUNTIF($F$2:F880,$F880), "000")</f>
        <v>2010-879-泠涷茶326</v>
      </c>
      <c r="C880" s="14" t="s">
        <v>170</v>
      </c>
      <c r="D880" s="14" t="s">
        <v>64</v>
      </c>
      <c r="E880" s="14" t="s">
        <v>7</v>
      </c>
      <c r="F880" s="14" t="s">
        <v>176</v>
      </c>
      <c r="G880" s="14">
        <v>99</v>
      </c>
      <c r="H880" s="14">
        <v>70</v>
      </c>
      <c r="I880" s="14">
        <v>66</v>
      </c>
      <c r="J880" s="14">
        <v>9000</v>
      </c>
      <c r="K880" s="15">
        <f t="shared" si="13"/>
        <v>594000</v>
      </c>
    </row>
    <row r="881" spans="1:11">
      <c r="A881" s="13">
        <v>40503</v>
      </c>
      <c r="B881" s="67" t="str">
        <f>TEXT($A881,"YYYY")&amp;"-"&amp;TEXT(ROW()-1,"000")&amp;"-"&amp;$F881&amp;TEXT(COUNTIF($F$2:F881,$F881), "000")</f>
        <v>2010-880-奶茶215</v>
      </c>
      <c r="C881" s="14" t="s">
        <v>13</v>
      </c>
      <c r="D881" s="14" t="s">
        <v>115</v>
      </c>
      <c r="E881" s="14" t="s">
        <v>21</v>
      </c>
      <c r="F881" s="14" t="s">
        <v>174</v>
      </c>
      <c r="G881" s="14">
        <v>80</v>
      </c>
      <c r="H881" s="14">
        <v>79</v>
      </c>
      <c r="I881" s="14">
        <v>32</v>
      </c>
      <c r="J881" s="14">
        <v>18000</v>
      </c>
      <c r="K881" s="15">
        <f t="shared" si="13"/>
        <v>576000</v>
      </c>
    </row>
    <row r="882" spans="1:11">
      <c r="A882" s="13">
        <v>40505</v>
      </c>
      <c r="B882" s="67" t="str">
        <f>TEXT($A882,"YYYY")&amp;"-"&amp;TEXT(ROW()-1,"000")&amp;"-"&amp;$F882&amp;TEXT(COUNTIF($F$2:F882,$F882), "000")</f>
        <v>2010-881-阿里茶003</v>
      </c>
      <c r="C882" s="14" t="s">
        <v>171</v>
      </c>
      <c r="D882" s="14" t="s">
        <v>96</v>
      </c>
      <c r="E882" s="14" t="s">
        <v>18</v>
      </c>
      <c r="F882" s="14" t="s">
        <v>179</v>
      </c>
      <c r="G882" s="14">
        <v>26</v>
      </c>
      <c r="H882" s="14">
        <v>97</v>
      </c>
      <c r="I882" s="14">
        <v>55</v>
      </c>
      <c r="J882" s="14">
        <v>6000</v>
      </c>
      <c r="K882" s="15">
        <f t="shared" si="13"/>
        <v>330000</v>
      </c>
    </row>
    <row r="883" spans="1:11">
      <c r="A883" s="13">
        <v>40505</v>
      </c>
      <c r="B883" s="67" t="str">
        <f>TEXT($A883,"YYYY")&amp;"-"&amp;TEXT(ROW()-1,"000")&amp;"-"&amp;$F883&amp;TEXT(COUNTIF($F$2:F883,$F883), "000")</f>
        <v>2010-882-茶包044</v>
      </c>
      <c r="C883" s="14" t="s">
        <v>172</v>
      </c>
      <c r="D883" s="14" t="s">
        <v>36</v>
      </c>
      <c r="E883" s="14" t="s">
        <v>23</v>
      </c>
      <c r="F883" s="14" t="s">
        <v>178</v>
      </c>
      <c r="G883" s="14">
        <v>22</v>
      </c>
      <c r="H883" s="14">
        <v>44</v>
      </c>
      <c r="I883" s="14">
        <v>36</v>
      </c>
      <c r="J883" s="14">
        <v>4000</v>
      </c>
      <c r="K883" s="15">
        <f t="shared" si="13"/>
        <v>144000</v>
      </c>
    </row>
    <row r="884" spans="1:11">
      <c r="A884" s="13">
        <v>40506</v>
      </c>
      <c r="B884" s="67" t="str">
        <f>TEXT($A884,"YYYY")&amp;"-"&amp;TEXT(ROW()-1,"000")&amp;"-"&amp;$F884&amp;TEXT(COUNTIF($F$2:F884,$F884), "000")</f>
        <v>2010-883-泠涷茶327</v>
      </c>
      <c r="C884" s="14" t="s">
        <v>171</v>
      </c>
      <c r="D884" s="14" t="s">
        <v>127</v>
      </c>
      <c r="E884" s="14" t="s">
        <v>23</v>
      </c>
      <c r="F884" s="14" t="s">
        <v>176</v>
      </c>
      <c r="G884" s="14">
        <v>61</v>
      </c>
      <c r="H884" s="14">
        <v>48</v>
      </c>
      <c r="I884" s="14">
        <v>78</v>
      </c>
      <c r="J884" s="14">
        <v>9000</v>
      </c>
      <c r="K884" s="15">
        <f t="shared" si="13"/>
        <v>702000</v>
      </c>
    </row>
    <row r="885" spans="1:11">
      <c r="A885" s="13">
        <v>40507</v>
      </c>
      <c r="B885" s="67" t="str">
        <f>TEXT($A885,"YYYY")&amp;"-"&amp;TEXT(ROW()-1,"000")&amp;"-"&amp;$F885&amp;TEXT(COUNTIF($F$2:F885,$F885), "000")</f>
        <v>2010-884-奶茶216</v>
      </c>
      <c r="C885" s="14" t="s">
        <v>13</v>
      </c>
      <c r="D885" s="14" t="s">
        <v>115</v>
      </c>
      <c r="E885" s="14" t="s">
        <v>21</v>
      </c>
      <c r="F885" s="14" t="s">
        <v>174</v>
      </c>
      <c r="G885" s="14">
        <v>90</v>
      </c>
      <c r="H885" s="14">
        <v>78</v>
      </c>
      <c r="I885" s="14">
        <v>75</v>
      </c>
      <c r="J885" s="14">
        <v>18000</v>
      </c>
      <c r="K885" s="15">
        <f t="shared" si="13"/>
        <v>1350000</v>
      </c>
    </row>
    <row r="886" spans="1:11">
      <c r="A886" s="13">
        <v>40507</v>
      </c>
      <c r="B886" s="67" t="str">
        <f>TEXT($A886,"YYYY")&amp;"-"&amp;TEXT(ROW()-1,"000")&amp;"-"&amp;$F886&amp;TEXT(COUNTIF($F$2:F886,$F886), "000")</f>
        <v>2010-885-紅茶263</v>
      </c>
      <c r="C886" s="14" t="s">
        <v>169</v>
      </c>
      <c r="D886" s="14" t="s">
        <v>84</v>
      </c>
      <c r="E886" s="14" t="s">
        <v>18</v>
      </c>
      <c r="F886" s="14" t="s">
        <v>175</v>
      </c>
      <c r="G886" s="14">
        <v>29</v>
      </c>
      <c r="H886" s="14">
        <v>97</v>
      </c>
      <c r="I886" s="14">
        <v>35</v>
      </c>
      <c r="J886" s="14">
        <v>23500</v>
      </c>
      <c r="K886" s="15">
        <f t="shared" si="13"/>
        <v>822500</v>
      </c>
    </row>
    <row r="887" spans="1:11">
      <c r="A887" s="13">
        <v>40508</v>
      </c>
      <c r="B887" s="67" t="str">
        <f>TEXT($A887,"YYYY")&amp;"-"&amp;TEXT(ROW()-1,"000")&amp;"-"&amp;$F887&amp;TEXT(COUNTIF($F$2:F887,$F887), "000")</f>
        <v>2010-886-紅茶264</v>
      </c>
      <c r="C887" s="14" t="s">
        <v>170</v>
      </c>
      <c r="D887" s="14" t="s">
        <v>165</v>
      </c>
      <c r="E887" s="14" t="s">
        <v>18</v>
      </c>
      <c r="F887" s="14" t="s">
        <v>175</v>
      </c>
      <c r="G887" s="14">
        <v>44</v>
      </c>
      <c r="H887" s="14">
        <v>99</v>
      </c>
      <c r="I887" s="14">
        <v>85</v>
      </c>
      <c r="J887" s="14">
        <v>23500</v>
      </c>
      <c r="K887" s="15">
        <f t="shared" si="13"/>
        <v>1997500</v>
      </c>
    </row>
    <row r="888" spans="1:11">
      <c r="A888" s="13">
        <v>40508</v>
      </c>
      <c r="B888" s="67" t="str">
        <f>TEXT($A888,"YYYY")&amp;"-"&amp;TEXT(ROW()-1,"000")&amp;"-"&amp;$F888&amp;TEXT(COUNTIF($F$2:F888,$F888), "000")</f>
        <v>2010-887-泠涷茶328</v>
      </c>
      <c r="C888" s="14" t="s">
        <v>13</v>
      </c>
      <c r="D888" s="14" t="s">
        <v>32</v>
      </c>
      <c r="E888" s="14" t="s">
        <v>23</v>
      </c>
      <c r="F888" s="14" t="s">
        <v>176</v>
      </c>
      <c r="G888" s="14">
        <v>54</v>
      </c>
      <c r="H888" s="14">
        <v>73</v>
      </c>
      <c r="I888" s="14">
        <v>53</v>
      </c>
      <c r="J888" s="14">
        <v>9000</v>
      </c>
      <c r="K888" s="15">
        <f t="shared" si="13"/>
        <v>477000</v>
      </c>
    </row>
    <row r="889" spans="1:11">
      <c r="A889" s="13">
        <v>40509</v>
      </c>
      <c r="B889" s="67" t="str">
        <f>TEXT($A889,"YYYY")&amp;"-"&amp;TEXT(ROW()-1,"000")&amp;"-"&amp;$F889&amp;TEXT(COUNTIF($F$2:F889,$F889), "000")</f>
        <v>2010-888-泠涷茶329</v>
      </c>
      <c r="C889" s="14" t="s">
        <v>171</v>
      </c>
      <c r="D889" s="14" t="s">
        <v>66</v>
      </c>
      <c r="E889" s="14" t="s">
        <v>7</v>
      </c>
      <c r="F889" s="14" t="s">
        <v>176</v>
      </c>
      <c r="G889" s="14">
        <v>85</v>
      </c>
      <c r="H889" s="14">
        <v>61</v>
      </c>
      <c r="I889" s="14">
        <v>67</v>
      </c>
      <c r="J889" s="14">
        <v>9000</v>
      </c>
      <c r="K889" s="15">
        <f t="shared" si="13"/>
        <v>603000</v>
      </c>
    </row>
    <row r="890" spans="1:11">
      <c r="A890" s="13">
        <v>40514</v>
      </c>
      <c r="B890" s="67" t="str">
        <f>TEXT($A890,"YYYY")&amp;"-"&amp;TEXT(ROW()-1,"000")&amp;"-"&amp;$F890&amp;TEXT(COUNTIF($F$2:F890,$F890), "000")</f>
        <v>2010-889-泠涷茶330</v>
      </c>
      <c r="C890" s="14" t="s">
        <v>13</v>
      </c>
      <c r="D890" s="14" t="s">
        <v>32</v>
      </c>
      <c r="E890" s="14" t="s">
        <v>23</v>
      </c>
      <c r="F890" s="14" t="s">
        <v>176</v>
      </c>
      <c r="G890" s="14">
        <v>62</v>
      </c>
      <c r="H890" s="14">
        <v>34</v>
      </c>
      <c r="I890" s="14">
        <v>49</v>
      </c>
      <c r="J890" s="14">
        <v>9000</v>
      </c>
      <c r="K890" s="15">
        <f t="shared" si="13"/>
        <v>441000</v>
      </c>
    </row>
    <row r="891" spans="1:11">
      <c r="A891" s="13">
        <v>40515</v>
      </c>
      <c r="B891" s="67" t="str">
        <f>TEXT($A891,"YYYY")&amp;"-"&amp;TEXT(ROW()-1,"000")&amp;"-"&amp;$F891&amp;TEXT(COUNTIF($F$2:F891,$F891), "000")</f>
        <v>2010-890-泠涷茶331</v>
      </c>
      <c r="C891" s="14" t="s">
        <v>173</v>
      </c>
      <c r="D891" s="14" t="s">
        <v>142</v>
      </c>
      <c r="E891" s="14" t="s">
        <v>7</v>
      </c>
      <c r="F891" s="14" t="s">
        <v>176</v>
      </c>
      <c r="G891" s="14">
        <v>44</v>
      </c>
      <c r="H891" s="14">
        <v>65</v>
      </c>
      <c r="I891" s="14">
        <v>48</v>
      </c>
      <c r="J891" s="14">
        <v>9000</v>
      </c>
      <c r="K891" s="15">
        <f t="shared" si="13"/>
        <v>432000</v>
      </c>
    </row>
    <row r="892" spans="1:11">
      <c r="A892" s="13">
        <v>40516</v>
      </c>
      <c r="B892" s="67" t="str">
        <f>TEXT($A892,"YYYY")&amp;"-"&amp;TEXT(ROW()-1,"000")&amp;"-"&amp;$F892&amp;TEXT(COUNTIF($F$2:F892,$F892), "000")</f>
        <v>2010-891-紅茶265</v>
      </c>
      <c r="C892" s="14" t="s">
        <v>173</v>
      </c>
      <c r="D892" s="14" t="s">
        <v>130</v>
      </c>
      <c r="E892" s="14" t="s">
        <v>18</v>
      </c>
      <c r="F892" s="14" t="s">
        <v>175</v>
      </c>
      <c r="G892" s="14">
        <v>70</v>
      </c>
      <c r="H892" s="14">
        <v>52</v>
      </c>
      <c r="I892" s="14">
        <v>57</v>
      </c>
      <c r="J892" s="14">
        <v>23500</v>
      </c>
      <c r="K892" s="15">
        <f t="shared" si="13"/>
        <v>1339500</v>
      </c>
    </row>
    <row r="893" spans="1:11">
      <c r="A893" s="13">
        <v>40516</v>
      </c>
      <c r="B893" s="67" t="str">
        <f>TEXT($A893,"YYYY")&amp;"-"&amp;TEXT(ROW()-1,"000")&amp;"-"&amp;$F893&amp;TEXT(COUNTIF($F$2:F893,$F893), "000")</f>
        <v>2010-892-紅茶266</v>
      </c>
      <c r="C893" s="14" t="s">
        <v>173</v>
      </c>
      <c r="D893" s="14" t="s">
        <v>53</v>
      </c>
      <c r="E893" s="14" t="s">
        <v>7</v>
      </c>
      <c r="F893" s="14" t="s">
        <v>175</v>
      </c>
      <c r="G893" s="14">
        <v>41</v>
      </c>
      <c r="H893" s="14">
        <v>63</v>
      </c>
      <c r="I893" s="14">
        <v>91</v>
      </c>
      <c r="J893" s="14">
        <v>23500</v>
      </c>
      <c r="K893" s="15">
        <f t="shared" si="13"/>
        <v>2138500</v>
      </c>
    </row>
    <row r="894" spans="1:11">
      <c r="A894" s="13">
        <v>40517</v>
      </c>
      <c r="B894" s="67" t="str">
        <f>TEXT($A894,"YYYY")&amp;"-"&amp;TEXT(ROW()-1,"000")&amp;"-"&amp;$F894&amp;TEXT(COUNTIF($F$2:F894,$F894), "000")</f>
        <v>2010-893-紅茶267</v>
      </c>
      <c r="C894" s="14" t="s">
        <v>172</v>
      </c>
      <c r="D894" s="14" t="s">
        <v>157</v>
      </c>
      <c r="E894" s="14" t="s">
        <v>21</v>
      </c>
      <c r="F894" s="14" t="s">
        <v>175</v>
      </c>
      <c r="G894" s="14">
        <v>85</v>
      </c>
      <c r="H894" s="14">
        <v>98</v>
      </c>
      <c r="I894" s="14">
        <v>85</v>
      </c>
      <c r="J894" s="14">
        <v>23500</v>
      </c>
      <c r="K894" s="15">
        <f t="shared" si="13"/>
        <v>1997500</v>
      </c>
    </row>
    <row r="895" spans="1:11">
      <c r="A895" s="13">
        <v>40518</v>
      </c>
      <c r="B895" s="67" t="str">
        <f>TEXT($A895,"YYYY")&amp;"-"&amp;TEXT(ROW()-1,"000")&amp;"-"&amp;$F895&amp;TEXT(COUNTIF($F$2:F895,$F895), "000")</f>
        <v>2010-894-茶包045</v>
      </c>
      <c r="C895" s="14" t="s">
        <v>173</v>
      </c>
      <c r="D895" s="14" t="s">
        <v>22</v>
      </c>
      <c r="E895" s="14" t="s">
        <v>23</v>
      </c>
      <c r="F895" s="14" t="s">
        <v>178</v>
      </c>
      <c r="G895" s="14">
        <v>53</v>
      </c>
      <c r="H895" s="14">
        <v>96</v>
      </c>
      <c r="I895" s="14">
        <v>35</v>
      </c>
      <c r="J895" s="14">
        <v>4000</v>
      </c>
      <c r="K895" s="15">
        <f t="shared" si="13"/>
        <v>140000</v>
      </c>
    </row>
    <row r="896" spans="1:11">
      <c r="A896" s="13">
        <v>40519</v>
      </c>
      <c r="B896" s="67" t="str">
        <f>TEXT($A896,"YYYY")&amp;"-"&amp;TEXT(ROW()-1,"000")&amp;"-"&amp;$F896&amp;TEXT(COUNTIF($F$2:F896,$F896), "000")</f>
        <v>2010-895-奶茶217</v>
      </c>
      <c r="C896" s="14" t="s">
        <v>172</v>
      </c>
      <c r="D896" s="14" t="s">
        <v>25</v>
      </c>
      <c r="E896" s="14" t="s">
        <v>21</v>
      </c>
      <c r="F896" s="14" t="s">
        <v>174</v>
      </c>
      <c r="G896" s="14">
        <v>89</v>
      </c>
      <c r="H896" s="14">
        <v>98</v>
      </c>
      <c r="I896" s="14">
        <v>66</v>
      </c>
      <c r="J896" s="14">
        <v>18000</v>
      </c>
      <c r="K896" s="15">
        <f t="shared" si="13"/>
        <v>1188000</v>
      </c>
    </row>
    <row r="897" spans="1:11">
      <c r="A897" s="13">
        <v>40519</v>
      </c>
      <c r="B897" s="67" t="str">
        <f>TEXT($A897,"YYYY")&amp;"-"&amp;TEXT(ROW()-1,"000")&amp;"-"&amp;$F897&amp;TEXT(COUNTIF($F$2:F897,$F897), "000")</f>
        <v>2010-896-紅茶268</v>
      </c>
      <c r="C897" s="14" t="s">
        <v>13</v>
      </c>
      <c r="D897" s="14" t="s">
        <v>35</v>
      </c>
      <c r="E897" s="14" t="s">
        <v>18</v>
      </c>
      <c r="F897" s="14" t="s">
        <v>175</v>
      </c>
      <c r="G897" s="14">
        <v>23</v>
      </c>
      <c r="H897" s="14">
        <v>97</v>
      </c>
      <c r="I897" s="14">
        <v>27</v>
      </c>
      <c r="J897" s="14">
        <v>23500</v>
      </c>
      <c r="K897" s="15">
        <f t="shared" si="13"/>
        <v>634500</v>
      </c>
    </row>
    <row r="898" spans="1:11">
      <c r="A898" s="13">
        <v>40520</v>
      </c>
      <c r="B898" s="67" t="str">
        <f>TEXT($A898,"YYYY")&amp;"-"&amp;TEXT(ROW()-1,"000")&amp;"-"&amp;$F898&amp;TEXT(COUNTIF($F$2:F898,$F898), "000")</f>
        <v>2010-897-紅茶269</v>
      </c>
      <c r="C898" s="14" t="s">
        <v>13</v>
      </c>
      <c r="D898" s="14" t="s">
        <v>121</v>
      </c>
      <c r="E898" s="14" t="s">
        <v>10</v>
      </c>
      <c r="F898" s="14" t="s">
        <v>175</v>
      </c>
      <c r="G898" s="14">
        <v>63</v>
      </c>
      <c r="H898" s="14">
        <v>34</v>
      </c>
      <c r="I898" s="14">
        <v>33</v>
      </c>
      <c r="J898" s="14">
        <v>23500</v>
      </c>
      <c r="K898" s="15">
        <f t="shared" ref="K898:K961" si="14">J898*I898</f>
        <v>775500</v>
      </c>
    </row>
    <row r="899" spans="1:11">
      <c r="A899" s="13">
        <v>40520</v>
      </c>
      <c r="B899" s="67" t="str">
        <f>TEXT($A899,"YYYY")&amp;"-"&amp;TEXT(ROW()-1,"000")&amp;"-"&amp;$F899&amp;TEXT(COUNTIF($F$2:F899,$F899), "000")</f>
        <v>2010-898-紅茶270</v>
      </c>
      <c r="C899" s="14" t="s">
        <v>172</v>
      </c>
      <c r="D899" s="14" t="s">
        <v>48</v>
      </c>
      <c r="E899" s="14" t="s">
        <v>23</v>
      </c>
      <c r="F899" s="14" t="s">
        <v>175</v>
      </c>
      <c r="G899" s="14">
        <v>60</v>
      </c>
      <c r="H899" s="14">
        <v>63</v>
      </c>
      <c r="I899" s="14">
        <v>47</v>
      </c>
      <c r="J899" s="14">
        <v>23500</v>
      </c>
      <c r="K899" s="15">
        <f t="shared" si="14"/>
        <v>1104500</v>
      </c>
    </row>
    <row r="900" spans="1:11">
      <c r="A900" s="13">
        <v>40520</v>
      </c>
      <c r="B900" s="67" t="str">
        <f>TEXT($A900,"YYYY")&amp;"-"&amp;TEXT(ROW()-1,"000")&amp;"-"&amp;$F900&amp;TEXT(COUNTIF($F$2:F900,$F900), "000")</f>
        <v>2010-899-泠涷茶332</v>
      </c>
      <c r="C900" s="14" t="s">
        <v>169</v>
      </c>
      <c r="D900" s="14" t="s">
        <v>76</v>
      </c>
      <c r="E900" s="14" t="s">
        <v>7</v>
      </c>
      <c r="F900" s="14" t="s">
        <v>176</v>
      </c>
      <c r="G900" s="14">
        <v>43</v>
      </c>
      <c r="H900" s="14">
        <v>65</v>
      </c>
      <c r="I900" s="14">
        <v>5</v>
      </c>
      <c r="J900" s="14">
        <v>9000</v>
      </c>
      <c r="K900" s="15">
        <f t="shared" si="14"/>
        <v>45000</v>
      </c>
    </row>
    <row r="901" spans="1:11">
      <c r="A901" s="13">
        <v>40522</v>
      </c>
      <c r="B901" s="67" t="str">
        <f>TEXT($A901,"YYYY")&amp;"-"&amp;TEXT(ROW()-1,"000")&amp;"-"&amp;$F901&amp;TEXT(COUNTIF($F$2:F901,$F901), "000")</f>
        <v>2010-900-紅茶271</v>
      </c>
      <c r="C901" s="14" t="s">
        <v>169</v>
      </c>
      <c r="D901" s="14" t="s">
        <v>160</v>
      </c>
      <c r="E901" s="14" t="s">
        <v>10</v>
      </c>
      <c r="F901" s="14" t="s">
        <v>175</v>
      </c>
      <c r="G901" s="14">
        <v>54</v>
      </c>
      <c r="H901" s="14">
        <v>33</v>
      </c>
      <c r="I901" s="14">
        <v>74</v>
      </c>
      <c r="J901" s="14">
        <v>23500</v>
      </c>
      <c r="K901" s="15">
        <f t="shared" si="14"/>
        <v>1739000</v>
      </c>
    </row>
    <row r="902" spans="1:11">
      <c r="A902" s="13">
        <v>40523</v>
      </c>
      <c r="B902" s="67" t="str">
        <f>TEXT($A902,"YYYY")&amp;"-"&amp;TEXT(ROW()-1,"000")&amp;"-"&amp;$F902&amp;TEXT(COUNTIF($F$2:F902,$F902), "000")</f>
        <v>2010-901-泠涷茶333</v>
      </c>
      <c r="C902" s="14" t="s">
        <v>173</v>
      </c>
      <c r="D902" s="14" t="s">
        <v>77</v>
      </c>
      <c r="E902" s="14" t="s">
        <v>7</v>
      </c>
      <c r="F902" s="14" t="s">
        <v>176</v>
      </c>
      <c r="G902" s="14">
        <v>65</v>
      </c>
      <c r="H902" s="14">
        <v>35</v>
      </c>
      <c r="I902" s="14">
        <v>19</v>
      </c>
      <c r="J902" s="14">
        <v>9000</v>
      </c>
      <c r="K902" s="15">
        <f t="shared" si="14"/>
        <v>171000</v>
      </c>
    </row>
    <row r="903" spans="1:11">
      <c r="A903" s="13">
        <v>40524</v>
      </c>
      <c r="B903" s="67" t="str">
        <f>TEXT($A903,"YYYY")&amp;"-"&amp;TEXT(ROW()-1,"000")&amp;"-"&amp;$F903&amp;TEXT(COUNTIF($F$2:F903,$F903), "000")</f>
        <v>2010-902-茶包046</v>
      </c>
      <c r="C903" s="14" t="s">
        <v>171</v>
      </c>
      <c r="D903" s="14" t="s">
        <v>65</v>
      </c>
      <c r="E903" s="14" t="s">
        <v>23</v>
      </c>
      <c r="F903" s="14" t="s">
        <v>178</v>
      </c>
      <c r="G903" s="14">
        <v>95</v>
      </c>
      <c r="H903" s="14">
        <v>27</v>
      </c>
      <c r="I903" s="14">
        <v>74</v>
      </c>
      <c r="J903" s="14">
        <v>4000</v>
      </c>
      <c r="K903" s="15">
        <f t="shared" si="14"/>
        <v>296000</v>
      </c>
    </row>
    <row r="904" spans="1:11">
      <c r="A904" s="13">
        <v>40527</v>
      </c>
      <c r="B904" s="67" t="str">
        <f>TEXT($A904,"YYYY")&amp;"-"&amp;TEXT(ROW()-1,"000")&amp;"-"&amp;$F904&amp;TEXT(COUNTIF($F$2:F904,$F904), "000")</f>
        <v>2010-903-泠涷茶334</v>
      </c>
      <c r="C904" s="14" t="s">
        <v>172</v>
      </c>
      <c r="D904" s="14" t="s">
        <v>52</v>
      </c>
      <c r="E904" s="14" t="s">
        <v>23</v>
      </c>
      <c r="F904" s="14" t="s">
        <v>176</v>
      </c>
      <c r="G904" s="14">
        <v>59</v>
      </c>
      <c r="H904" s="14">
        <v>25</v>
      </c>
      <c r="I904" s="14">
        <v>61</v>
      </c>
      <c r="J904" s="14">
        <v>9000</v>
      </c>
      <c r="K904" s="15">
        <f t="shared" si="14"/>
        <v>549000</v>
      </c>
    </row>
    <row r="905" spans="1:11">
      <c r="A905" s="13">
        <v>40527</v>
      </c>
      <c r="B905" s="67" t="str">
        <f>TEXT($A905,"YYYY")&amp;"-"&amp;TEXT(ROW()-1,"000")&amp;"-"&amp;$F905&amp;TEXT(COUNTIF($F$2:F905,$F905), "000")</f>
        <v>2010-904-泠涷茶335</v>
      </c>
      <c r="C905" s="14" t="s">
        <v>172</v>
      </c>
      <c r="D905" s="14" t="s">
        <v>47</v>
      </c>
      <c r="E905" s="14" t="s">
        <v>7</v>
      </c>
      <c r="F905" s="14" t="s">
        <v>176</v>
      </c>
      <c r="G905" s="14">
        <v>79</v>
      </c>
      <c r="H905" s="14">
        <v>29</v>
      </c>
      <c r="I905" s="14">
        <v>45</v>
      </c>
      <c r="J905" s="14">
        <v>9000</v>
      </c>
      <c r="K905" s="15">
        <f t="shared" si="14"/>
        <v>405000</v>
      </c>
    </row>
    <row r="906" spans="1:11">
      <c r="A906" s="13">
        <v>40528</v>
      </c>
      <c r="B906" s="67" t="str">
        <f>TEXT($A906,"YYYY")&amp;"-"&amp;TEXT(ROW()-1,"000")&amp;"-"&amp;$F906&amp;TEXT(COUNTIF($F$2:F906,$F906), "000")</f>
        <v>2010-905-泠涷茶336</v>
      </c>
      <c r="C906" s="14" t="s">
        <v>169</v>
      </c>
      <c r="D906" s="14" t="s">
        <v>84</v>
      </c>
      <c r="E906" s="14" t="s">
        <v>18</v>
      </c>
      <c r="F906" s="14" t="s">
        <v>176</v>
      </c>
      <c r="G906" s="14">
        <v>70</v>
      </c>
      <c r="H906" s="14">
        <v>85</v>
      </c>
      <c r="I906" s="14">
        <v>78</v>
      </c>
      <c r="J906" s="14">
        <v>9000</v>
      </c>
      <c r="K906" s="15">
        <f t="shared" si="14"/>
        <v>702000</v>
      </c>
    </row>
    <row r="907" spans="1:11">
      <c r="A907" s="13">
        <v>40528</v>
      </c>
      <c r="B907" s="67" t="str">
        <f>TEXT($A907,"YYYY")&amp;"-"&amp;TEXT(ROW()-1,"000")&amp;"-"&amp;$F907&amp;TEXT(COUNTIF($F$2:F907,$F907), "000")</f>
        <v>2010-906-茶包047</v>
      </c>
      <c r="C907" s="14" t="s">
        <v>170</v>
      </c>
      <c r="D907" s="14" t="s">
        <v>46</v>
      </c>
      <c r="E907" s="14" t="s">
        <v>7</v>
      </c>
      <c r="F907" s="14" t="s">
        <v>178</v>
      </c>
      <c r="G907" s="14">
        <v>63</v>
      </c>
      <c r="H907" s="14">
        <v>89</v>
      </c>
      <c r="I907" s="14">
        <v>49</v>
      </c>
      <c r="J907" s="14">
        <v>4000</v>
      </c>
      <c r="K907" s="15">
        <f t="shared" si="14"/>
        <v>196000</v>
      </c>
    </row>
    <row r="908" spans="1:11">
      <c r="A908" s="13">
        <v>40528</v>
      </c>
      <c r="B908" s="67" t="str">
        <f>TEXT($A908,"YYYY")&amp;"-"&amp;TEXT(ROW()-1,"000")&amp;"-"&amp;$F908&amp;TEXT(COUNTIF($F$2:F908,$F908), "000")</f>
        <v>2010-907-奶茶218</v>
      </c>
      <c r="C908" s="14" t="s">
        <v>170</v>
      </c>
      <c r="D908" s="14" t="s">
        <v>131</v>
      </c>
      <c r="E908" s="14" t="s">
        <v>23</v>
      </c>
      <c r="F908" s="14" t="s">
        <v>174</v>
      </c>
      <c r="G908" s="14">
        <v>28</v>
      </c>
      <c r="H908" s="14">
        <v>62</v>
      </c>
      <c r="I908" s="14">
        <v>79</v>
      </c>
      <c r="J908" s="14">
        <v>18000</v>
      </c>
      <c r="K908" s="15">
        <f t="shared" si="14"/>
        <v>1422000</v>
      </c>
    </row>
    <row r="909" spans="1:11">
      <c r="A909" s="13">
        <v>40529</v>
      </c>
      <c r="B909" s="67" t="str">
        <f>TEXT($A909,"YYYY")&amp;"-"&amp;TEXT(ROW()-1,"000")&amp;"-"&amp;$F909&amp;TEXT(COUNTIF($F$2:F909,$F909), "000")</f>
        <v>2010-908-紅茶272</v>
      </c>
      <c r="C909" s="14" t="s">
        <v>170</v>
      </c>
      <c r="D909" s="14" t="s">
        <v>67</v>
      </c>
      <c r="E909" s="14" t="s">
        <v>7</v>
      </c>
      <c r="F909" s="14" t="s">
        <v>175</v>
      </c>
      <c r="G909" s="14">
        <v>96</v>
      </c>
      <c r="H909" s="14">
        <v>57</v>
      </c>
      <c r="I909" s="14">
        <v>48</v>
      </c>
      <c r="J909" s="14">
        <v>23500</v>
      </c>
      <c r="K909" s="15">
        <f t="shared" si="14"/>
        <v>1128000</v>
      </c>
    </row>
    <row r="910" spans="1:11">
      <c r="A910" s="13">
        <v>40529</v>
      </c>
      <c r="B910" s="67" t="str">
        <f>TEXT($A910,"YYYY")&amp;"-"&amp;TEXT(ROW()-1,"000")&amp;"-"&amp;$F910&amp;TEXT(COUNTIF($F$2:F910,$F910), "000")</f>
        <v>2010-909-奶茶219</v>
      </c>
      <c r="C910" s="14" t="s">
        <v>173</v>
      </c>
      <c r="D910" s="14" t="s">
        <v>129</v>
      </c>
      <c r="E910" s="14" t="s">
        <v>18</v>
      </c>
      <c r="F910" s="14" t="s">
        <v>174</v>
      </c>
      <c r="G910" s="14">
        <v>42</v>
      </c>
      <c r="H910" s="14">
        <v>43</v>
      </c>
      <c r="I910" s="14">
        <v>26</v>
      </c>
      <c r="J910" s="14">
        <v>18000</v>
      </c>
      <c r="K910" s="15">
        <f t="shared" si="14"/>
        <v>468000</v>
      </c>
    </row>
    <row r="911" spans="1:11">
      <c r="A911" s="13">
        <v>40531</v>
      </c>
      <c r="B911" s="67" t="str">
        <f>TEXT($A911,"YYYY")&amp;"-"&amp;TEXT(ROW()-1,"000")&amp;"-"&amp;$F911&amp;TEXT(COUNTIF($F$2:F911,$F911), "000")</f>
        <v>2010-910-茶包048</v>
      </c>
      <c r="C911" s="14" t="s">
        <v>13</v>
      </c>
      <c r="D911" s="14" t="s">
        <v>14</v>
      </c>
      <c r="E911" s="14" t="s">
        <v>10</v>
      </c>
      <c r="F911" s="14" t="s">
        <v>178</v>
      </c>
      <c r="G911" s="14">
        <v>30</v>
      </c>
      <c r="H911" s="14">
        <v>74</v>
      </c>
      <c r="I911" s="14">
        <v>97</v>
      </c>
      <c r="J911" s="14">
        <v>4000</v>
      </c>
      <c r="K911" s="15">
        <f t="shared" si="14"/>
        <v>388000</v>
      </c>
    </row>
    <row r="912" spans="1:11">
      <c r="A912" s="13">
        <v>40531</v>
      </c>
      <c r="B912" s="67" t="str">
        <f>TEXT($A912,"YYYY")&amp;"-"&amp;TEXT(ROW()-1,"000")&amp;"-"&amp;$F912&amp;TEXT(COUNTIF($F$2:F912,$F912), "000")</f>
        <v>2010-911-茶里王033</v>
      </c>
      <c r="C912" s="14" t="s">
        <v>171</v>
      </c>
      <c r="D912" s="14" t="s">
        <v>182</v>
      </c>
      <c r="E912" s="14" t="s">
        <v>7</v>
      </c>
      <c r="F912" s="14" t="s">
        <v>177</v>
      </c>
      <c r="G912" s="14">
        <v>38</v>
      </c>
      <c r="H912" s="14">
        <v>97</v>
      </c>
      <c r="I912" s="14">
        <v>72</v>
      </c>
      <c r="J912" s="14">
        <v>5000</v>
      </c>
      <c r="K912" s="15">
        <f t="shared" si="14"/>
        <v>360000</v>
      </c>
    </row>
    <row r="913" spans="1:11">
      <c r="A913" s="13">
        <v>40531</v>
      </c>
      <c r="B913" s="67" t="str">
        <f>TEXT($A913,"YYYY")&amp;"-"&amp;TEXT(ROW()-1,"000")&amp;"-"&amp;$F913&amp;TEXT(COUNTIF($F$2:F913,$F913), "000")</f>
        <v>2010-912-泠涷茶337</v>
      </c>
      <c r="C913" s="14" t="s">
        <v>172</v>
      </c>
      <c r="D913" s="14" t="s">
        <v>154</v>
      </c>
      <c r="E913" s="14" t="s">
        <v>21</v>
      </c>
      <c r="F913" s="14" t="s">
        <v>176</v>
      </c>
      <c r="G913" s="14">
        <v>74</v>
      </c>
      <c r="H913" s="14">
        <v>100</v>
      </c>
      <c r="I913" s="14">
        <v>51</v>
      </c>
      <c r="J913" s="14">
        <v>9000</v>
      </c>
      <c r="K913" s="15">
        <f t="shared" si="14"/>
        <v>459000</v>
      </c>
    </row>
    <row r="914" spans="1:11">
      <c r="A914" s="13">
        <v>40532</v>
      </c>
      <c r="B914" s="67" t="str">
        <f>TEXT($A914,"YYYY")&amp;"-"&amp;TEXT(ROW()-1,"000")&amp;"-"&amp;$F914&amp;TEXT(COUNTIF($F$2:F914,$F914), "000")</f>
        <v>2010-913-泠涷茶338</v>
      </c>
      <c r="C914" s="14" t="s">
        <v>171</v>
      </c>
      <c r="D914" s="14" t="s">
        <v>9</v>
      </c>
      <c r="E914" s="14" t="s">
        <v>10</v>
      </c>
      <c r="F914" s="14" t="s">
        <v>176</v>
      </c>
      <c r="G914" s="14">
        <v>52</v>
      </c>
      <c r="H914" s="14">
        <v>57</v>
      </c>
      <c r="I914" s="14">
        <v>16</v>
      </c>
      <c r="J914" s="14">
        <v>9000</v>
      </c>
      <c r="K914" s="15">
        <f t="shared" si="14"/>
        <v>144000</v>
      </c>
    </row>
    <row r="915" spans="1:11">
      <c r="A915" s="13">
        <v>40535</v>
      </c>
      <c r="B915" s="67" t="str">
        <f>TEXT($A915,"YYYY")&amp;"-"&amp;TEXT(ROW()-1,"000")&amp;"-"&amp;$F915&amp;TEXT(COUNTIF($F$2:F915,$F915), "000")</f>
        <v>2010-914-紅茶273</v>
      </c>
      <c r="C915" s="14" t="s">
        <v>171</v>
      </c>
      <c r="D915" s="14" t="s">
        <v>41</v>
      </c>
      <c r="E915" s="14" t="s">
        <v>23</v>
      </c>
      <c r="F915" s="14" t="s">
        <v>175</v>
      </c>
      <c r="G915" s="14">
        <v>85</v>
      </c>
      <c r="H915" s="14">
        <v>99</v>
      </c>
      <c r="I915" s="14">
        <v>48</v>
      </c>
      <c r="J915" s="14">
        <v>23500</v>
      </c>
      <c r="K915" s="15">
        <f t="shared" si="14"/>
        <v>1128000</v>
      </c>
    </row>
    <row r="916" spans="1:11">
      <c r="A916" s="13">
        <v>40536</v>
      </c>
      <c r="B916" s="67" t="str">
        <f>TEXT($A916,"YYYY")&amp;"-"&amp;TEXT(ROW()-1,"000")&amp;"-"&amp;$F916&amp;TEXT(COUNTIF($F$2:F916,$F916), "000")</f>
        <v>2010-915-泠涷茶339</v>
      </c>
      <c r="C916" s="14" t="s">
        <v>169</v>
      </c>
      <c r="D916" s="14" t="s">
        <v>11</v>
      </c>
      <c r="E916" s="14" t="s">
        <v>7</v>
      </c>
      <c r="F916" s="14" t="s">
        <v>176</v>
      </c>
      <c r="G916" s="14">
        <v>77</v>
      </c>
      <c r="H916" s="14">
        <v>31</v>
      </c>
      <c r="I916" s="14">
        <v>5</v>
      </c>
      <c r="J916" s="14">
        <v>9000</v>
      </c>
      <c r="K916" s="15">
        <f t="shared" si="14"/>
        <v>45000</v>
      </c>
    </row>
    <row r="917" spans="1:11">
      <c r="A917" s="13">
        <v>40536</v>
      </c>
      <c r="B917" s="67" t="str">
        <f>TEXT($A917,"YYYY")&amp;"-"&amp;TEXT(ROW()-1,"000")&amp;"-"&amp;$F917&amp;TEXT(COUNTIF($F$2:F917,$F917), "000")</f>
        <v>2010-916-泠涷茶340</v>
      </c>
      <c r="C917" s="14" t="s">
        <v>170</v>
      </c>
      <c r="D917" s="14" t="s">
        <v>158</v>
      </c>
      <c r="E917" s="14" t="s">
        <v>10</v>
      </c>
      <c r="F917" s="14" t="s">
        <v>176</v>
      </c>
      <c r="G917" s="14">
        <v>53</v>
      </c>
      <c r="H917" s="14">
        <v>82</v>
      </c>
      <c r="I917" s="14">
        <v>45</v>
      </c>
      <c r="J917" s="14">
        <v>9000</v>
      </c>
      <c r="K917" s="15">
        <f t="shared" si="14"/>
        <v>405000</v>
      </c>
    </row>
    <row r="918" spans="1:11">
      <c r="A918" s="13">
        <v>40536</v>
      </c>
      <c r="B918" s="67" t="str">
        <f>TEXT($A918,"YYYY")&amp;"-"&amp;TEXT(ROW()-1,"000")&amp;"-"&amp;$F918&amp;TEXT(COUNTIF($F$2:F918,$F918), "000")</f>
        <v>2010-917-茶包049</v>
      </c>
      <c r="C918" s="14" t="s">
        <v>170</v>
      </c>
      <c r="D918" s="14" t="s">
        <v>50</v>
      </c>
      <c r="E918" s="14" t="s">
        <v>10</v>
      </c>
      <c r="F918" s="14" t="s">
        <v>178</v>
      </c>
      <c r="G918" s="14">
        <v>74</v>
      </c>
      <c r="H918" s="14">
        <v>63</v>
      </c>
      <c r="I918" s="14">
        <v>26</v>
      </c>
      <c r="J918" s="14">
        <v>4000</v>
      </c>
      <c r="K918" s="15">
        <f t="shared" si="14"/>
        <v>104000</v>
      </c>
    </row>
    <row r="919" spans="1:11">
      <c r="A919" s="13">
        <v>40537</v>
      </c>
      <c r="B919" s="67" t="str">
        <f>TEXT($A919,"YYYY")&amp;"-"&amp;TEXT(ROW()-1,"000")&amp;"-"&amp;$F919&amp;TEXT(COUNTIF($F$2:F919,$F919), "000")</f>
        <v>2010-918-紅茶274</v>
      </c>
      <c r="C919" s="14" t="s">
        <v>172</v>
      </c>
      <c r="D919" s="14" t="s">
        <v>6</v>
      </c>
      <c r="E919" s="14" t="s">
        <v>7</v>
      </c>
      <c r="F919" s="14" t="s">
        <v>175</v>
      </c>
      <c r="G919" s="14">
        <v>71</v>
      </c>
      <c r="H919" s="14">
        <v>34</v>
      </c>
      <c r="I919" s="14">
        <v>65</v>
      </c>
      <c r="J919" s="14">
        <v>23500</v>
      </c>
      <c r="K919" s="15">
        <f t="shared" si="14"/>
        <v>1527500</v>
      </c>
    </row>
    <row r="920" spans="1:11">
      <c r="A920" s="13">
        <v>40537</v>
      </c>
      <c r="B920" s="67" t="str">
        <f>TEXT($A920,"YYYY")&amp;"-"&amp;TEXT(ROW()-1,"000")&amp;"-"&amp;$F920&amp;TEXT(COUNTIF($F$2:F920,$F920), "000")</f>
        <v>2010-919-泠涷茶341</v>
      </c>
      <c r="C920" s="14" t="s">
        <v>170</v>
      </c>
      <c r="D920" s="14" t="s">
        <v>60</v>
      </c>
      <c r="E920" s="14" t="s">
        <v>7</v>
      </c>
      <c r="F920" s="14" t="s">
        <v>176</v>
      </c>
      <c r="G920" s="14">
        <v>49</v>
      </c>
      <c r="H920" s="14">
        <v>86</v>
      </c>
      <c r="I920" s="14">
        <v>48</v>
      </c>
      <c r="J920" s="14">
        <v>9000</v>
      </c>
      <c r="K920" s="15">
        <f t="shared" si="14"/>
        <v>432000</v>
      </c>
    </row>
    <row r="921" spans="1:11">
      <c r="A921" s="13">
        <v>40538</v>
      </c>
      <c r="B921" s="67" t="str">
        <f>TEXT($A921,"YYYY")&amp;"-"&amp;TEXT(ROW()-1,"000")&amp;"-"&amp;$F921&amp;TEXT(COUNTIF($F$2:F921,$F921), "000")</f>
        <v>2010-920-紅茶275</v>
      </c>
      <c r="C921" s="14" t="s">
        <v>173</v>
      </c>
      <c r="D921" s="14" t="s">
        <v>130</v>
      </c>
      <c r="E921" s="14" t="s">
        <v>18</v>
      </c>
      <c r="F921" s="14" t="s">
        <v>175</v>
      </c>
      <c r="G921" s="14">
        <v>71</v>
      </c>
      <c r="H921" s="14">
        <v>21</v>
      </c>
      <c r="I921" s="14">
        <v>61</v>
      </c>
      <c r="J921" s="14">
        <v>23500</v>
      </c>
      <c r="K921" s="15">
        <f t="shared" si="14"/>
        <v>1433500</v>
      </c>
    </row>
    <row r="922" spans="1:11">
      <c r="A922" s="13">
        <v>40539</v>
      </c>
      <c r="B922" s="67" t="str">
        <f>TEXT($A922,"YYYY")&amp;"-"&amp;TEXT(ROW()-1,"000")&amp;"-"&amp;$F922&amp;TEXT(COUNTIF($F$2:F922,$F922), "000")</f>
        <v>2010-921-紅茶276</v>
      </c>
      <c r="C922" s="14" t="s">
        <v>169</v>
      </c>
      <c r="D922" s="14" t="s">
        <v>94</v>
      </c>
      <c r="E922" s="14" t="s">
        <v>10</v>
      </c>
      <c r="F922" s="14" t="s">
        <v>175</v>
      </c>
      <c r="G922" s="14">
        <v>89</v>
      </c>
      <c r="H922" s="14">
        <v>46</v>
      </c>
      <c r="I922" s="14">
        <v>67</v>
      </c>
      <c r="J922" s="14">
        <v>23500</v>
      </c>
      <c r="K922" s="15">
        <f t="shared" si="14"/>
        <v>1574500</v>
      </c>
    </row>
    <row r="923" spans="1:11">
      <c r="A923" s="13">
        <v>40539</v>
      </c>
      <c r="B923" s="67" t="str">
        <f>TEXT($A923,"YYYY")&amp;"-"&amp;TEXT(ROW()-1,"000")&amp;"-"&amp;$F923&amp;TEXT(COUNTIF($F$2:F923,$F923), "000")</f>
        <v>2010-922-泠涷茶342</v>
      </c>
      <c r="C923" s="14" t="s">
        <v>172</v>
      </c>
      <c r="D923" s="14" t="s">
        <v>141</v>
      </c>
      <c r="E923" s="14" t="s">
        <v>118</v>
      </c>
      <c r="F923" s="14" t="s">
        <v>176</v>
      </c>
      <c r="G923" s="14">
        <v>29</v>
      </c>
      <c r="H923" s="14">
        <v>94</v>
      </c>
      <c r="I923" s="14">
        <v>21</v>
      </c>
      <c r="J923" s="14">
        <v>9000</v>
      </c>
      <c r="K923" s="15">
        <f t="shared" si="14"/>
        <v>189000</v>
      </c>
    </row>
    <row r="924" spans="1:11">
      <c r="A924" s="13">
        <v>40540</v>
      </c>
      <c r="B924" s="67" t="str">
        <f>TEXT($A924,"YYYY")&amp;"-"&amp;TEXT(ROW()-1,"000")&amp;"-"&amp;$F924&amp;TEXT(COUNTIF($F$2:F924,$F924), "000")</f>
        <v>2010-923-泠涷茶343</v>
      </c>
      <c r="C924" s="14" t="s">
        <v>171</v>
      </c>
      <c r="D924" s="14" t="s">
        <v>127</v>
      </c>
      <c r="E924" s="14" t="s">
        <v>23</v>
      </c>
      <c r="F924" s="14" t="s">
        <v>176</v>
      </c>
      <c r="G924" s="14">
        <v>84</v>
      </c>
      <c r="H924" s="14">
        <v>100</v>
      </c>
      <c r="I924" s="14">
        <v>26</v>
      </c>
      <c r="J924" s="14">
        <v>9000</v>
      </c>
      <c r="K924" s="15">
        <f t="shared" si="14"/>
        <v>234000</v>
      </c>
    </row>
    <row r="925" spans="1:11">
      <c r="A925" s="13">
        <v>40540</v>
      </c>
      <c r="B925" s="67" t="str">
        <f>TEXT($A925,"YYYY")&amp;"-"&amp;TEXT(ROW()-1,"000")&amp;"-"&amp;$F925&amp;TEXT(COUNTIF($F$2:F925,$F925), "000")</f>
        <v>2010-924-泠涷茶344</v>
      </c>
      <c r="C925" s="14" t="s">
        <v>170</v>
      </c>
      <c r="D925" s="14" t="s">
        <v>98</v>
      </c>
      <c r="E925" s="14" t="s">
        <v>10</v>
      </c>
      <c r="F925" s="14" t="s">
        <v>176</v>
      </c>
      <c r="G925" s="14">
        <v>56</v>
      </c>
      <c r="H925" s="14">
        <v>41</v>
      </c>
      <c r="I925" s="14">
        <v>11</v>
      </c>
      <c r="J925" s="14">
        <v>9000</v>
      </c>
      <c r="K925" s="15">
        <f t="shared" si="14"/>
        <v>99000</v>
      </c>
    </row>
    <row r="926" spans="1:11">
      <c r="A926" s="13">
        <v>40540</v>
      </c>
      <c r="B926" s="67" t="str">
        <f>TEXT($A926,"YYYY")&amp;"-"&amp;TEXT(ROW()-1,"000")&amp;"-"&amp;$F926&amp;TEXT(COUNTIF($F$2:F926,$F926), "000")</f>
        <v>2010-925-紅茶277</v>
      </c>
      <c r="C926" s="14" t="s">
        <v>169</v>
      </c>
      <c r="D926" s="14" t="s">
        <v>160</v>
      </c>
      <c r="E926" s="14" t="s">
        <v>10</v>
      </c>
      <c r="F926" s="14" t="s">
        <v>175</v>
      </c>
      <c r="G926" s="14">
        <v>74</v>
      </c>
      <c r="H926" s="14">
        <v>48</v>
      </c>
      <c r="I926" s="14">
        <v>73</v>
      </c>
      <c r="J926" s="14">
        <v>23500</v>
      </c>
      <c r="K926" s="15">
        <f t="shared" si="14"/>
        <v>1715500</v>
      </c>
    </row>
    <row r="927" spans="1:11">
      <c r="A927" s="13">
        <v>40543</v>
      </c>
      <c r="B927" s="67" t="str">
        <f>TEXT($A927,"YYYY")&amp;"-"&amp;TEXT(ROW()-1,"000")&amp;"-"&amp;$F927&amp;TEXT(COUNTIF($F$2:F927,$F927), "000")</f>
        <v>2010-926-紅茶278</v>
      </c>
      <c r="C927" s="14" t="s">
        <v>169</v>
      </c>
      <c r="D927" s="14" t="s">
        <v>94</v>
      </c>
      <c r="E927" s="14" t="s">
        <v>10</v>
      </c>
      <c r="F927" s="14" t="s">
        <v>175</v>
      </c>
      <c r="G927" s="14">
        <v>94</v>
      </c>
      <c r="H927" s="14">
        <v>89</v>
      </c>
      <c r="I927" s="14">
        <v>41</v>
      </c>
      <c r="J927" s="14">
        <v>23500</v>
      </c>
      <c r="K927" s="15">
        <f t="shared" si="14"/>
        <v>963500</v>
      </c>
    </row>
    <row r="928" spans="1:11">
      <c r="A928" s="13">
        <v>40544</v>
      </c>
      <c r="B928" s="67" t="str">
        <f>TEXT($A928,"YYYY")&amp;"-"&amp;TEXT(ROW()-1,"000")&amp;"-"&amp;$F928&amp;TEXT(COUNTIF($F$2:F928,$F928), "000")</f>
        <v>2011-927-泠涷茶345</v>
      </c>
      <c r="C928" s="14" t="s">
        <v>172</v>
      </c>
      <c r="D928" s="14" t="s">
        <v>108</v>
      </c>
      <c r="E928" s="14" t="s">
        <v>10</v>
      </c>
      <c r="F928" s="14" t="s">
        <v>176</v>
      </c>
      <c r="G928" s="14">
        <v>91</v>
      </c>
      <c r="H928" s="14">
        <v>74</v>
      </c>
      <c r="I928" s="14">
        <v>23</v>
      </c>
      <c r="J928" s="14">
        <v>9000</v>
      </c>
      <c r="K928" s="15">
        <f t="shared" si="14"/>
        <v>207000</v>
      </c>
    </row>
    <row r="929" spans="1:11">
      <c r="A929" s="13">
        <v>40545</v>
      </c>
      <c r="B929" s="67" t="str">
        <f>TEXT($A929,"YYYY")&amp;"-"&amp;TEXT(ROW()-1,"000")&amp;"-"&amp;$F929&amp;TEXT(COUNTIF($F$2:F929,$F929), "000")</f>
        <v>2011-928-泠涷茶346</v>
      </c>
      <c r="C929" s="14" t="s">
        <v>170</v>
      </c>
      <c r="D929" s="14" t="s">
        <v>144</v>
      </c>
      <c r="E929" s="14" t="s">
        <v>118</v>
      </c>
      <c r="F929" s="14" t="s">
        <v>176</v>
      </c>
      <c r="G929" s="14">
        <v>23</v>
      </c>
      <c r="H929" s="14">
        <v>88</v>
      </c>
      <c r="I929" s="14">
        <v>17</v>
      </c>
      <c r="J929" s="14">
        <v>9000</v>
      </c>
      <c r="K929" s="15">
        <f t="shared" si="14"/>
        <v>153000</v>
      </c>
    </row>
    <row r="930" spans="1:11">
      <c r="A930" s="13">
        <v>40546</v>
      </c>
      <c r="B930" s="67" t="str">
        <f>TEXT($A930,"YYYY")&amp;"-"&amp;TEXT(ROW()-1,"000")&amp;"-"&amp;$F930&amp;TEXT(COUNTIF($F$2:F930,$F930), "000")</f>
        <v>2011-929-泠涷茶347</v>
      </c>
      <c r="C930" s="14" t="s">
        <v>171</v>
      </c>
      <c r="D930" s="14" t="s">
        <v>39</v>
      </c>
      <c r="E930" s="14" t="s">
        <v>23</v>
      </c>
      <c r="F930" s="14" t="s">
        <v>176</v>
      </c>
      <c r="G930" s="14">
        <v>33</v>
      </c>
      <c r="H930" s="14">
        <v>75</v>
      </c>
      <c r="I930" s="14">
        <v>57</v>
      </c>
      <c r="J930" s="14">
        <v>9000</v>
      </c>
      <c r="K930" s="15">
        <f t="shared" si="14"/>
        <v>513000</v>
      </c>
    </row>
    <row r="931" spans="1:11">
      <c r="A931" s="13">
        <v>40546</v>
      </c>
      <c r="B931" s="67" t="str">
        <f>TEXT($A931,"YYYY")&amp;"-"&amp;TEXT(ROW()-1,"000")&amp;"-"&amp;$F931&amp;TEXT(COUNTIF($F$2:F931,$F931), "000")</f>
        <v>2011-930-紅茶279</v>
      </c>
      <c r="C931" s="14" t="s">
        <v>13</v>
      </c>
      <c r="D931" s="14" t="s">
        <v>117</v>
      </c>
      <c r="E931" s="14" t="s">
        <v>118</v>
      </c>
      <c r="F931" s="14" t="s">
        <v>175</v>
      </c>
      <c r="G931" s="14">
        <v>97</v>
      </c>
      <c r="H931" s="14">
        <v>36</v>
      </c>
      <c r="I931" s="14">
        <v>76</v>
      </c>
      <c r="J931" s="14">
        <v>23500</v>
      </c>
      <c r="K931" s="15">
        <f t="shared" si="14"/>
        <v>1786000</v>
      </c>
    </row>
    <row r="932" spans="1:11">
      <c r="A932" s="13">
        <v>40546</v>
      </c>
      <c r="B932" s="67" t="str">
        <f>TEXT($A932,"YYYY")&amp;"-"&amp;TEXT(ROW()-1,"000")&amp;"-"&amp;$F932&amp;TEXT(COUNTIF($F$2:F932,$F932), "000")</f>
        <v>2011-931-泠涷茶348</v>
      </c>
      <c r="C932" s="14" t="s">
        <v>169</v>
      </c>
      <c r="D932" s="14" t="s">
        <v>85</v>
      </c>
      <c r="E932" s="14" t="s">
        <v>7</v>
      </c>
      <c r="F932" s="14" t="s">
        <v>176</v>
      </c>
      <c r="G932" s="14">
        <v>24</v>
      </c>
      <c r="H932" s="14">
        <v>64</v>
      </c>
      <c r="I932" s="14">
        <v>73</v>
      </c>
      <c r="J932" s="14">
        <v>9000</v>
      </c>
      <c r="K932" s="15">
        <f t="shared" si="14"/>
        <v>657000</v>
      </c>
    </row>
    <row r="933" spans="1:11">
      <c r="A933" s="13">
        <v>40546</v>
      </c>
      <c r="B933" s="67" t="str">
        <f>TEXT($A933,"YYYY")&amp;"-"&amp;TEXT(ROW()-1,"000")&amp;"-"&amp;$F933&amp;TEXT(COUNTIF($F$2:F933,$F933), "000")</f>
        <v>2011-932-紅茶280</v>
      </c>
      <c r="C933" s="14" t="s">
        <v>171</v>
      </c>
      <c r="D933" s="14" t="s">
        <v>46</v>
      </c>
      <c r="E933" s="14" t="s">
        <v>10</v>
      </c>
      <c r="F933" s="14" t="s">
        <v>175</v>
      </c>
      <c r="G933" s="14">
        <v>22</v>
      </c>
      <c r="H933" s="14">
        <v>75</v>
      </c>
      <c r="I933" s="14">
        <v>1</v>
      </c>
      <c r="J933" s="14">
        <v>23500</v>
      </c>
      <c r="K933" s="15">
        <f t="shared" si="14"/>
        <v>23500</v>
      </c>
    </row>
    <row r="934" spans="1:11">
      <c r="A934" s="13">
        <v>40547</v>
      </c>
      <c r="B934" s="67" t="str">
        <f>TEXT($A934,"YYYY")&amp;"-"&amp;TEXT(ROW()-1,"000")&amp;"-"&amp;$F934&amp;TEXT(COUNTIF($F$2:F934,$F934), "000")</f>
        <v>2011-933-茶包050</v>
      </c>
      <c r="C934" s="14" t="s">
        <v>172</v>
      </c>
      <c r="D934" s="14" t="s">
        <v>36</v>
      </c>
      <c r="E934" s="14" t="s">
        <v>23</v>
      </c>
      <c r="F934" s="14" t="s">
        <v>178</v>
      </c>
      <c r="G934" s="14">
        <v>65</v>
      </c>
      <c r="H934" s="14">
        <v>88</v>
      </c>
      <c r="I934" s="14">
        <v>11</v>
      </c>
      <c r="J934" s="14">
        <v>4000</v>
      </c>
      <c r="K934" s="15">
        <f t="shared" si="14"/>
        <v>44000</v>
      </c>
    </row>
    <row r="935" spans="1:11">
      <c r="A935" s="13">
        <v>40549</v>
      </c>
      <c r="B935" s="67" t="str">
        <f>TEXT($A935,"YYYY")&amp;"-"&amp;TEXT(ROW()-1,"000")&amp;"-"&amp;$F935&amp;TEXT(COUNTIF($F$2:F935,$F935), "000")</f>
        <v>2011-934-紅茶281</v>
      </c>
      <c r="C935" s="14" t="s">
        <v>13</v>
      </c>
      <c r="D935" s="14" t="s">
        <v>145</v>
      </c>
      <c r="E935" s="14" t="s">
        <v>118</v>
      </c>
      <c r="F935" s="14" t="s">
        <v>175</v>
      </c>
      <c r="G935" s="14">
        <v>30</v>
      </c>
      <c r="H935" s="14">
        <v>27</v>
      </c>
      <c r="I935" s="14">
        <v>67</v>
      </c>
      <c r="J935" s="14">
        <v>23500</v>
      </c>
      <c r="K935" s="15">
        <f t="shared" si="14"/>
        <v>1574500</v>
      </c>
    </row>
    <row r="936" spans="1:11">
      <c r="A936" s="13">
        <v>40552</v>
      </c>
      <c r="B936" s="67" t="str">
        <f>TEXT($A936,"YYYY")&amp;"-"&amp;TEXT(ROW()-1,"000")&amp;"-"&amp;$F936&amp;TEXT(COUNTIF($F$2:F936,$F936), "000")</f>
        <v>2011-935-奶茶220</v>
      </c>
      <c r="C936" s="14" t="s">
        <v>172</v>
      </c>
      <c r="D936" s="14" t="s">
        <v>25</v>
      </c>
      <c r="E936" s="14" t="s">
        <v>21</v>
      </c>
      <c r="F936" s="14" t="s">
        <v>174</v>
      </c>
      <c r="G936" s="14">
        <v>49</v>
      </c>
      <c r="H936" s="14">
        <v>49</v>
      </c>
      <c r="I936" s="14">
        <v>62</v>
      </c>
      <c r="J936" s="14">
        <v>18000</v>
      </c>
      <c r="K936" s="15">
        <f t="shared" si="14"/>
        <v>1116000</v>
      </c>
    </row>
    <row r="937" spans="1:11">
      <c r="A937" s="13">
        <v>40552</v>
      </c>
      <c r="B937" s="67" t="str">
        <f>TEXT($A937,"YYYY")&amp;"-"&amp;TEXT(ROW()-1,"000")&amp;"-"&amp;$F937&amp;TEXT(COUNTIF($F$2:F937,$F937), "000")</f>
        <v>2011-936-泠涷茶349</v>
      </c>
      <c r="C937" s="14" t="s">
        <v>171</v>
      </c>
      <c r="D937" s="14" t="s">
        <v>136</v>
      </c>
      <c r="E937" s="14" t="s">
        <v>10</v>
      </c>
      <c r="F937" s="14" t="s">
        <v>176</v>
      </c>
      <c r="G937" s="14">
        <v>52</v>
      </c>
      <c r="H937" s="14">
        <v>50</v>
      </c>
      <c r="I937" s="14">
        <v>51</v>
      </c>
      <c r="J937" s="14">
        <v>9000</v>
      </c>
      <c r="K937" s="15">
        <f t="shared" si="14"/>
        <v>459000</v>
      </c>
    </row>
    <row r="938" spans="1:11">
      <c r="A938" s="13">
        <v>40553</v>
      </c>
      <c r="B938" s="67" t="str">
        <f>TEXT($A938,"YYYY")&amp;"-"&amp;TEXT(ROW()-1,"000")&amp;"-"&amp;$F938&amp;TEXT(COUNTIF($F$2:F938,$F938), "000")</f>
        <v>2011-937-泠涷茶350</v>
      </c>
      <c r="C938" s="14" t="s">
        <v>171</v>
      </c>
      <c r="D938" s="14" t="s">
        <v>136</v>
      </c>
      <c r="E938" s="14" t="s">
        <v>10</v>
      </c>
      <c r="F938" s="14" t="s">
        <v>176</v>
      </c>
      <c r="G938" s="14">
        <v>40</v>
      </c>
      <c r="H938" s="14">
        <v>57</v>
      </c>
      <c r="I938" s="14">
        <v>31</v>
      </c>
      <c r="J938" s="14">
        <v>9000</v>
      </c>
      <c r="K938" s="15">
        <f t="shared" si="14"/>
        <v>279000</v>
      </c>
    </row>
    <row r="939" spans="1:11">
      <c r="A939" s="13">
        <v>40554</v>
      </c>
      <c r="B939" s="67" t="str">
        <f>TEXT($A939,"YYYY")&amp;"-"&amp;TEXT(ROW()-1,"000")&amp;"-"&amp;$F939&amp;TEXT(COUNTIF($F$2:F939,$F939), "000")</f>
        <v>2011-938-奶茶221</v>
      </c>
      <c r="C939" s="14" t="s">
        <v>170</v>
      </c>
      <c r="D939" s="14" t="s">
        <v>6</v>
      </c>
      <c r="E939" s="14" t="s">
        <v>7</v>
      </c>
      <c r="F939" s="14" t="s">
        <v>174</v>
      </c>
      <c r="G939" s="14">
        <v>54</v>
      </c>
      <c r="H939" s="14">
        <v>48</v>
      </c>
      <c r="I939" s="14">
        <v>9</v>
      </c>
      <c r="J939" s="14">
        <v>18000</v>
      </c>
      <c r="K939" s="15">
        <f t="shared" si="14"/>
        <v>162000</v>
      </c>
    </row>
    <row r="940" spans="1:11">
      <c r="A940" s="13">
        <v>40557</v>
      </c>
      <c r="B940" s="67" t="str">
        <f>TEXT($A940,"YYYY")&amp;"-"&amp;TEXT(ROW()-1,"000")&amp;"-"&amp;$F940&amp;TEXT(COUNTIF($F$2:F940,$F940), "000")</f>
        <v>2011-939-泠涷茶351</v>
      </c>
      <c r="C940" s="14" t="s">
        <v>171</v>
      </c>
      <c r="D940" s="14" t="s">
        <v>114</v>
      </c>
      <c r="E940" s="14" t="s">
        <v>10</v>
      </c>
      <c r="F940" s="14" t="s">
        <v>176</v>
      </c>
      <c r="G940" s="14">
        <v>72</v>
      </c>
      <c r="H940" s="14">
        <v>27</v>
      </c>
      <c r="I940" s="14">
        <v>3</v>
      </c>
      <c r="J940" s="14">
        <v>9000</v>
      </c>
      <c r="K940" s="15">
        <f t="shared" si="14"/>
        <v>27000</v>
      </c>
    </row>
    <row r="941" spans="1:11">
      <c r="A941" s="13">
        <v>40557</v>
      </c>
      <c r="B941" s="67" t="str">
        <f>TEXT($A941,"YYYY")&amp;"-"&amp;TEXT(ROW()-1,"000")&amp;"-"&amp;$F941&amp;TEXT(COUNTIF($F$2:F941,$F941), "000")</f>
        <v>2011-940-泠涷茶352</v>
      </c>
      <c r="C941" s="14" t="s">
        <v>173</v>
      </c>
      <c r="D941" s="14" t="s">
        <v>162</v>
      </c>
      <c r="E941" s="14" t="s">
        <v>118</v>
      </c>
      <c r="F941" s="14" t="s">
        <v>176</v>
      </c>
      <c r="G941" s="14">
        <v>37</v>
      </c>
      <c r="H941" s="14">
        <v>47</v>
      </c>
      <c r="I941" s="14">
        <v>74</v>
      </c>
      <c r="J941" s="14">
        <v>9000</v>
      </c>
      <c r="K941" s="15">
        <f t="shared" si="14"/>
        <v>666000</v>
      </c>
    </row>
    <row r="942" spans="1:11">
      <c r="A942" s="13">
        <v>40558</v>
      </c>
      <c r="B942" s="67" t="str">
        <f>TEXT($A942,"YYYY")&amp;"-"&amp;TEXT(ROW()-1,"000")&amp;"-"&amp;$F942&amp;TEXT(COUNTIF($F$2:F942,$F942), "000")</f>
        <v>2011-941-泠涷茶353</v>
      </c>
      <c r="C942" s="14" t="s">
        <v>173</v>
      </c>
      <c r="D942" s="14" t="s">
        <v>27</v>
      </c>
      <c r="E942" s="14" t="s">
        <v>21</v>
      </c>
      <c r="F942" s="14" t="s">
        <v>176</v>
      </c>
      <c r="G942" s="14">
        <v>86</v>
      </c>
      <c r="H942" s="14">
        <v>42</v>
      </c>
      <c r="I942" s="14">
        <v>54</v>
      </c>
      <c r="J942" s="14">
        <v>9000</v>
      </c>
      <c r="K942" s="15">
        <f t="shared" si="14"/>
        <v>486000</v>
      </c>
    </row>
    <row r="943" spans="1:11">
      <c r="A943" s="13">
        <v>40559</v>
      </c>
      <c r="B943" s="67" t="str">
        <f>TEXT($A943,"YYYY")&amp;"-"&amp;TEXT(ROW()-1,"000")&amp;"-"&amp;$F943&amp;TEXT(COUNTIF($F$2:F943,$F943), "000")</f>
        <v>2011-942-奶茶222</v>
      </c>
      <c r="C943" s="14" t="s">
        <v>172</v>
      </c>
      <c r="D943" s="14" t="s">
        <v>99</v>
      </c>
      <c r="E943" s="14" t="s">
        <v>18</v>
      </c>
      <c r="F943" s="14" t="s">
        <v>174</v>
      </c>
      <c r="G943" s="14">
        <v>36</v>
      </c>
      <c r="H943" s="14">
        <v>77</v>
      </c>
      <c r="I943" s="14">
        <v>66</v>
      </c>
      <c r="J943" s="14">
        <v>18000</v>
      </c>
      <c r="K943" s="15">
        <f t="shared" si="14"/>
        <v>1188000</v>
      </c>
    </row>
    <row r="944" spans="1:11">
      <c r="A944" s="13">
        <v>40559</v>
      </c>
      <c r="B944" s="67" t="str">
        <f>TEXT($A944,"YYYY")&amp;"-"&amp;TEXT(ROW()-1,"000")&amp;"-"&amp;$F944&amp;TEXT(COUNTIF($F$2:F944,$F944), "000")</f>
        <v>2011-943-茶包051</v>
      </c>
      <c r="C944" s="14" t="s">
        <v>172</v>
      </c>
      <c r="D944" s="14" t="s">
        <v>20</v>
      </c>
      <c r="E944" s="14" t="s">
        <v>21</v>
      </c>
      <c r="F944" s="14" t="s">
        <v>178</v>
      </c>
      <c r="G944" s="14">
        <v>97</v>
      </c>
      <c r="H944" s="14">
        <v>31</v>
      </c>
      <c r="I944" s="14">
        <v>55</v>
      </c>
      <c r="J944" s="14">
        <v>4000</v>
      </c>
      <c r="K944" s="15">
        <f t="shared" si="14"/>
        <v>220000</v>
      </c>
    </row>
    <row r="945" spans="1:11">
      <c r="A945" s="13">
        <v>40560</v>
      </c>
      <c r="B945" s="67" t="str">
        <f>TEXT($A945,"YYYY")&amp;"-"&amp;TEXT(ROW()-1,"000")&amp;"-"&amp;$F945&amp;TEXT(COUNTIF($F$2:F945,$F945), "000")</f>
        <v>2011-944-奶茶223</v>
      </c>
      <c r="C945" s="14" t="s">
        <v>172</v>
      </c>
      <c r="D945" s="14" t="s">
        <v>11</v>
      </c>
      <c r="E945" s="14" t="s">
        <v>7</v>
      </c>
      <c r="F945" s="14" t="s">
        <v>174</v>
      </c>
      <c r="G945" s="14">
        <v>47</v>
      </c>
      <c r="H945" s="14">
        <v>57</v>
      </c>
      <c r="I945" s="14">
        <v>26</v>
      </c>
      <c r="J945" s="14">
        <v>18000</v>
      </c>
      <c r="K945" s="15">
        <f t="shared" si="14"/>
        <v>468000</v>
      </c>
    </row>
    <row r="946" spans="1:11">
      <c r="A946" s="13">
        <v>40561</v>
      </c>
      <c r="B946" s="67" t="str">
        <f>TEXT($A946,"YYYY")&amp;"-"&amp;TEXT(ROW()-1,"000")&amp;"-"&amp;$F946&amp;TEXT(COUNTIF($F$2:F946,$F946), "000")</f>
        <v>2011-945-泠涷茶354</v>
      </c>
      <c r="C946" s="14" t="s">
        <v>169</v>
      </c>
      <c r="D946" s="14" t="s">
        <v>66</v>
      </c>
      <c r="E946" s="14" t="s">
        <v>7</v>
      </c>
      <c r="F946" s="14" t="s">
        <v>176</v>
      </c>
      <c r="G946" s="14">
        <v>69</v>
      </c>
      <c r="H946" s="14">
        <v>95</v>
      </c>
      <c r="I946" s="14">
        <v>53</v>
      </c>
      <c r="J946" s="14">
        <v>9000</v>
      </c>
      <c r="K946" s="15">
        <f t="shared" si="14"/>
        <v>477000</v>
      </c>
    </row>
    <row r="947" spans="1:11">
      <c r="A947" s="13">
        <v>40561</v>
      </c>
      <c r="B947" s="67" t="str">
        <f>TEXT($A947,"YYYY")&amp;"-"&amp;TEXT(ROW()-1,"000")&amp;"-"&amp;$F947&amp;TEXT(COUNTIF($F$2:F947,$F947), "000")</f>
        <v>2011-946-紅茶282</v>
      </c>
      <c r="C947" s="14" t="s">
        <v>169</v>
      </c>
      <c r="D947" s="14" t="s">
        <v>8</v>
      </c>
      <c r="E947" s="14" t="s">
        <v>7</v>
      </c>
      <c r="F947" s="14" t="s">
        <v>175</v>
      </c>
      <c r="G947" s="14">
        <v>52</v>
      </c>
      <c r="H947" s="14">
        <v>93</v>
      </c>
      <c r="I947" s="14">
        <v>83</v>
      </c>
      <c r="J947" s="14">
        <v>23500</v>
      </c>
      <c r="K947" s="15">
        <f t="shared" si="14"/>
        <v>1950500</v>
      </c>
    </row>
    <row r="948" spans="1:11">
      <c r="A948" s="13">
        <v>40561</v>
      </c>
      <c r="B948" s="67" t="str">
        <f>TEXT($A948,"YYYY")&amp;"-"&amp;TEXT(ROW()-1,"000")&amp;"-"&amp;$F948&amp;TEXT(COUNTIF($F$2:F948,$F948), "000")</f>
        <v>2011-947-泠涷茶355</v>
      </c>
      <c r="C948" s="14" t="s">
        <v>172</v>
      </c>
      <c r="D948" s="14" t="s">
        <v>47</v>
      </c>
      <c r="E948" s="14" t="s">
        <v>7</v>
      </c>
      <c r="F948" s="14" t="s">
        <v>176</v>
      </c>
      <c r="G948" s="14">
        <v>99</v>
      </c>
      <c r="H948" s="14">
        <v>71</v>
      </c>
      <c r="I948" s="14">
        <v>10</v>
      </c>
      <c r="J948" s="14">
        <v>9000</v>
      </c>
      <c r="K948" s="15">
        <f t="shared" si="14"/>
        <v>90000</v>
      </c>
    </row>
    <row r="949" spans="1:11">
      <c r="A949" s="13">
        <v>40562</v>
      </c>
      <c r="B949" s="67" t="str">
        <f>TEXT($A949,"YYYY")&amp;"-"&amp;TEXT(ROW()-1,"000")&amp;"-"&amp;$F949&amp;TEXT(COUNTIF($F$2:F949,$F949), "000")</f>
        <v>2011-948-茶包052</v>
      </c>
      <c r="C949" s="14" t="s">
        <v>170</v>
      </c>
      <c r="D949" s="14" t="s">
        <v>43</v>
      </c>
      <c r="E949" s="14" t="s">
        <v>21</v>
      </c>
      <c r="F949" s="14" t="s">
        <v>178</v>
      </c>
      <c r="G949" s="14">
        <v>69</v>
      </c>
      <c r="H949" s="14">
        <v>74</v>
      </c>
      <c r="I949" s="14">
        <v>92</v>
      </c>
      <c r="J949" s="14">
        <v>4000</v>
      </c>
      <c r="K949" s="15">
        <f t="shared" si="14"/>
        <v>368000</v>
      </c>
    </row>
    <row r="950" spans="1:11">
      <c r="A950" s="13">
        <v>40562</v>
      </c>
      <c r="B950" s="67" t="str">
        <f>TEXT($A950,"YYYY")&amp;"-"&amp;TEXT(ROW()-1,"000")&amp;"-"&amp;$F950&amp;TEXT(COUNTIF($F$2:F950,$F950), "000")</f>
        <v>2011-949-紅茶283</v>
      </c>
      <c r="C950" s="14" t="s">
        <v>172</v>
      </c>
      <c r="D950" s="14" t="s">
        <v>74</v>
      </c>
      <c r="E950" s="14" t="s">
        <v>7</v>
      </c>
      <c r="F950" s="14" t="s">
        <v>175</v>
      </c>
      <c r="G950" s="14">
        <v>57</v>
      </c>
      <c r="H950" s="14">
        <v>22</v>
      </c>
      <c r="I950" s="14">
        <v>8</v>
      </c>
      <c r="J950" s="14">
        <v>23500</v>
      </c>
      <c r="K950" s="15">
        <f t="shared" si="14"/>
        <v>188000</v>
      </c>
    </row>
    <row r="951" spans="1:11">
      <c r="A951" s="13">
        <v>40563</v>
      </c>
      <c r="B951" s="67" t="str">
        <f>TEXT($A951,"YYYY")&amp;"-"&amp;TEXT(ROW()-1,"000")&amp;"-"&amp;$F951&amp;TEXT(COUNTIF($F$2:F951,$F951), "000")</f>
        <v>2011-950-紅茶284</v>
      </c>
      <c r="C951" s="14" t="s">
        <v>173</v>
      </c>
      <c r="D951" s="14" t="s">
        <v>107</v>
      </c>
      <c r="E951" s="14" t="s">
        <v>18</v>
      </c>
      <c r="F951" s="14" t="s">
        <v>175</v>
      </c>
      <c r="G951" s="14">
        <v>32</v>
      </c>
      <c r="H951" s="14">
        <v>21</v>
      </c>
      <c r="I951" s="14">
        <v>18</v>
      </c>
      <c r="J951" s="14">
        <v>23500</v>
      </c>
      <c r="K951" s="15">
        <f t="shared" si="14"/>
        <v>423000</v>
      </c>
    </row>
    <row r="952" spans="1:11">
      <c r="A952" s="13">
        <v>40563</v>
      </c>
      <c r="B952" s="67" t="str">
        <f>TEXT($A952,"YYYY")&amp;"-"&amp;TEXT(ROW()-1,"000")&amp;"-"&amp;$F952&amp;TEXT(COUNTIF($F$2:F952,$F952), "000")</f>
        <v>2011-951-奶茶224</v>
      </c>
      <c r="C952" s="14" t="s">
        <v>13</v>
      </c>
      <c r="D952" s="14" t="s">
        <v>65</v>
      </c>
      <c r="E952" s="14" t="s">
        <v>7</v>
      </c>
      <c r="F952" s="14" t="s">
        <v>174</v>
      </c>
      <c r="G952" s="14">
        <v>36</v>
      </c>
      <c r="H952" s="14">
        <v>62</v>
      </c>
      <c r="I952" s="14">
        <v>44</v>
      </c>
      <c r="J952" s="14">
        <v>18000</v>
      </c>
      <c r="K952" s="15">
        <f t="shared" si="14"/>
        <v>792000</v>
      </c>
    </row>
    <row r="953" spans="1:11">
      <c r="A953" s="13">
        <v>40565</v>
      </c>
      <c r="B953" s="67" t="str">
        <f>TEXT($A953,"YYYY")&amp;"-"&amp;TEXT(ROW()-1,"000")&amp;"-"&amp;$F953&amp;TEXT(COUNTIF($F$2:F953,$F953), "000")</f>
        <v>2011-952-泠涷茶356</v>
      </c>
      <c r="C953" s="14" t="s">
        <v>173</v>
      </c>
      <c r="D953" s="14" t="s">
        <v>162</v>
      </c>
      <c r="E953" s="14" t="s">
        <v>118</v>
      </c>
      <c r="F953" s="14" t="s">
        <v>176</v>
      </c>
      <c r="G953" s="14">
        <v>94</v>
      </c>
      <c r="H953" s="14">
        <v>46</v>
      </c>
      <c r="I953" s="14">
        <v>30</v>
      </c>
      <c r="J953" s="14">
        <v>9000</v>
      </c>
      <c r="K953" s="15">
        <f t="shared" si="14"/>
        <v>270000</v>
      </c>
    </row>
    <row r="954" spans="1:11">
      <c r="A954" s="13">
        <v>40565</v>
      </c>
      <c r="B954" s="67" t="str">
        <f>TEXT($A954,"YYYY")&amp;"-"&amp;TEXT(ROW()-1,"000")&amp;"-"&amp;$F954&amp;TEXT(COUNTIF($F$2:F954,$F954), "000")</f>
        <v>2011-953-紅茶285</v>
      </c>
      <c r="C954" s="14" t="s">
        <v>169</v>
      </c>
      <c r="D954" s="14" t="s">
        <v>106</v>
      </c>
      <c r="E954" s="14" t="s">
        <v>18</v>
      </c>
      <c r="F954" s="14" t="s">
        <v>175</v>
      </c>
      <c r="G954" s="14">
        <v>96</v>
      </c>
      <c r="H954" s="14">
        <v>76</v>
      </c>
      <c r="I954" s="14">
        <v>86</v>
      </c>
      <c r="J954" s="14">
        <v>23500</v>
      </c>
      <c r="K954" s="15">
        <f t="shared" si="14"/>
        <v>2021000</v>
      </c>
    </row>
    <row r="955" spans="1:11">
      <c r="A955" s="13">
        <v>40566</v>
      </c>
      <c r="B955" s="67" t="str">
        <f>TEXT($A955,"YYYY")&amp;"-"&amp;TEXT(ROW()-1,"000")&amp;"-"&amp;$F955&amp;TEXT(COUNTIF($F$2:F955,$F955), "000")</f>
        <v>2011-954-紅茶286</v>
      </c>
      <c r="C955" s="14" t="s">
        <v>169</v>
      </c>
      <c r="D955" s="14" t="s">
        <v>153</v>
      </c>
      <c r="E955" s="14" t="s">
        <v>7</v>
      </c>
      <c r="F955" s="14" t="s">
        <v>175</v>
      </c>
      <c r="G955" s="14">
        <v>81</v>
      </c>
      <c r="H955" s="14">
        <v>64</v>
      </c>
      <c r="I955" s="14">
        <v>84</v>
      </c>
      <c r="J955" s="14">
        <v>23500</v>
      </c>
      <c r="K955" s="15">
        <f t="shared" si="14"/>
        <v>1974000</v>
      </c>
    </row>
    <row r="956" spans="1:11">
      <c r="A956" s="13">
        <v>40566</v>
      </c>
      <c r="B956" s="67" t="str">
        <f>TEXT($A956,"YYYY")&amp;"-"&amp;TEXT(ROW()-1,"000")&amp;"-"&amp;$F956&amp;TEXT(COUNTIF($F$2:F956,$F956), "000")</f>
        <v>2011-955-奶茶225</v>
      </c>
      <c r="C956" s="14" t="s">
        <v>170</v>
      </c>
      <c r="D956" s="14" t="s">
        <v>24</v>
      </c>
      <c r="E956" s="14" t="s">
        <v>21</v>
      </c>
      <c r="F956" s="14" t="s">
        <v>174</v>
      </c>
      <c r="G956" s="14">
        <v>27</v>
      </c>
      <c r="H956" s="14">
        <v>24</v>
      </c>
      <c r="I956" s="14">
        <v>69</v>
      </c>
      <c r="J956" s="14">
        <v>18000</v>
      </c>
      <c r="K956" s="15">
        <f t="shared" si="14"/>
        <v>1242000</v>
      </c>
    </row>
    <row r="957" spans="1:11">
      <c r="A957" s="13">
        <v>40569</v>
      </c>
      <c r="B957" s="67" t="str">
        <f>TEXT($A957,"YYYY")&amp;"-"&amp;TEXT(ROW()-1,"000")&amp;"-"&amp;$F957&amp;TEXT(COUNTIF($F$2:F957,$F957), "000")</f>
        <v>2011-956-紅茶287</v>
      </c>
      <c r="C957" s="14" t="s">
        <v>172</v>
      </c>
      <c r="D957" s="14" t="s">
        <v>11</v>
      </c>
      <c r="E957" s="14" t="s">
        <v>7</v>
      </c>
      <c r="F957" s="14" t="s">
        <v>175</v>
      </c>
      <c r="G957" s="14">
        <v>48</v>
      </c>
      <c r="H957" s="14">
        <v>100</v>
      </c>
      <c r="I957" s="14">
        <v>86</v>
      </c>
      <c r="J957" s="14">
        <v>23500</v>
      </c>
      <c r="K957" s="15">
        <f t="shared" si="14"/>
        <v>2021000</v>
      </c>
    </row>
    <row r="958" spans="1:11">
      <c r="A958" s="13">
        <v>40571</v>
      </c>
      <c r="B958" s="67" t="str">
        <f>TEXT($A958,"YYYY")&amp;"-"&amp;TEXT(ROW()-1,"000")&amp;"-"&amp;$F958&amp;TEXT(COUNTIF($F$2:F958,$F958), "000")</f>
        <v>2011-957-泠涷茶357</v>
      </c>
      <c r="C958" s="14" t="s">
        <v>173</v>
      </c>
      <c r="D958" s="14" t="s">
        <v>142</v>
      </c>
      <c r="E958" s="14" t="s">
        <v>7</v>
      </c>
      <c r="F958" s="14" t="s">
        <v>176</v>
      </c>
      <c r="G958" s="14">
        <v>45</v>
      </c>
      <c r="H958" s="14">
        <v>47</v>
      </c>
      <c r="I958" s="14">
        <v>80</v>
      </c>
      <c r="J958" s="14">
        <v>9000</v>
      </c>
      <c r="K958" s="15">
        <f t="shared" si="14"/>
        <v>720000</v>
      </c>
    </row>
    <row r="959" spans="1:11">
      <c r="A959" s="13">
        <v>40572</v>
      </c>
      <c r="B959" s="67" t="str">
        <f>TEXT($A959,"YYYY")&amp;"-"&amp;TEXT(ROW()-1,"000")&amp;"-"&amp;$F959&amp;TEXT(COUNTIF($F$2:F959,$F959), "000")</f>
        <v>2011-958-泠涷茶358</v>
      </c>
      <c r="C959" s="14" t="s">
        <v>13</v>
      </c>
      <c r="D959" s="14" t="s">
        <v>34</v>
      </c>
      <c r="E959" s="14" t="s">
        <v>23</v>
      </c>
      <c r="F959" s="14" t="s">
        <v>176</v>
      </c>
      <c r="G959" s="14">
        <v>57</v>
      </c>
      <c r="H959" s="14">
        <v>49</v>
      </c>
      <c r="I959" s="14">
        <v>51</v>
      </c>
      <c r="J959" s="14">
        <v>9000</v>
      </c>
      <c r="K959" s="15">
        <f t="shared" si="14"/>
        <v>459000</v>
      </c>
    </row>
    <row r="960" spans="1:11">
      <c r="A960" s="13">
        <v>40572</v>
      </c>
      <c r="B960" s="67" t="str">
        <f>TEXT($A960,"YYYY")&amp;"-"&amp;TEXT(ROW()-1,"000")&amp;"-"&amp;$F960&amp;TEXT(COUNTIF($F$2:F960,$F960), "000")</f>
        <v>2011-959-紅茶288</v>
      </c>
      <c r="C960" s="14" t="s">
        <v>171</v>
      </c>
      <c r="D960" s="14" t="s">
        <v>62</v>
      </c>
      <c r="E960" s="14" t="s">
        <v>7</v>
      </c>
      <c r="F960" s="14" t="s">
        <v>175</v>
      </c>
      <c r="G960" s="14">
        <v>46</v>
      </c>
      <c r="H960" s="14">
        <v>31</v>
      </c>
      <c r="I960" s="14">
        <v>7</v>
      </c>
      <c r="J960" s="14">
        <v>23500</v>
      </c>
      <c r="K960" s="15">
        <f t="shared" si="14"/>
        <v>164500</v>
      </c>
    </row>
    <row r="961" spans="1:11">
      <c r="A961" s="13">
        <v>40572</v>
      </c>
      <c r="B961" s="67" t="str">
        <f>TEXT($A961,"YYYY")&amp;"-"&amp;TEXT(ROW()-1,"000")&amp;"-"&amp;$F961&amp;TEXT(COUNTIF($F$2:F961,$F961), "000")</f>
        <v>2011-960-泠涷茶359</v>
      </c>
      <c r="C961" s="14" t="s">
        <v>173</v>
      </c>
      <c r="D961" s="14" t="s">
        <v>88</v>
      </c>
      <c r="E961" s="14" t="s">
        <v>21</v>
      </c>
      <c r="F961" s="14" t="s">
        <v>176</v>
      </c>
      <c r="G961" s="14">
        <v>27</v>
      </c>
      <c r="H961" s="14">
        <v>58</v>
      </c>
      <c r="I961" s="14">
        <v>24</v>
      </c>
      <c r="J961" s="14">
        <v>9000</v>
      </c>
      <c r="K961" s="15">
        <f t="shared" si="14"/>
        <v>216000</v>
      </c>
    </row>
    <row r="962" spans="1:11">
      <c r="A962" s="13">
        <v>40572</v>
      </c>
      <c r="B962" s="67" t="str">
        <f>TEXT($A962,"YYYY")&amp;"-"&amp;TEXT(ROW()-1,"000")&amp;"-"&amp;$F962&amp;TEXT(COUNTIF($F$2:F962,$F962), "000")</f>
        <v>2011-961-泠涷茶360</v>
      </c>
      <c r="C962" s="14" t="s">
        <v>172</v>
      </c>
      <c r="D962" s="14" t="s">
        <v>154</v>
      </c>
      <c r="E962" s="14" t="s">
        <v>21</v>
      </c>
      <c r="F962" s="14" t="s">
        <v>176</v>
      </c>
      <c r="G962" s="14">
        <v>28</v>
      </c>
      <c r="H962" s="14">
        <v>80</v>
      </c>
      <c r="I962" s="14">
        <v>73</v>
      </c>
      <c r="J962" s="14">
        <v>9000</v>
      </c>
      <c r="K962" s="15">
        <f t="shared" ref="K962:K1025" si="15">J962*I962</f>
        <v>657000</v>
      </c>
    </row>
    <row r="963" spans="1:11">
      <c r="A963" s="13">
        <v>40573</v>
      </c>
      <c r="B963" s="67" t="str">
        <f>TEXT($A963,"YYYY")&amp;"-"&amp;TEXT(ROW()-1,"000")&amp;"-"&amp;$F963&amp;TEXT(COUNTIF($F$2:F963,$F963), "000")</f>
        <v>2011-962-紅茶289</v>
      </c>
      <c r="C963" s="14" t="s">
        <v>169</v>
      </c>
      <c r="D963" s="14" t="s">
        <v>106</v>
      </c>
      <c r="E963" s="14" t="s">
        <v>18</v>
      </c>
      <c r="F963" s="14" t="s">
        <v>175</v>
      </c>
      <c r="G963" s="14">
        <v>45</v>
      </c>
      <c r="H963" s="14">
        <v>38</v>
      </c>
      <c r="I963" s="14">
        <v>73</v>
      </c>
      <c r="J963" s="14">
        <v>23500</v>
      </c>
      <c r="K963" s="15">
        <f t="shared" si="15"/>
        <v>1715500</v>
      </c>
    </row>
    <row r="964" spans="1:11">
      <c r="A964" s="13">
        <v>40573</v>
      </c>
      <c r="B964" s="67" t="str">
        <f>TEXT($A964,"YYYY")&amp;"-"&amp;TEXT(ROW()-1,"000")&amp;"-"&amp;$F964&amp;TEXT(COUNTIF($F$2:F964,$F964), "000")</f>
        <v>2011-963-奶茶226</v>
      </c>
      <c r="C964" s="14" t="s">
        <v>13</v>
      </c>
      <c r="D964" s="14" t="s">
        <v>115</v>
      </c>
      <c r="E964" s="14" t="s">
        <v>21</v>
      </c>
      <c r="F964" s="14" t="s">
        <v>174</v>
      </c>
      <c r="G964" s="14">
        <v>46</v>
      </c>
      <c r="H964" s="14">
        <v>60</v>
      </c>
      <c r="I964" s="14">
        <v>98</v>
      </c>
      <c r="J964" s="14">
        <v>18000</v>
      </c>
      <c r="K964" s="15">
        <f t="shared" si="15"/>
        <v>1764000</v>
      </c>
    </row>
    <row r="965" spans="1:11">
      <c r="A965" s="13">
        <v>40573</v>
      </c>
      <c r="B965" s="67" t="str">
        <f>TEXT($A965,"YYYY")&amp;"-"&amp;TEXT(ROW()-1,"000")&amp;"-"&amp;$F965&amp;TEXT(COUNTIF($F$2:F965,$F965), "000")</f>
        <v>2011-964-泠涷茶361</v>
      </c>
      <c r="C965" s="14" t="s">
        <v>169</v>
      </c>
      <c r="D965" s="14" t="s">
        <v>16</v>
      </c>
      <c r="E965" s="14" t="s">
        <v>10</v>
      </c>
      <c r="F965" s="14" t="s">
        <v>176</v>
      </c>
      <c r="G965" s="14">
        <v>63</v>
      </c>
      <c r="H965" s="14">
        <v>58</v>
      </c>
      <c r="I965" s="14">
        <v>98</v>
      </c>
      <c r="J965" s="14">
        <v>9000</v>
      </c>
      <c r="K965" s="15">
        <f t="shared" si="15"/>
        <v>882000</v>
      </c>
    </row>
    <row r="966" spans="1:11">
      <c r="A966" s="13">
        <v>40574</v>
      </c>
      <c r="B966" s="67" t="str">
        <f>TEXT($A966,"YYYY")&amp;"-"&amp;TEXT(ROW()-1,"000")&amp;"-"&amp;$F966&amp;TEXT(COUNTIF($F$2:F966,$F966), "000")</f>
        <v>2011-965-奶茶227</v>
      </c>
      <c r="C966" s="14" t="s">
        <v>172</v>
      </c>
      <c r="D966" s="14" t="s">
        <v>11</v>
      </c>
      <c r="E966" s="14" t="s">
        <v>7</v>
      </c>
      <c r="F966" s="14" t="s">
        <v>174</v>
      </c>
      <c r="G966" s="14">
        <v>88</v>
      </c>
      <c r="H966" s="14">
        <v>63</v>
      </c>
      <c r="I966" s="14">
        <v>52</v>
      </c>
      <c r="J966" s="14">
        <v>18000</v>
      </c>
      <c r="K966" s="15">
        <f t="shared" si="15"/>
        <v>936000</v>
      </c>
    </row>
    <row r="967" spans="1:11">
      <c r="A967" s="13">
        <v>40574</v>
      </c>
      <c r="B967" s="67" t="str">
        <f>TEXT($A967,"YYYY")&amp;"-"&amp;TEXT(ROW()-1,"000")&amp;"-"&amp;$F967&amp;TEXT(COUNTIF($F$2:F967,$F967), "000")</f>
        <v>2011-966-泠涷茶362</v>
      </c>
      <c r="C967" s="14" t="s">
        <v>170</v>
      </c>
      <c r="D967" s="14" t="s">
        <v>6</v>
      </c>
      <c r="E967" s="14" t="s">
        <v>7</v>
      </c>
      <c r="F967" s="14" t="s">
        <v>176</v>
      </c>
      <c r="G967" s="14">
        <v>64</v>
      </c>
      <c r="H967" s="14">
        <v>37</v>
      </c>
      <c r="I967" s="14">
        <v>9</v>
      </c>
      <c r="J967" s="14">
        <v>9000</v>
      </c>
      <c r="K967" s="15">
        <f t="shared" si="15"/>
        <v>81000</v>
      </c>
    </row>
    <row r="968" spans="1:11">
      <c r="A968" s="13">
        <v>40574</v>
      </c>
      <c r="B968" s="67" t="str">
        <f>TEXT($A968,"YYYY")&amp;"-"&amp;TEXT(ROW()-1,"000")&amp;"-"&amp;$F968&amp;TEXT(COUNTIF($F$2:F968,$F968), "000")</f>
        <v>2011-967-奶茶228</v>
      </c>
      <c r="C968" s="14" t="s">
        <v>169</v>
      </c>
      <c r="D968" s="14" t="s">
        <v>70</v>
      </c>
      <c r="E968" s="14" t="s">
        <v>7</v>
      </c>
      <c r="F968" s="14" t="s">
        <v>174</v>
      </c>
      <c r="G968" s="14">
        <v>21</v>
      </c>
      <c r="H968" s="14">
        <v>66</v>
      </c>
      <c r="I968" s="14">
        <v>96</v>
      </c>
      <c r="J968" s="14">
        <v>18000</v>
      </c>
      <c r="K968" s="15">
        <f t="shared" si="15"/>
        <v>1728000</v>
      </c>
    </row>
    <row r="969" spans="1:11">
      <c r="A969" s="13">
        <v>40574</v>
      </c>
      <c r="B969" s="67" t="str">
        <f>TEXT($A969,"YYYY")&amp;"-"&amp;TEXT(ROW()-1,"000")&amp;"-"&amp;$F969&amp;TEXT(COUNTIF($F$2:F969,$F969), "000")</f>
        <v>2011-968-泠涷茶363</v>
      </c>
      <c r="C969" s="14" t="s">
        <v>173</v>
      </c>
      <c r="D969" s="14" t="s">
        <v>88</v>
      </c>
      <c r="E969" s="14" t="s">
        <v>21</v>
      </c>
      <c r="F969" s="14" t="s">
        <v>176</v>
      </c>
      <c r="G969" s="14">
        <v>61</v>
      </c>
      <c r="H969" s="14">
        <v>26</v>
      </c>
      <c r="I969" s="14">
        <v>100</v>
      </c>
      <c r="J969" s="14">
        <v>9000</v>
      </c>
      <c r="K969" s="15">
        <f t="shared" si="15"/>
        <v>900000</v>
      </c>
    </row>
    <row r="970" spans="1:11">
      <c r="A970" s="13">
        <v>40575</v>
      </c>
      <c r="B970" s="67" t="str">
        <f>TEXT($A970,"YYYY")&amp;"-"&amp;TEXT(ROW()-1,"000")&amp;"-"&amp;$F970&amp;TEXT(COUNTIF($F$2:F970,$F970), "000")</f>
        <v>2011-969-紅茶290</v>
      </c>
      <c r="C970" s="14" t="s">
        <v>172</v>
      </c>
      <c r="D970" s="14" t="s">
        <v>26</v>
      </c>
      <c r="E970" s="14" t="s">
        <v>21</v>
      </c>
      <c r="F970" s="14" t="s">
        <v>175</v>
      </c>
      <c r="G970" s="14">
        <v>55</v>
      </c>
      <c r="H970" s="14">
        <v>21</v>
      </c>
      <c r="I970" s="14">
        <v>67</v>
      </c>
      <c r="J970" s="14">
        <v>23500</v>
      </c>
      <c r="K970" s="15">
        <f t="shared" si="15"/>
        <v>1574500</v>
      </c>
    </row>
    <row r="971" spans="1:11">
      <c r="A971" s="13">
        <v>40575</v>
      </c>
      <c r="B971" s="67" t="str">
        <f>TEXT($A971,"YYYY")&amp;"-"&amp;TEXT(ROW()-1,"000")&amp;"-"&amp;$F971&amp;TEXT(COUNTIF($F$2:F971,$F971), "000")</f>
        <v>2011-970-奶茶229</v>
      </c>
      <c r="C971" s="14" t="s">
        <v>170</v>
      </c>
      <c r="D971" s="14" t="s">
        <v>24</v>
      </c>
      <c r="E971" s="14" t="s">
        <v>21</v>
      </c>
      <c r="F971" s="14" t="s">
        <v>174</v>
      </c>
      <c r="G971" s="14">
        <v>38</v>
      </c>
      <c r="H971" s="14">
        <v>88</v>
      </c>
      <c r="I971" s="14">
        <v>42</v>
      </c>
      <c r="J971" s="14">
        <v>18000</v>
      </c>
      <c r="K971" s="15">
        <f t="shared" si="15"/>
        <v>756000</v>
      </c>
    </row>
    <row r="972" spans="1:11">
      <c r="A972" s="13">
        <v>40576</v>
      </c>
      <c r="B972" s="67" t="str">
        <f>TEXT($A972,"YYYY")&amp;"-"&amp;TEXT(ROW()-1,"000")&amp;"-"&amp;$F972&amp;TEXT(COUNTIF($F$2:F972,$F972), "000")</f>
        <v>2011-971-泠涷茶364</v>
      </c>
      <c r="C972" s="14" t="s">
        <v>13</v>
      </c>
      <c r="D972" s="14" t="s">
        <v>124</v>
      </c>
      <c r="E972" s="14" t="s">
        <v>118</v>
      </c>
      <c r="F972" s="14" t="s">
        <v>176</v>
      </c>
      <c r="G972" s="14">
        <v>92</v>
      </c>
      <c r="H972" s="14">
        <v>22</v>
      </c>
      <c r="I972" s="14">
        <v>94</v>
      </c>
      <c r="J972" s="14">
        <v>9000</v>
      </c>
      <c r="K972" s="15">
        <f t="shared" si="15"/>
        <v>846000</v>
      </c>
    </row>
    <row r="973" spans="1:11">
      <c r="A973" s="13">
        <v>40576</v>
      </c>
      <c r="B973" s="67" t="str">
        <f>TEXT($A973,"YYYY")&amp;"-"&amp;TEXT(ROW()-1,"000")&amp;"-"&amp;$F973&amp;TEXT(COUNTIF($F$2:F973,$F973), "000")</f>
        <v>2011-972-紅茶291</v>
      </c>
      <c r="C973" s="14" t="s">
        <v>169</v>
      </c>
      <c r="D973" s="14" t="s">
        <v>106</v>
      </c>
      <c r="E973" s="14" t="s">
        <v>18</v>
      </c>
      <c r="F973" s="14" t="s">
        <v>175</v>
      </c>
      <c r="G973" s="14">
        <v>27</v>
      </c>
      <c r="H973" s="14">
        <v>33</v>
      </c>
      <c r="I973" s="14">
        <v>18</v>
      </c>
      <c r="J973" s="14">
        <v>23500</v>
      </c>
      <c r="K973" s="15">
        <f t="shared" si="15"/>
        <v>423000</v>
      </c>
    </row>
    <row r="974" spans="1:11">
      <c r="A974" s="13">
        <v>40576</v>
      </c>
      <c r="B974" s="67" t="str">
        <f>TEXT($A974,"YYYY")&amp;"-"&amp;TEXT(ROW()-1,"000")&amp;"-"&amp;$F974&amp;TEXT(COUNTIF($F$2:F974,$F974), "000")</f>
        <v>2011-973-奶茶230</v>
      </c>
      <c r="C974" s="14" t="s">
        <v>13</v>
      </c>
      <c r="D974" s="14" t="s">
        <v>89</v>
      </c>
      <c r="E974" s="14" t="s">
        <v>10</v>
      </c>
      <c r="F974" s="14" t="s">
        <v>174</v>
      </c>
      <c r="G974" s="14">
        <v>48</v>
      </c>
      <c r="H974" s="14">
        <v>63</v>
      </c>
      <c r="I974" s="14">
        <v>100</v>
      </c>
      <c r="J974" s="14">
        <v>18000</v>
      </c>
      <c r="K974" s="15">
        <f t="shared" si="15"/>
        <v>1800000</v>
      </c>
    </row>
    <row r="975" spans="1:11">
      <c r="A975" s="13">
        <v>40576</v>
      </c>
      <c r="B975" s="67" t="str">
        <f>TEXT($A975,"YYYY")&amp;"-"&amp;TEXT(ROW()-1,"000")&amp;"-"&amp;$F975&amp;TEXT(COUNTIF($F$2:F975,$F975), "000")</f>
        <v>2011-974-泠涷茶365</v>
      </c>
      <c r="C975" s="14" t="s">
        <v>173</v>
      </c>
      <c r="D975" s="14" t="s">
        <v>88</v>
      </c>
      <c r="E975" s="14" t="s">
        <v>21</v>
      </c>
      <c r="F975" s="14" t="s">
        <v>176</v>
      </c>
      <c r="G975" s="14">
        <v>31</v>
      </c>
      <c r="H975" s="14">
        <v>67</v>
      </c>
      <c r="I975" s="14">
        <v>34</v>
      </c>
      <c r="J975" s="14">
        <v>9000</v>
      </c>
      <c r="K975" s="15">
        <f t="shared" si="15"/>
        <v>306000</v>
      </c>
    </row>
    <row r="976" spans="1:11">
      <c r="A976" s="13">
        <v>40579</v>
      </c>
      <c r="B976" s="67" t="str">
        <f>TEXT($A976,"YYYY")&amp;"-"&amp;TEXT(ROW()-1,"000")&amp;"-"&amp;$F976&amp;TEXT(COUNTIF($F$2:F976,$F976), "000")</f>
        <v>2011-975-泠涷茶366</v>
      </c>
      <c r="C976" s="14" t="s">
        <v>173</v>
      </c>
      <c r="D976" s="14" t="s">
        <v>159</v>
      </c>
      <c r="E976" s="14" t="s">
        <v>21</v>
      </c>
      <c r="F976" s="14" t="s">
        <v>176</v>
      </c>
      <c r="G976" s="14">
        <v>95</v>
      </c>
      <c r="H976" s="14">
        <v>73</v>
      </c>
      <c r="I976" s="14">
        <v>83</v>
      </c>
      <c r="J976" s="14">
        <v>9000</v>
      </c>
      <c r="K976" s="15">
        <f t="shared" si="15"/>
        <v>747000</v>
      </c>
    </row>
    <row r="977" spans="1:11">
      <c r="A977" s="13">
        <v>40580</v>
      </c>
      <c r="B977" s="67" t="str">
        <f>TEXT($A977,"YYYY")&amp;"-"&amp;TEXT(ROW()-1,"000")&amp;"-"&amp;$F977&amp;TEXT(COUNTIF($F$2:F977,$F977), "000")</f>
        <v>2011-976-茶包053</v>
      </c>
      <c r="C977" s="14" t="s">
        <v>170</v>
      </c>
      <c r="D977" s="14" t="s">
        <v>30</v>
      </c>
      <c r="E977" s="14" t="s">
        <v>21</v>
      </c>
      <c r="F977" s="14" t="s">
        <v>178</v>
      </c>
      <c r="G977" s="14">
        <v>55</v>
      </c>
      <c r="H977" s="14">
        <v>75</v>
      </c>
      <c r="I977" s="14">
        <v>19</v>
      </c>
      <c r="J977" s="14">
        <v>4000</v>
      </c>
      <c r="K977" s="15">
        <f t="shared" si="15"/>
        <v>76000</v>
      </c>
    </row>
    <row r="978" spans="1:11">
      <c r="A978" s="13">
        <v>40580</v>
      </c>
      <c r="B978" s="67" t="str">
        <f>TEXT($A978,"YYYY")&amp;"-"&amp;TEXT(ROW()-1,"000")&amp;"-"&amp;$F978&amp;TEXT(COUNTIF($F$2:F978,$F978), "000")</f>
        <v>2011-977-紅茶292</v>
      </c>
      <c r="C978" s="14" t="s">
        <v>169</v>
      </c>
      <c r="D978" s="14" t="s">
        <v>153</v>
      </c>
      <c r="E978" s="14" t="s">
        <v>7</v>
      </c>
      <c r="F978" s="14" t="s">
        <v>175</v>
      </c>
      <c r="G978" s="14">
        <v>23</v>
      </c>
      <c r="H978" s="14">
        <v>29</v>
      </c>
      <c r="I978" s="14">
        <v>66</v>
      </c>
      <c r="J978" s="14">
        <v>23500</v>
      </c>
      <c r="K978" s="15">
        <f t="shared" si="15"/>
        <v>1551000</v>
      </c>
    </row>
    <row r="979" spans="1:11">
      <c r="A979" s="13">
        <v>40582</v>
      </c>
      <c r="B979" s="67" t="str">
        <f>TEXT($A979,"YYYY")&amp;"-"&amp;TEXT(ROW()-1,"000")&amp;"-"&amp;$F979&amp;TEXT(COUNTIF($F$2:F979,$F979), "000")</f>
        <v>2011-978-泠涷茶367</v>
      </c>
      <c r="C979" s="14" t="s">
        <v>172</v>
      </c>
      <c r="D979" s="14" t="s">
        <v>150</v>
      </c>
      <c r="E979" s="14" t="s">
        <v>21</v>
      </c>
      <c r="F979" s="14" t="s">
        <v>176</v>
      </c>
      <c r="G979" s="14">
        <v>79</v>
      </c>
      <c r="H979" s="14">
        <v>21</v>
      </c>
      <c r="I979" s="14">
        <v>37</v>
      </c>
      <c r="J979" s="14">
        <v>9000</v>
      </c>
      <c r="K979" s="15">
        <f t="shared" si="15"/>
        <v>333000</v>
      </c>
    </row>
    <row r="980" spans="1:11">
      <c r="A980" s="13">
        <v>40582</v>
      </c>
      <c r="B980" s="67" t="str">
        <f>TEXT($A980,"YYYY")&amp;"-"&amp;TEXT(ROW()-1,"000")&amp;"-"&amp;$F980&amp;TEXT(COUNTIF($F$2:F980,$F980), "000")</f>
        <v>2011-979-紅茶293</v>
      </c>
      <c r="C980" s="14" t="s">
        <v>13</v>
      </c>
      <c r="D980" s="14" t="s">
        <v>156</v>
      </c>
      <c r="E980" s="14" t="s">
        <v>23</v>
      </c>
      <c r="F980" s="14" t="s">
        <v>175</v>
      </c>
      <c r="G980" s="14">
        <v>35</v>
      </c>
      <c r="H980" s="14">
        <v>38</v>
      </c>
      <c r="I980" s="14">
        <v>11</v>
      </c>
      <c r="J980" s="14">
        <v>23500</v>
      </c>
      <c r="K980" s="15">
        <f t="shared" si="15"/>
        <v>258500</v>
      </c>
    </row>
    <row r="981" spans="1:11">
      <c r="A981" s="13">
        <v>40583</v>
      </c>
      <c r="B981" s="67" t="str">
        <f>TEXT($A981,"YYYY")&amp;"-"&amp;TEXT(ROW()-1,"000")&amp;"-"&amp;$F981&amp;TEXT(COUNTIF($F$2:F981,$F981), "000")</f>
        <v>2011-980-奶茶231</v>
      </c>
      <c r="C981" s="14" t="s">
        <v>169</v>
      </c>
      <c r="D981" s="14" t="s">
        <v>163</v>
      </c>
      <c r="E981" s="14" t="s">
        <v>7</v>
      </c>
      <c r="F981" s="14" t="s">
        <v>174</v>
      </c>
      <c r="G981" s="14">
        <v>26</v>
      </c>
      <c r="H981" s="14">
        <v>45</v>
      </c>
      <c r="I981" s="14">
        <v>36</v>
      </c>
      <c r="J981" s="14">
        <v>18000</v>
      </c>
      <c r="K981" s="15">
        <f t="shared" si="15"/>
        <v>648000</v>
      </c>
    </row>
    <row r="982" spans="1:11">
      <c r="A982" s="13">
        <v>40584</v>
      </c>
      <c r="B982" s="67" t="str">
        <f>TEXT($A982,"YYYY")&amp;"-"&amp;TEXT(ROW()-1,"000")&amp;"-"&amp;$F982&amp;TEXT(COUNTIF($F$2:F982,$F982), "000")</f>
        <v>2011-981-紅茶294</v>
      </c>
      <c r="C982" s="14" t="s">
        <v>171</v>
      </c>
      <c r="D982" s="14" t="s">
        <v>75</v>
      </c>
      <c r="E982" s="14" t="s">
        <v>7</v>
      </c>
      <c r="F982" s="14" t="s">
        <v>175</v>
      </c>
      <c r="G982" s="14">
        <v>85</v>
      </c>
      <c r="H982" s="14">
        <v>71</v>
      </c>
      <c r="I982" s="14">
        <v>89</v>
      </c>
      <c r="J982" s="14">
        <v>23500</v>
      </c>
      <c r="K982" s="15">
        <f t="shared" si="15"/>
        <v>2091500</v>
      </c>
    </row>
    <row r="983" spans="1:11">
      <c r="A983" s="13">
        <v>40585</v>
      </c>
      <c r="B983" s="67" t="str">
        <f>TEXT($A983,"YYYY")&amp;"-"&amp;TEXT(ROW()-1,"000")&amp;"-"&amp;$F983&amp;TEXT(COUNTIF($F$2:F983,$F983), "000")</f>
        <v>2011-982-奶茶232</v>
      </c>
      <c r="C983" s="14" t="s">
        <v>170</v>
      </c>
      <c r="D983" s="14" t="s">
        <v>131</v>
      </c>
      <c r="E983" s="14" t="s">
        <v>23</v>
      </c>
      <c r="F983" s="14" t="s">
        <v>174</v>
      </c>
      <c r="G983" s="14">
        <v>99</v>
      </c>
      <c r="H983" s="14">
        <v>44</v>
      </c>
      <c r="I983" s="14">
        <v>51</v>
      </c>
      <c r="J983" s="14">
        <v>18000</v>
      </c>
      <c r="K983" s="15">
        <f t="shared" si="15"/>
        <v>918000</v>
      </c>
    </row>
    <row r="984" spans="1:11">
      <c r="A984" s="13">
        <v>40586</v>
      </c>
      <c r="B984" s="67" t="str">
        <f>TEXT($A984,"YYYY")&amp;"-"&amp;TEXT(ROW()-1,"000")&amp;"-"&amp;$F984&amp;TEXT(COUNTIF($F$2:F984,$F984), "000")</f>
        <v>2011-983-紅茶295</v>
      </c>
      <c r="C984" s="14" t="s">
        <v>169</v>
      </c>
      <c r="D984" s="14" t="s">
        <v>153</v>
      </c>
      <c r="E984" s="14" t="s">
        <v>7</v>
      </c>
      <c r="F984" s="14" t="s">
        <v>175</v>
      </c>
      <c r="G984" s="14">
        <v>92</v>
      </c>
      <c r="H984" s="14">
        <v>61</v>
      </c>
      <c r="I984" s="14">
        <v>11</v>
      </c>
      <c r="J984" s="14">
        <v>23500</v>
      </c>
      <c r="K984" s="15">
        <f t="shared" si="15"/>
        <v>258500</v>
      </c>
    </row>
    <row r="985" spans="1:11">
      <c r="A985" s="13">
        <v>40587</v>
      </c>
      <c r="B985" s="67" t="str">
        <f>TEXT($A985,"YYYY")&amp;"-"&amp;TEXT(ROW()-1,"000")&amp;"-"&amp;$F985&amp;TEXT(COUNTIF($F$2:F985,$F985), "000")</f>
        <v>2011-984-紅茶296</v>
      </c>
      <c r="C985" s="14" t="s">
        <v>169</v>
      </c>
      <c r="D985" s="14" t="s">
        <v>151</v>
      </c>
      <c r="E985" s="14" t="s">
        <v>7</v>
      </c>
      <c r="F985" s="14" t="s">
        <v>175</v>
      </c>
      <c r="G985" s="14">
        <v>47</v>
      </c>
      <c r="H985" s="14">
        <v>58</v>
      </c>
      <c r="I985" s="14">
        <v>12</v>
      </c>
      <c r="J985" s="14">
        <v>23500</v>
      </c>
      <c r="K985" s="15">
        <f t="shared" si="15"/>
        <v>282000</v>
      </c>
    </row>
    <row r="986" spans="1:11">
      <c r="A986" s="13">
        <v>40588</v>
      </c>
      <c r="B986" s="67" t="str">
        <f>TEXT($A986,"YYYY")&amp;"-"&amp;TEXT(ROW()-1,"000")&amp;"-"&amp;$F986&amp;TEXT(COUNTIF($F$2:F986,$F986), "000")</f>
        <v>2011-985-泠涷茶368</v>
      </c>
      <c r="C986" s="14" t="s">
        <v>169</v>
      </c>
      <c r="D986" s="14" t="s">
        <v>46</v>
      </c>
      <c r="E986" s="14" t="s">
        <v>7</v>
      </c>
      <c r="F986" s="14" t="s">
        <v>176</v>
      </c>
      <c r="G986" s="14">
        <v>59</v>
      </c>
      <c r="H986" s="14">
        <v>68</v>
      </c>
      <c r="I986" s="14">
        <v>59</v>
      </c>
      <c r="J986" s="14">
        <v>9000</v>
      </c>
      <c r="K986" s="15">
        <f t="shared" si="15"/>
        <v>531000</v>
      </c>
    </row>
    <row r="987" spans="1:11">
      <c r="A987" s="13">
        <v>40589</v>
      </c>
      <c r="B987" s="67" t="str">
        <f>TEXT($A987,"YYYY")&amp;"-"&amp;TEXT(ROW()-1,"000")&amp;"-"&amp;$F987&amp;TEXT(COUNTIF($F$2:F987,$F987), "000")</f>
        <v>2011-986-泠涷茶369</v>
      </c>
      <c r="C987" s="14" t="s">
        <v>170</v>
      </c>
      <c r="D987" s="14" t="s">
        <v>158</v>
      </c>
      <c r="E987" s="14" t="s">
        <v>10</v>
      </c>
      <c r="F987" s="14" t="s">
        <v>176</v>
      </c>
      <c r="G987" s="14">
        <v>80</v>
      </c>
      <c r="H987" s="14">
        <v>33</v>
      </c>
      <c r="I987" s="14">
        <v>63</v>
      </c>
      <c r="J987" s="14">
        <v>9000</v>
      </c>
      <c r="K987" s="15">
        <f t="shared" si="15"/>
        <v>567000</v>
      </c>
    </row>
    <row r="988" spans="1:11">
      <c r="A988" s="13">
        <v>40590</v>
      </c>
      <c r="B988" s="67" t="str">
        <f>TEXT($A988,"YYYY")&amp;"-"&amp;TEXT(ROW()-1,"000")&amp;"-"&amp;$F988&amp;TEXT(COUNTIF($F$2:F988,$F988), "000")</f>
        <v>2011-987-泠涷茶370</v>
      </c>
      <c r="C988" s="14" t="s">
        <v>173</v>
      </c>
      <c r="D988" s="14" t="s">
        <v>100</v>
      </c>
      <c r="E988" s="14" t="s">
        <v>18</v>
      </c>
      <c r="F988" s="14" t="s">
        <v>176</v>
      </c>
      <c r="G988" s="14">
        <v>69</v>
      </c>
      <c r="H988" s="14">
        <v>28</v>
      </c>
      <c r="I988" s="14">
        <v>22</v>
      </c>
      <c r="J988" s="14">
        <v>9000</v>
      </c>
      <c r="K988" s="15">
        <f t="shared" si="15"/>
        <v>198000</v>
      </c>
    </row>
    <row r="989" spans="1:11">
      <c r="A989" s="13">
        <v>40590</v>
      </c>
      <c r="B989" s="67" t="str">
        <f>TEXT($A989,"YYYY")&amp;"-"&amp;TEXT(ROW()-1,"000")&amp;"-"&amp;$F989&amp;TEXT(COUNTIF($F$2:F989,$F989), "000")</f>
        <v>2011-988-奶茶233</v>
      </c>
      <c r="C989" s="14" t="s">
        <v>169</v>
      </c>
      <c r="D989" s="14" t="s">
        <v>163</v>
      </c>
      <c r="E989" s="14" t="s">
        <v>7</v>
      </c>
      <c r="F989" s="14" t="s">
        <v>174</v>
      </c>
      <c r="G989" s="14">
        <v>67</v>
      </c>
      <c r="H989" s="14">
        <v>60</v>
      </c>
      <c r="I989" s="14">
        <v>35</v>
      </c>
      <c r="J989" s="14">
        <v>18000</v>
      </c>
      <c r="K989" s="15">
        <f t="shared" si="15"/>
        <v>630000</v>
      </c>
    </row>
    <row r="990" spans="1:11">
      <c r="A990" s="13">
        <v>40590</v>
      </c>
      <c r="B990" s="67" t="str">
        <f>TEXT($A990,"YYYY")&amp;"-"&amp;TEXT(ROW()-1,"000")&amp;"-"&amp;$F990&amp;TEXT(COUNTIF($F$2:F990,$F990), "000")</f>
        <v>2011-989-泠涷茶371</v>
      </c>
      <c r="C990" s="14" t="s">
        <v>171</v>
      </c>
      <c r="D990" s="14" t="s">
        <v>127</v>
      </c>
      <c r="E990" s="14" t="s">
        <v>23</v>
      </c>
      <c r="F990" s="14" t="s">
        <v>176</v>
      </c>
      <c r="G990" s="14">
        <v>64</v>
      </c>
      <c r="H990" s="14">
        <v>63</v>
      </c>
      <c r="I990" s="14">
        <v>55</v>
      </c>
      <c r="J990" s="14">
        <v>9000</v>
      </c>
      <c r="K990" s="15">
        <f t="shared" si="15"/>
        <v>495000</v>
      </c>
    </row>
    <row r="991" spans="1:11">
      <c r="A991" s="13">
        <v>40592</v>
      </c>
      <c r="B991" s="67" t="str">
        <f>TEXT($A991,"YYYY")&amp;"-"&amp;TEXT(ROW()-1,"000")&amp;"-"&amp;$F991&amp;TEXT(COUNTIF($F$2:F991,$F991), "000")</f>
        <v>2011-990-奶茶234</v>
      </c>
      <c r="C991" s="14" t="s">
        <v>13</v>
      </c>
      <c r="D991" s="14" t="s">
        <v>89</v>
      </c>
      <c r="E991" s="14" t="s">
        <v>10</v>
      </c>
      <c r="F991" s="14" t="s">
        <v>174</v>
      </c>
      <c r="G991" s="14">
        <v>76</v>
      </c>
      <c r="H991" s="14">
        <v>21</v>
      </c>
      <c r="I991" s="14">
        <v>54</v>
      </c>
      <c r="J991" s="14">
        <v>18000</v>
      </c>
      <c r="K991" s="15">
        <f t="shared" si="15"/>
        <v>972000</v>
      </c>
    </row>
    <row r="992" spans="1:11">
      <c r="A992" s="13">
        <v>40592</v>
      </c>
      <c r="B992" s="67" t="str">
        <f>TEXT($A992,"YYYY")&amp;"-"&amp;TEXT(ROW()-1,"000")&amp;"-"&amp;$F992&amp;TEXT(COUNTIF($F$2:F992,$F992), "000")</f>
        <v>2011-991-泠涷茶372</v>
      </c>
      <c r="C992" s="14" t="s">
        <v>13</v>
      </c>
      <c r="D992" s="14" t="s">
        <v>105</v>
      </c>
      <c r="E992" s="14" t="s">
        <v>18</v>
      </c>
      <c r="F992" s="14" t="s">
        <v>176</v>
      </c>
      <c r="G992" s="14">
        <v>46</v>
      </c>
      <c r="H992" s="14">
        <v>40</v>
      </c>
      <c r="I992" s="14">
        <v>91</v>
      </c>
      <c r="J992" s="14">
        <v>9000</v>
      </c>
      <c r="K992" s="15">
        <f t="shared" si="15"/>
        <v>819000</v>
      </c>
    </row>
    <row r="993" spans="1:11">
      <c r="A993" s="13">
        <v>40592</v>
      </c>
      <c r="B993" s="67" t="str">
        <f>TEXT($A993,"YYYY")&amp;"-"&amp;TEXT(ROW()-1,"000")&amp;"-"&amp;$F993&amp;TEXT(COUNTIF($F$2:F993,$F993), "000")</f>
        <v>2011-992-泠涷茶373</v>
      </c>
      <c r="C993" s="14" t="s">
        <v>170</v>
      </c>
      <c r="D993" s="14" t="s">
        <v>120</v>
      </c>
      <c r="E993" s="14" t="s">
        <v>118</v>
      </c>
      <c r="F993" s="14" t="s">
        <v>176</v>
      </c>
      <c r="G993" s="14">
        <v>51</v>
      </c>
      <c r="H993" s="14">
        <v>70</v>
      </c>
      <c r="I993" s="14">
        <v>54</v>
      </c>
      <c r="J993" s="14">
        <v>9000</v>
      </c>
      <c r="K993" s="15">
        <f t="shared" si="15"/>
        <v>486000</v>
      </c>
    </row>
    <row r="994" spans="1:11">
      <c r="A994" s="13">
        <v>40593</v>
      </c>
      <c r="B994" s="67" t="str">
        <f>TEXT($A994,"YYYY")&amp;"-"&amp;TEXT(ROW()-1,"000")&amp;"-"&amp;$F994&amp;TEXT(COUNTIF($F$2:F994,$F994), "000")</f>
        <v>2011-993-泠涷茶374</v>
      </c>
      <c r="C994" s="14" t="s">
        <v>171</v>
      </c>
      <c r="D994" s="14" t="s">
        <v>90</v>
      </c>
      <c r="E994" s="14" t="s">
        <v>21</v>
      </c>
      <c r="F994" s="14" t="s">
        <v>176</v>
      </c>
      <c r="G994" s="14">
        <v>38</v>
      </c>
      <c r="H994" s="14">
        <v>58</v>
      </c>
      <c r="I994" s="14">
        <v>96</v>
      </c>
      <c r="J994" s="14">
        <v>9000</v>
      </c>
      <c r="K994" s="15">
        <f t="shared" si="15"/>
        <v>864000</v>
      </c>
    </row>
    <row r="995" spans="1:11">
      <c r="A995" s="13">
        <v>40594</v>
      </c>
      <c r="B995" s="67" t="str">
        <f>TEXT($A995,"YYYY")&amp;"-"&amp;TEXT(ROW()-1,"000")&amp;"-"&amp;$F995&amp;TEXT(COUNTIF($F$2:F995,$F995), "000")</f>
        <v>2011-994-泠涷茶375</v>
      </c>
      <c r="C995" s="14" t="s">
        <v>13</v>
      </c>
      <c r="D995" s="14" t="s">
        <v>112</v>
      </c>
      <c r="E995" s="14" t="s">
        <v>23</v>
      </c>
      <c r="F995" s="14" t="s">
        <v>176</v>
      </c>
      <c r="G995" s="14">
        <v>70</v>
      </c>
      <c r="H995" s="14">
        <v>53</v>
      </c>
      <c r="I995" s="14">
        <v>55</v>
      </c>
      <c r="J995" s="14">
        <v>9000</v>
      </c>
      <c r="K995" s="15">
        <f t="shared" si="15"/>
        <v>495000</v>
      </c>
    </row>
    <row r="996" spans="1:11">
      <c r="A996" s="13">
        <v>40594</v>
      </c>
      <c r="B996" s="67" t="str">
        <f>TEXT($A996,"YYYY")&amp;"-"&amp;TEXT(ROW()-1,"000")&amp;"-"&amp;$F996&amp;TEXT(COUNTIF($F$2:F996,$F996), "000")</f>
        <v>2011-995-泠涷茶376</v>
      </c>
      <c r="C996" s="14" t="s">
        <v>13</v>
      </c>
      <c r="D996" s="14" t="s">
        <v>68</v>
      </c>
      <c r="E996" s="14" t="s">
        <v>7</v>
      </c>
      <c r="F996" s="14" t="s">
        <v>176</v>
      </c>
      <c r="G996" s="14">
        <v>70</v>
      </c>
      <c r="H996" s="14">
        <v>66</v>
      </c>
      <c r="I996" s="14">
        <v>5</v>
      </c>
      <c r="J996" s="14">
        <v>9000</v>
      </c>
      <c r="K996" s="15">
        <f t="shared" si="15"/>
        <v>45000</v>
      </c>
    </row>
    <row r="997" spans="1:11">
      <c r="A997" s="13">
        <v>40595</v>
      </c>
      <c r="B997" s="67" t="str">
        <f>TEXT($A997,"YYYY")&amp;"-"&amp;TEXT(ROW()-1,"000")&amp;"-"&amp;$F997&amp;TEXT(COUNTIF($F$2:F997,$F997), "000")</f>
        <v>2011-996-阿里茶004</v>
      </c>
      <c r="C997" s="14" t="s">
        <v>171</v>
      </c>
      <c r="D997" s="14" t="s">
        <v>96</v>
      </c>
      <c r="E997" s="14" t="s">
        <v>18</v>
      </c>
      <c r="F997" s="14" t="s">
        <v>179</v>
      </c>
      <c r="G997" s="14">
        <v>65</v>
      </c>
      <c r="H997" s="14">
        <v>45</v>
      </c>
      <c r="I997" s="14">
        <v>13</v>
      </c>
      <c r="J997" s="14">
        <v>6000</v>
      </c>
      <c r="K997" s="15">
        <f t="shared" si="15"/>
        <v>78000</v>
      </c>
    </row>
    <row r="998" spans="1:11">
      <c r="A998" s="13">
        <v>40596</v>
      </c>
      <c r="B998" s="67" t="str">
        <f>TEXT($A998,"YYYY")&amp;"-"&amp;TEXT(ROW()-1,"000")&amp;"-"&amp;$F998&amp;TEXT(COUNTIF($F$2:F998,$F998), "000")</f>
        <v>2011-997-泠涷茶377</v>
      </c>
      <c r="C998" s="14" t="s">
        <v>172</v>
      </c>
      <c r="D998" s="14" t="s">
        <v>52</v>
      </c>
      <c r="E998" s="14" t="s">
        <v>23</v>
      </c>
      <c r="F998" s="14" t="s">
        <v>176</v>
      </c>
      <c r="G998" s="14">
        <v>40</v>
      </c>
      <c r="H998" s="14">
        <v>91</v>
      </c>
      <c r="I998" s="14">
        <v>31</v>
      </c>
      <c r="J998" s="14">
        <v>9000</v>
      </c>
      <c r="K998" s="15">
        <f t="shared" si="15"/>
        <v>279000</v>
      </c>
    </row>
    <row r="999" spans="1:11">
      <c r="A999" s="13">
        <v>40596</v>
      </c>
      <c r="B999" s="67" t="str">
        <f>TEXT($A999,"YYYY")&amp;"-"&amp;TEXT(ROW()-1,"000")&amp;"-"&amp;$F999&amp;TEXT(COUNTIF($F$2:F999,$F999), "000")</f>
        <v>2011-998-泠涷茶378</v>
      </c>
      <c r="C999" s="14" t="s">
        <v>173</v>
      </c>
      <c r="D999" s="14" t="s">
        <v>77</v>
      </c>
      <c r="E999" s="14" t="s">
        <v>7</v>
      </c>
      <c r="F999" s="14" t="s">
        <v>176</v>
      </c>
      <c r="G999" s="14">
        <v>54</v>
      </c>
      <c r="H999" s="14">
        <v>29</v>
      </c>
      <c r="I999" s="14">
        <v>67</v>
      </c>
      <c r="J999" s="14">
        <v>9000</v>
      </c>
      <c r="K999" s="15">
        <f t="shared" si="15"/>
        <v>603000</v>
      </c>
    </row>
    <row r="1000" spans="1:11">
      <c r="A1000" s="13">
        <v>40597</v>
      </c>
      <c r="B1000" s="67" t="str">
        <f>TEXT($A1000,"YYYY")&amp;"-"&amp;TEXT(ROW()-1,"000")&amp;"-"&amp;$F1000&amp;TEXT(COUNTIF($F$2:F1000,$F1000), "000")</f>
        <v>2011-999-奶茶235</v>
      </c>
      <c r="C1000" s="14" t="s">
        <v>13</v>
      </c>
      <c r="D1000" s="14" t="s">
        <v>103</v>
      </c>
      <c r="E1000" s="14" t="s">
        <v>23</v>
      </c>
      <c r="F1000" s="14" t="s">
        <v>174</v>
      </c>
      <c r="G1000" s="14">
        <v>49</v>
      </c>
      <c r="H1000" s="14">
        <v>82</v>
      </c>
      <c r="I1000" s="14">
        <v>93</v>
      </c>
      <c r="J1000" s="14">
        <v>18000</v>
      </c>
      <c r="K1000" s="15">
        <f t="shared" si="15"/>
        <v>1674000</v>
      </c>
    </row>
    <row r="1001" spans="1:11">
      <c r="A1001" s="13">
        <v>40598</v>
      </c>
      <c r="B1001" s="67" t="str">
        <f>TEXT($A1001,"YYYY")&amp;"-"&amp;TEXT(ROW()-1,"000")&amp;"-"&amp;$F1001&amp;TEXT(COUNTIF($F$2:F1001,$F1001), "000")</f>
        <v>2011-1000-泠涷茶379</v>
      </c>
      <c r="C1001" s="14" t="s">
        <v>173</v>
      </c>
      <c r="D1001" s="14" t="s">
        <v>15</v>
      </c>
      <c r="E1001" s="14" t="s">
        <v>10</v>
      </c>
      <c r="F1001" s="14" t="s">
        <v>176</v>
      </c>
      <c r="G1001" s="14">
        <v>85</v>
      </c>
      <c r="H1001" s="14">
        <v>50</v>
      </c>
      <c r="I1001" s="14">
        <v>50</v>
      </c>
      <c r="J1001" s="14">
        <v>9000</v>
      </c>
      <c r="K1001" s="15">
        <f t="shared" si="15"/>
        <v>450000</v>
      </c>
    </row>
    <row r="1002" spans="1:11">
      <c r="A1002" s="13">
        <v>40599</v>
      </c>
      <c r="B1002" s="67" t="str">
        <f>TEXT($A1002,"YYYY")&amp;"-"&amp;TEXT(ROW()-1,"000")&amp;"-"&amp;$F1002&amp;TEXT(COUNTIF($F$2:F1002,$F1002), "000")</f>
        <v>2011-1001-泠涷茶380</v>
      </c>
      <c r="C1002" s="14" t="s">
        <v>170</v>
      </c>
      <c r="D1002" s="14" t="s">
        <v>60</v>
      </c>
      <c r="E1002" s="14" t="s">
        <v>7</v>
      </c>
      <c r="F1002" s="14" t="s">
        <v>176</v>
      </c>
      <c r="G1002" s="14">
        <v>66</v>
      </c>
      <c r="H1002" s="14">
        <v>62</v>
      </c>
      <c r="I1002" s="14">
        <v>82</v>
      </c>
      <c r="J1002" s="14">
        <v>9000</v>
      </c>
      <c r="K1002" s="15">
        <f t="shared" si="15"/>
        <v>738000</v>
      </c>
    </row>
    <row r="1003" spans="1:11">
      <c r="A1003" s="13">
        <v>40601</v>
      </c>
      <c r="B1003" s="67" t="str">
        <f>TEXT($A1003,"YYYY")&amp;"-"&amp;TEXT(ROW()-1,"000")&amp;"-"&amp;$F1003&amp;TEXT(COUNTIF($F$2:F1003,$F1003), "000")</f>
        <v>2011-1002-泠涷茶381</v>
      </c>
      <c r="C1003" s="14" t="s">
        <v>172</v>
      </c>
      <c r="D1003" s="14" t="s">
        <v>19</v>
      </c>
      <c r="E1003" s="14" t="s">
        <v>7</v>
      </c>
      <c r="F1003" s="14" t="s">
        <v>176</v>
      </c>
      <c r="G1003" s="14">
        <v>78</v>
      </c>
      <c r="H1003" s="14">
        <v>54</v>
      </c>
      <c r="I1003" s="14">
        <v>98</v>
      </c>
      <c r="J1003" s="14">
        <v>9000</v>
      </c>
      <c r="K1003" s="15">
        <f t="shared" si="15"/>
        <v>882000</v>
      </c>
    </row>
    <row r="1004" spans="1:11">
      <c r="A1004" s="13">
        <v>40602</v>
      </c>
      <c r="B1004" s="67" t="str">
        <f>TEXT($A1004,"YYYY")&amp;"-"&amp;TEXT(ROW()-1,"000")&amp;"-"&amp;$F1004&amp;TEXT(COUNTIF($F$2:F1004,$F1004), "000")</f>
        <v>2011-1003-奶茶236</v>
      </c>
      <c r="C1004" s="14" t="s">
        <v>172</v>
      </c>
      <c r="D1004" s="14" t="s">
        <v>11</v>
      </c>
      <c r="E1004" s="14" t="s">
        <v>7</v>
      </c>
      <c r="F1004" s="14" t="s">
        <v>174</v>
      </c>
      <c r="G1004" s="14">
        <v>85</v>
      </c>
      <c r="H1004" s="14">
        <v>79</v>
      </c>
      <c r="I1004" s="14">
        <v>73</v>
      </c>
      <c r="J1004" s="14">
        <v>18000</v>
      </c>
      <c r="K1004" s="15">
        <f t="shared" si="15"/>
        <v>1314000</v>
      </c>
    </row>
    <row r="1005" spans="1:11">
      <c r="A1005" s="13">
        <v>40603</v>
      </c>
      <c r="B1005" s="67" t="str">
        <f>TEXT($A1005,"YYYY")&amp;"-"&amp;TEXT(ROW()-1,"000")&amp;"-"&amp;$F1005&amp;TEXT(COUNTIF($F$2:F1005,$F1005), "000")</f>
        <v>2011-1004-紅茶297</v>
      </c>
      <c r="C1005" s="14" t="s">
        <v>169</v>
      </c>
      <c r="D1005" s="14" t="s">
        <v>160</v>
      </c>
      <c r="E1005" s="14" t="s">
        <v>10</v>
      </c>
      <c r="F1005" s="14" t="s">
        <v>175</v>
      </c>
      <c r="G1005" s="14">
        <v>54</v>
      </c>
      <c r="H1005" s="14">
        <v>28</v>
      </c>
      <c r="I1005" s="14">
        <v>86</v>
      </c>
      <c r="J1005" s="14">
        <v>23500</v>
      </c>
      <c r="K1005" s="15">
        <f t="shared" si="15"/>
        <v>2021000</v>
      </c>
    </row>
    <row r="1006" spans="1:11">
      <c r="A1006" s="13">
        <v>40603</v>
      </c>
      <c r="B1006" s="67" t="str">
        <f>TEXT($A1006,"YYYY")&amp;"-"&amp;TEXT(ROW()-1,"000")&amp;"-"&amp;$F1006&amp;TEXT(COUNTIF($F$2:F1006,$F1006), "000")</f>
        <v>2011-1005-泠涷茶382</v>
      </c>
      <c r="C1006" s="14" t="s">
        <v>170</v>
      </c>
      <c r="D1006" s="14" t="s">
        <v>31</v>
      </c>
      <c r="E1006" s="14" t="s">
        <v>18</v>
      </c>
      <c r="F1006" s="14" t="s">
        <v>176</v>
      </c>
      <c r="G1006" s="14">
        <v>24</v>
      </c>
      <c r="H1006" s="14">
        <v>99</v>
      </c>
      <c r="I1006" s="14">
        <v>62</v>
      </c>
      <c r="J1006" s="14">
        <v>9000</v>
      </c>
      <c r="K1006" s="15">
        <f t="shared" si="15"/>
        <v>558000</v>
      </c>
    </row>
    <row r="1007" spans="1:11">
      <c r="A1007" s="13">
        <v>40603</v>
      </c>
      <c r="B1007" s="67" t="str">
        <f>TEXT($A1007,"YYYY")&amp;"-"&amp;TEXT(ROW()-1,"000")&amp;"-"&amp;$F1007&amp;TEXT(COUNTIF($F$2:F1007,$F1007), "000")</f>
        <v>2011-1006-泠涷茶383</v>
      </c>
      <c r="C1007" s="14" t="s">
        <v>171</v>
      </c>
      <c r="D1007" s="14" t="s">
        <v>39</v>
      </c>
      <c r="E1007" s="14" t="s">
        <v>23</v>
      </c>
      <c r="F1007" s="14" t="s">
        <v>176</v>
      </c>
      <c r="G1007" s="14">
        <v>45</v>
      </c>
      <c r="H1007" s="14">
        <v>24</v>
      </c>
      <c r="I1007" s="14">
        <v>98</v>
      </c>
      <c r="J1007" s="14">
        <v>9000</v>
      </c>
      <c r="K1007" s="15">
        <f t="shared" si="15"/>
        <v>882000</v>
      </c>
    </row>
    <row r="1008" spans="1:11">
      <c r="A1008" s="13">
        <v>40604</v>
      </c>
      <c r="B1008" s="67" t="str">
        <f>TEXT($A1008,"YYYY")&amp;"-"&amp;TEXT(ROW()-1,"000")&amp;"-"&amp;$F1008&amp;TEXT(COUNTIF($F$2:F1008,$F1008), "000")</f>
        <v>2011-1007-奶茶237</v>
      </c>
      <c r="C1008" s="14" t="s">
        <v>173</v>
      </c>
      <c r="D1008" s="14" t="s">
        <v>46</v>
      </c>
      <c r="E1008" s="14" t="s">
        <v>7</v>
      </c>
      <c r="F1008" s="14" t="s">
        <v>174</v>
      </c>
      <c r="G1008" s="14">
        <v>44</v>
      </c>
      <c r="H1008" s="14">
        <v>37</v>
      </c>
      <c r="I1008" s="14">
        <v>27</v>
      </c>
      <c r="J1008" s="14">
        <v>18000</v>
      </c>
      <c r="K1008" s="15">
        <f t="shared" si="15"/>
        <v>486000</v>
      </c>
    </row>
    <row r="1009" spans="1:11">
      <c r="A1009" s="13">
        <v>40604</v>
      </c>
      <c r="B1009" s="67" t="str">
        <f>TEXT($A1009,"YYYY")&amp;"-"&amp;TEXT(ROW()-1,"000")&amp;"-"&amp;$F1009&amp;TEXT(COUNTIF($F$2:F1009,$F1009), "000")</f>
        <v>2011-1008-泠涷茶384</v>
      </c>
      <c r="C1009" s="14" t="s">
        <v>169</v>
      </c>
      <c r="D1009" s="14" t="s">
        <v>76</v>
      </c>
      <c r="E1009" s="14" t="s">
        <v>7</v>
      </c>
      <c r="F1009" s="14" t="s">
        <v>176</v>
      </c>
      <c r="G1009" s="14">
        <v>21</v>
      </c>
      <c r="H1009" s="14">
        <v>69</v>
      </c>
      <c r="I1009" s="14">
        <v>73</v>
      </c>
      <c r="J1009" s="14">
        <v>9000</v>
      </c>
      <c r="K1009" s="15">
        <f t="shared" si="15"/>
        <v>657000</v>
      </c>
    </row>
    <row r="1010" spans="1:11">
      <c r="A1010" s="13">
        <v>40605</v>
      </c>
      <c r="B1010" s="67" t="str">
        <f>TEXT($A1010,"YYYY")&amp;"-"&amp;TEXT(ROW()-1,"000")&amp;"-"&amp;$F1010&amp;TEXT(COUNTIF($F$2:F1010,$F1010), "000")</f>
        <v>2011-1009-奶茶238</v>
      </c>
      <c r="C1010" s="14" t="s">
        <v>172</v>
      </c>
      <c r="D1010" s="14" t="s">
        <v>37</v>
      </c>
      <c r="E1010" s="14" t="s">
        <v>23</v>
      </c>
      <c r="F1010" s="14" t="s">
        <v>174</v>
      </c>
      <c r="G1010" s="14">
        <v>100</v>
      </c>
      <c r="H1010" s="14">
        <v>23</v>
      </c>
      <c r="I1010" s="14">
        <v>53</v>
      </c>
      <c r="J1010" s="14">
        <v>18000</v>
      </c>
      <c r="K1010" s="15">
        <f t="shared" si="15"/>
        <v>954000</v>
      </c>
    </row>
    <row r="1011" spans="1:11">
      <c r="A1011" s="13">
        <v>40606</v>
      </c>
      <c r="B1011" s="67" t="str">
        <f>TEXT($A1011,"YYYY")&amp;"-"&amp;TEXT(ROW()-1,"000")&amp;"-"&amp;$F1011&amp;TEXT(COUNTIF($F$2:F1011,$F1011), "000")</f>
        <v>2011-1010-奶茶239</v>
      </c>
      <c r="C1011" s="14" t="s">
        <v>13</v>
      </c>
      <c r="D1011" s="14" t="s">
        <v>82</v>
      </c>
      <c r="E1011" s="14" t="s">
        <v>18</v>
      </c>
      <c r="F1011" s="14" t="s">
        <v>174</v>
      </c>
      <c r="G1011" s="14">
        <v>69</v>
      </c>
      <c r="H1011" s="14">
        <v>40</v>
      </c>
      <c r="I1011" s="14">
        <v>85</v>
      </c>
      <c r="J1011" s="14">
        <v>18000</v>
      </c>
      <c r="K1011" s="15">
        <f t="shared" si="15"/>
        <v>1530000</v>
      </c>
    </row>
    <row r="1012" spans="1:11">
      <c r="A1012" s="13">
        <v>40606</v>
      </c>
      <c r="B1012" s="67" t="str">
        <f>TEXT($A1012,"YYYY")&amp;"-"&amp;TEXT(ROW()-1,"000")&amp;"-"&amp;$F1012&amp;TEXT(COUNTIF($F$2:F1012,$F1012), "000")</f>
        <v>2011-1011-泠涷茶385</v>
      </c>
      <c r="C1012" s="14" t="s">
        <v>13</v>
      </c>
      <c r="D1012" s="14" t="s">
        <v>134</v>
      </c>
      <c r="E1012" s="14" t="s">
        <v>18</v>
      </c>
      <c r="F1012" s="14" t="s">
        <v>176</v>
      </c>
      <c r="G1012" s="14">
        <v>84</v>
      </c>
      <c r="H1012" s="14">
        <v>94</v>
      </c>
      <c r="I1012" s="14">
        <v>56</v>
      </c>
      <c r="J1012" s="14">
        <v>9000</v>
      </c>
      <c r="K1012" s="15">
        <f t="shared" si="15"/>
        <v>504000</v>
      </c>
    </row>
    <row r="1013" spans="1:11">
      <c r="A1013" s="13">
        <v>40608</v>
      </c>
      <c r="B1013" s="67" t="str">
        <f>TEXT($A1013,"YYYY")&amp;"-"&amp;TEXT(ROW()-1,"000")&amp;"-"&amp;$F1013&amp;TEXT(COUNTIF($F$2:F1013,$F1013), "000")</f>
        <v>2011-1012-茶包054</v>
      </c>
      <c r="C1013" s="14" t="s">
        <v>170</v>
      </c>
      <c r="D1013" s="14" t="s">
        <v>46</v>
      </c>
      <c r="E1013" s="14" t="s">
        <v>7</v>
      </c>
      <c r="F1013" s="14" t="s">
        <v>178</v>
      </c>
      <c r="G1013" s="14">
        <v>55</v>
      </c>
      <c r="H1013" s="14">
        <v>45</v>
      </c>
      <c r="I1013" s="14">
        <v>61</v>
      </c>
      <c r="J1013" s="14">
        <v>4000</v>
      </c>
      <c r="K1013" s="15">
        <f t="shared" si="15"/>
        <v>244000</v>
      </c>
    </row>
    <row r="1014" spans="1:11">
      <c r="A1014" s="13">
        <v>40609</v>
      </c>
      <c r="B1014" s="67" t="str">
        <f>TEXT($A1014,"YYYY")&amp;"-"&amp;TEXT(ROW()-1,"000")&amp;"-"&amp;$F1014&amp;TEXT(COUNTIF($F$2:F1014,$F1014), "000")</f>
        <v>2011-1013-紅茶298</v>
      </c>
      <c r="C1014" s="14" t="s">
        <v>171</v>
      </c>
      <c r="D1014" s="14" t="s">
        <v>62</v>
      </c>
      <c r="E1014" s="14" t="s">
        <v>7</v>
      </c>
      <c r="F1014" s="14" t="s">
        <v>175</v>
      </c>
      <c r="G1014" s="14">
        <v>58</v>
      </c>
      <c r="H1014" s="14">
        <v>35</v>
      </c>
      <c r="I1014" s="14">
        <v>17</v>
      </c>
      <c r="J1014" s="14">
        <v>23500</v>
      </c>
      <c r="K1014" s="15">
        <f t="shared" si="15"/>
        <v>399500</v>
      </c>
    </row>
    <row r="1015" spans="1:11">
      <c r="A1015" s="13">
        <v>40609</v>
      </c>
      <c r="B1015" s="67" t="str">
        <f>TEXT($A1015,"YYYY")&amp;"-"&amp;TEXT(ROW()-1,"000")&amp;"-"&amp;$F1015&amp;TEXT(COUNTIF($F$2:F1015,$F1015), "000")</f>
        <v>2011-1014-泠涷茶386</v>
      </c>
      <c r="C1015" s="14" t="s">
        <v>171</v>
      </c>
      <c r="D1015" s="14" t="s">
        <v>84</v>
      </c>
      <c r="E1015" s="14" t="s">
        <v>18</v>
      </c>
      <c r="F1015" s="14" t="s">
        <v>176</v>
      </c>
      <c r="G1015" s="14">
        <v>54</v>
      </c>
      <c r="H1015" s="14">
        <v>99</v>
      </c>
      <c r="I1015" s="14">
        <v>99</v>
      </c>
      <c r="J1015" s="14">
        <v>9000</v>
      </c>
      <c r="K1015" s="15">
        <f t="shared" si="15"/>
        <v>891000</v>
      </c>
    </row>
    <row r="1016" spans="1:11">
      <c r="A1016" s="13">
        <v>40610</v>
      </c>
      <c r="B1016" s="67" t="str">
        <f>TEXT($A1016,"YYYY")&amp;"-"&amp;TEXT(ROW()-1,"000")&amp;"-"&amp;$F1016&amp;TEXT(COUNTIF($F$2:F1016,$F1016), "000")</f>
        <v>2011-1015-泠涷茶387</v>
      </c>
      <c r="C1016" s="14" t="s">
        <v>173</v>
      </c>
      <c r="D1016" s="14" t="s">
        <v>162</v>
      </c>
      <c r="E1016" s="14" t="s">
        <v>118</v>
      </c>
      <c r="F1016" s="14" t="s">
        <v>176</v>
      </c>
      <c r="G1016" s="14">
        <v>87</v>
      </c>
      <c r="H1016" s="14">
        <v>72</v>
      </c>
      <c r="I1016" s="14">
        <v>64</v>
      </c>
      <c r="J1016" s="14">
        <v>9000</v>
      </c>
      <c r="K1016" s="15">
        <f t="shared" si="15"/>
        <v>576000</v>
      </c>
    </row>
    <row r="1017" spans="1:11">
      <c r="A1017" s="13">
        <v>40610</v>
      </c>
      <c r="B1017" s="67" t="str">
        <f>TEXT($A1017,"YYYY")&amp;"-"&amp;TEXT(ROW()-1,"000")&amp;"-"&amp;$F1017&amp;TEXT(COUNTIF($F$2:F1017,$F1017), "000")</f>
        <v>2011-1016-奶茶240</v>
      </c>
      <c r="C1017" s="14" t="s">
        <v>173</v>
      </c>
      <c r="D1017" s="14" t="s">
        <v>129</v>
      </c>
      <c r="E1017" s="14" t="s">
        <v>18</v>
      </c>
      <c r="F1017" s="14" t="s">
        <v>174</v>
      </c>
      <c r="G1017" s="14">
        <v>93</v>
      </c>
      <c r="H1017" s="14">
        <v>81</v>
      </c>
      <c r="I1017" s="14">
        <v>73</v>
      </c>
      <c r="J1017" s="14">
        <v>18000</v>
      </c>
      <c r="K1017" s="15">
        <f t="shared" si="15"/>
        <v>1314000</v>
      </c>
    </row>
    <row r="1018" spans="1:11">
      <c r="A1018" s="13">
        <v>40611</v>
      </c>
      <c r="B1018" s="67" t="str">
        <f>TEXT($A1018,"YYYY")&amp;"-"&amp;TEXT(ROW()-1,"000")&amp;"-"&amp;$F1018&amp;TEXT(COUNTIF($F$2:F1018,$F1018), "000")</f>
        <v>2011-1017-奶茶241</v>
      </c>
      <c r="C1018" s="14" t="s">
        <v>169</v>
      </c>
      <c r="D1018" s="14" t="s">
        <v>143</v>
      </c>
      <c r="E1018" s="14" t="s">
        <v>18</v>
      </c>
      <c r="F1018" s="14" t="s">
        <v>174</v>
      </c>
      <c r="G1018" s="14">
        <v>73</v>
      </c>
      <c r="H1018" s="14">
        <v>67</v>
      </c>
      <c r="I1018" s="14">
        <v>99</v>
      </c>
      <c r="J1018" s="14">
        <v>18000</v>
      </c>
      <c r="K1018" s="15">
        <f t="shared" si="15"/>
        <v>1782000</v>
      </c>
    </row>
    <row r="1019" spans="1:11">
      <c r="A1019" s="13">
        <v>40612</v>
      </c>
      <c r="B1019" s="67" t="str">
        <f>TEXT($A1019,"YYYY")&amp;"-"&amp;TEXT(ROW()-1,"000")&amp;"-"&amp;$F1019&amp;TEXT(COUNTIF($F$2:F1019,$F1019), "000")</f>
        <v>2011-1018-泠涷茶388</v>
      </c>
      <c r="C1019" s="14" t="s">
        <v>170</v>
      </c>
      <c r="D1019" s="14" t="s">
        <v>60</v>
      </c>
      <c r="E1019" s="14" t="s">
        <v>7</v>
      </c>
      <c r="F1019" s="14" t="s">
        <v>176</v>
      </c>
      <c r="G1019" s="14">
        <v>86</v>
      </c>
      <c r="H1019" s="14">
        <v>93</v>
      </c>
      <c r="I1019" s="14">
        <v>80</v>
      </c>
      <c r="J1019" s="14">
        <v>9000</v>
      </c>
      <c r="K1019" s="15">
        <f t="shared" si="15"/>
        <v>720000</v>
      </c>
    </row>
    <row r="1020" spans="1:11">
      <c r="A1020" s="13">
        <v>40612</v>
      </c>
      <c r="B1020" s="67" t="str">
        <f>TEXT($A1020,"YYYY")&amp;"-"&amp;TEXT(ROW()-1,"000")&amp;"-"&amp;$F1020&amp;TEXT(COUNTIF($F$2:F1020,$F1020), "000")</f>
        <v>2011-1019-泠涷茶389</v>
      </c>
      <c r="C1020" s="14" t="s">
        <v>169</v>
      </c>
      <c r="D1020" s="14" t="s">
        <v>11</v>
      </c>
      <c r="E1020" s="14" t="s">
        <v>7</v>
      </c>
      <c r="F1020" s="14" t="s">
        <v>176</v>
      </c>
      <c r="G1020" s="14">
        <v>88</v>
      </c>
      <c r="H1020" s="14">
        <v>87</v>
      </c>
      <c r="I1020" s="14">
        <v>19</v>
      </c>
      <c r="J1020" s="14">
        <v>9000</v>
      </c>
      <c r="K1020" s="15">
        <f t="shared" si="15"/>
        <v>171000</v>
      </c>
    </row>
    <row r="1021" spans="1:11">
      <c r="A1021" s="13">
        <v>40612</v>
      </c>
      <c r="B1021" s="67" t="str">
        <f>TEXT($A1021,"YYYY")&amp;"-"&amp;TEXT(ROW()-1,"000")&amp;"-"&amp;$F1021&amp;TEXT(COUNTIF($F$2:F1021,$F1021), "000")</f>
        <v>2011-1020-紅茶299</v>
      </c>
      <c r="C1021" s="14" t="s">
        <v>169</v>
      </c>
      <c r="D1021" s="14" t="s">
        <v>94</v>
      </c>
      <c r="E1021" s="14" t="s">
        <v>10</v>
      </c>
      <c r="F1021" s="14" t="s">
        <v>175</v>
      </c>
      <c r="G1021" s="14">
        <v>75</v>
      </c>
      <c r="H1021" s="14">
        <v>28</v>
      </c>
      <c r="I1021" s="14">
        <v>90</v>
      </c>
      <c r="J1021" s="14">
        <v>23500</v>
      </c>
      <c r="K1021" s="15">
        <f t="shared" si="15"/>
        <v>2115000</v>
      </c>
    </row>
    <row r="1022" spans="1:11">
      <c r="A1022" s="13">
        <v>40612</v>
      </c>
      <c r="B1022" s="67" t="str">
        <f>TEXT($A1022,"YYYY")&amp;"-"&amp;TEXT(ROW()-1,"000")&amp;"-"&amp;$F1022&amp;TEXT(COUNTIF($F$2:F1022,$F1022), "000")</f>
        <v>2011-1021-奶茶242</v>
      </c>
      <c r="C1022" s="14" t="s">
        <v>13</v>
      </c>
      <c r="D1022" s="14" t="s">
        <v>115</v>
      </c>
      <c r="E1022" s="14" t="s">
        <v>21</v>
      </c>
      <c r="F1022" s="14" t="s">
        <v>174</v>
      </c>
      <c r="G1022" s="14">
        <v>80</v>
      </c>
      <c r="H1022" s="14">
        <v>79</v>
      </c>
      <c r="I1022" s="14">
        <v>32</v>
      </c>
      <c r="J1022" s="14">
        <v>18000</v>
      </c>
      <c r="K1022" s="15">
        <f t="shared" si="15"/>
        <v>576000</v>
      </c>
    </row>
    <row r="1023" spans="1:11">
      <c r="A1023" s="13">
        <v>40613</v>
      </c>
      <c r="B1023" s="67" t="str">
        <f>TEXT($A1023,"YYYY")&amp;"-"&amp;TEXT(ROW()-1,"000")&amp;"-"&amp;$F1023&amp;TEXT(COUNTIF($F$2:F1023,$F1023), "000")</f>
        <v>2011-1022-奶茶243</v>
      </c>
      <c r="C1023" s="14" t="s">
        <v>13</v>
      </c>
      <c r="D1023" s="14" t="s">
        <v>115</v>
      </c>
      <c r="E1023" s="14" t="s">
        <v>21</v>
      </c>
      <c r="F1023" s="14" t="s">
        <v>174</v>
      </c>
      <c r="G1023" s="14">
        <v>40</v>
      </c>
      <c r="H1023" s="14">
        <v>63</v>
      </c>
      <c r="I1023" s="14">
        <v>74</v>
      </c>
      <c r="J1023" s="14">
        <v>18000</v>
      </c>
      <c r="K1023" s="15">
        <f t="shared" si="15"/>
        <v>1332000</v>
      </c>
    </row>
    <row r="1024" spans="1:11">
      <c r="A1024" s="13">
        <v>40614</v>
      </c>
      <c r="B1024" s="67" t="str">
        <f>TEXT($A1024,"YYYY")&amp;"-"&amp;TEXT(ROW()-1,"000")&amp;"-"&amp;$F1024&amp;TEXT(COUNTIF($F$2:F1024,$F1024), "000")</f>
        <v>2011-1023-紅茶300</v>
      </c>
      <c r="C1024" s="14" t="s">
        <v>171</v>
      </c>
      <c r="D1024" s="14" t="s">
        <v>140</v>
      </c>
      <c r="E1024" s="14" t="s">
        <v>118</v>
      </c>
      <c r="F1024" s="14" t="s">
        <v>175</v>
      </c>
      <c r="G1024" s="14">
        <v>94</v>
      </c>
      <c r="H1024" s="14">
        <v>64</v>
      </c>
      <c r="I1024" s="14">
        <v>76</v>
      </c>
      <c r="J1024" s="14">
        <v>23500</v>
      </c>
      <c r="K1024" s="15">
        <f t="shared" si="15"/>
        <v>1786000</v>
      </c>
    </row>
    <row r="1025" spans="1:11">
      <c r="A1025" s="13">
        <v>40614</v>
      </c>
      <c r="B1025" s="67" t="str">
        <f>TEXT($A1025,"YYYY")&amp;"-"&amp;TEXT(ROW()-1,"000")&amp;"-"&amp;$F1025&amp;TEXT(COUNTIF($F$2:F1025,$F1025), "000")</f>
        <v>2011-1024-泠涷茶390</v>
      </c>
      <c r="C1025" s="14" t="s">
        <v>169</v>
      </c>
      <c r="D1025" s="14" t="s">
        <v>16</v>
      </c>
      <c r="E1025" s="14" t="s">
        <v>10</v>
      </c>
      <c r="F1025" s="14" t="s">
        <v>176</v>
      </c>
      <c r="G1025" s="14">
        <v>47</v>
      </c>
      <c r="H1025" s="14">
        <v>57</v>
      </c>
      <c r="I1025" s="14">
        <v>76</v>
      </c>
      <c r="J1025" s="14">
        <v>9000</v>
      </c>
      <c r="K1025" s="15">
        <f t="shared" si="15"/>
        <v>684000</v>
      </c>
    </row>
    <row r="1026" spans="1:11">
      <c r="A1026" s="13">
        <v>40615</v>
      </c>
      <c r="B1026" s="67" t="str">
        <f>TEXT($A1026,"YYYY")&amp;"-"&amp;TEXT(ROW()-1,"000")&amp;"-"&amp;$F1026&amp;TEXT(COUNTIF($F$2:F1026,$F1026), "000")</f>
        <v>2011-1025-泠涷茶391</v>
      </c>
      <c r="C1026" s="14" t="s">
        <v>171</v>
      </c>
      <c r="D1026" s="14" t="s">
        <v>114</v>
      </c>
      <c r="E1026" s="14" t="s">
        <v>10</v>
      </c>
      <c r="F1026" s="14" t="s">
        <v>176</v>
      </c>
      <c r="G1026" s="14">
        <v>33</v>
      </c>
      <c r="H1026" s="14">
        <v>100</v>
      </c>
      <c r="I1026" s="14">
        <v>66</v>
      </c>
      <c r="J1026" s="14">
        <v>9000</v>
      </c>
      <c r="K1026" s="15">
        <f t="shared" ref="K1026:K1089" si="16">J1026*I1026</f>
        <v>594000</v>
      </c>
    </row>
    <row r="1027" spans="1:11">
      <c r="A1027" s="13">
        <v>40616</v>
      </c>
      <c r="B1027" s="67" t="str">
        <f>TEXT($A1027,"YYYY")&amp;"-"&amp;TEXT(ROW()-1,"000")&amp;"-"&amp;$F1027&amp;TEXT(COUNTIF($F$2:F1027,$F1027), "000")</f>
        <v>2011-1026-奶茶244</v>
      </c>
      <c r="C1027" s="14" t="s">
        <v>173</v>
      </c>
      <c r="D1027" s="14" t="s">
        <v>149</v>
      </c>
      <c r="E1027" s="14" t="s">
        <v>18</v>
      </c>
      <c r="F1027" s="14" t="s">
        <v>174</v>
      </c>
      <c r="G1027" s="14">
        <v>36</v>
      </c>
      <c r="H1027" s="14">
        <v>20</v>
      </c>
      <c r="I1027" s="14">
        <v>31</v>
      </c>
      <c r="J1027" s="14">
        <v>18000</v>
      </c>
      <c r="K1027" s="15">
        <f t="shared" si="16"/>
        <v>558000</v>
      </c>
    </row>
    <row r="1028" spans="1:11">
      <c r="A1028" s="13">
        <v>40618</v>
      </c>
      <c r="B1028" s="67" t="str">
        <f>TEXT($A1028,"YYYY")&amp;"-"&amp;TEXT(ROW()-1,"000")&amp;"-"&amp;$F1028&amp;TEXT(COUNTIF($F$2:F1028,$F1028), "000")</f>
        <v>2011-1027-泠涷茶392</v>
      </c>
      <c r="C1028" s="14" t="s">
        <v>171</v>
      </c>
      <c r="D1028" s="14" t="s">
        <v>9</v>
      </c>
      <c r="E1028" s="14" t="s">
        <v>10</v>
      </c>
      <c r="F1028" s="14" t="s">
        <v>176</v>
      </c>
      <c r="G1028" s="14">
        <v>83</v>
      </c>
      <c r="H1028" s="14">
        <v>45</v>
      </c>
      <c r="I1028" s="14">
        <v>38</v>
      </c>
      <c r="J1028" s="14">
        <v>9000</v>
      </c>
      <c r="K1028" s="15">
        <f t="shared" si="16"/>
        <v>342000</v>
      </c>
    </row>
    <row r="1029" spans="1:11">
      <c r="A1029" s="13">
        <v>40619</v>
      </c>
      <c r="B1029" s="67" t="str">
        <f>TEXT($A1029,"YYYY")&amp;"-"&amp;TEXT(ROW()-1,"000")&amp;"-"&amp;$F1029&amp;TEXT(COUNTIF($F$2:F1029,$F1029), "000")</f>
        <v>2011-1028-泠涷茶393</v>
      </c>
      <c r="C1029" s="14" t="s">
        <v>172</v>
      </c>
      <c r="D1029" s="14" t="s">
        <v>154</v>
      </c>
      <c r="E1029" s="14" t="s">
        <v>21</v>
      </c>
      <c r="F1029" s="14" t="s">
        <v>176</v>
      </c>
      <c r="G1029" s="14">
        <v>58</v>
      </c>
      <c r="H1029" s="14">
        <v>69</v>
      </c>
      <c r="I1029" s="14">
        <v>68</v>
      </c>
      <c r="J1029" s="14">
        <v>9000</v>
      </c>
      <c r="K1029" s="15">
        <f t="shared" si="16"/>
        <v>612000</v>
      </c>
    </row>
    <row r="1030" spans="1:11">
      <c r="A1030" s="13">
        <v>40619</v>
      </c>
      <c r="B1030" s="67" t="str">
        <f>TEXT($A1030,"YYYY")&amp;"-"&amp;TEXT(ROW()-1,"000")&amp;"-"&amp;$F1030&amp;TEXT(COUNTIF($F$2:F1030,$F1030), "000")</f>
        <v>2011-1029-紅茶301</v>
      </c>
      <c r="C1030" s="14" t="s">
        <v>173</v>
      </c>
      <c r="D1030" s="14" t="s">
        <v>46</v>
      </c>
      <c r="E1030" s="14" t="s">
        <v>7</v>
      </c>
      <c r="F1030" s="14" t="s">
        <v>175</v>
      </c>
      <c r="G1030" s="14">
        <v>45</v>
      </c>
      <c r="H1030" s="14">
        <v>33</v>
      </c>
      <c r="I1030" s="14">
        <v>55</v>
      </c>
      <c r="J1030" s="14">
        <v>23500</v>
      </c>
      <c r="K1030" s="15">
        <f t="shared" si="16"/>
        <v>1292500</v>
      </c>
    </row>
    <row r="1031" spans="1:11">
      <c r="A1031" s="13">
        <v>40619</v>
      </c>
      <c r="B1031" s="67" t="str">
        <f>TEXT($A1031,"YYYY")&amp;"-"&amp;TEXT(ROW()-1,"000")&amp;"-"&amp;$F1031&amp;TEXT(COUNTIF($F$2:F1031,$F1031), "000")</f>
        <v>2011-1030-奶茶245</v>
      </c>
      <c r="C1031" s="14" t="s">
        <v>169</v>
      </c>
      <c r="D1031" s="14" t="s">
        <v>6</v>
      </c>
      <c r="E1031" s="14" t="s">
        <v>7</v>
      </c>
      <c r="F1031" s="14" t="s">
        <v>174</v>
      </c>
      <c r="G1031" s="14">
        <v>49</v>
      </c>
      <c r="H1031" s="14">
        <v>52</v>
      </c>
      <c r="I1031" s="14">
        <v>15</v>
      </c>
      <c r="J1031" s="14">
        <v>18000</v>
      </c>
      <c r="K1031" s="15">
        <f t="shared" si="16"/>
        <v>270000</v>
      </c>
    </row>
    <row r="1032" spans="1:11">
      <c r="A1032" s="13">
        <v>40621</v>
      </c>
      <c r="B1032" s="67" t="str">
        <f>TEXT($A1032,"YYYY")&amp;"-"&amp;TEXT(ROW()-1,"000")&amp;"-"&amp;$F1032&amp;TEXT(COUNTIF($F$2:F1032,$F1032), "000")</f>
        <v>2011-1031-泠涷茶394</v>
      </c>
      <c r="C1032" s="14" t="s">
        <v>173</v>
      </c>
      <c r="D1032" s="14" t="s">
        <v>159</v>
      </c>
      <c r="E1032" s="14" t="s">
        <v>21</v>
      </c>
      <c r="F1032" s="14" t="s">
        <v>176</v>
      </c>
      <c r="G1032" s="14">
        <v>43</v>
      </c>
      <c r="H1032" s="14">
        <v>80</v>
      </c>
      <c r="I1032" s="14">
        <v>7</v>
      </c>
      <c r="J1032" s="14">
        <v>9000</v>
      </c>
      <c r="K1032" s="15">
        <f t="shared" si="16"/>
        <v>63000</v>
      </c>
    </row>
    <row r="1033" spans="1:11">
      <c r="A1033" s="13">
        <v>40622</v>
      </c>
      <c r="B1033" s="67" t="str">
        <f>TEXT($A1033,"YYYY")&amp;"-"&amp;TEXT(ROW()-1,"000")&amp;"-"&amp;$F1033&amp;TEXT(COUNTIF($F$2:F1033,$F1033), "000")</f>
        <v>2011-1032-泠涷茶395</v>
      </c>
      <c r="C1033" s="14" t="s">
        <v>172</v>
      </c>
      <c r="D1033" s="14" t="s">
        <v>150</v>
      </c>
      <c r="E1033" s="14" t="s">
        <v>21</v>
      </c>
      <c r="F1033" s="14" t="s">
        <v>176</v>
      </c>
      <c r="G1033" s="14">
        <v>25</v>
      </c>
      <c r="H1033" s="14">
        <v>72</v>
      </c>
      <c r="I1033" s="14">
        <v>66</v>
      </c>
      <c r="J1033" s="14">
        <v>9000</v>
      </c>
      <c r="K1033" s="15">
        <f t="shared" si="16"/>
        <v>594000</v>
      </c>
    </row>
    <row r="1034" spans="1:11">
      <c r="A1034" s="13">
        <v>40622</v>
      </c>
      <c r="B1034" s="67" t="str">
        <f>TEXT($A1034,"YYYY")&amp;"-"&amp;TEXT(ROW()-1,"000")&amp;"-"&amp;$F1034&amp;TEXT(COUNTIF($F$2:F1034,$F1034), "000")</f>
        <v>2011-1033-奶茶246</v>
      </c>
      <c r="C1034" s="14" t="s">
        <v>173</v>
      </c>
      <c r="D1034" s="14" t="s">
        <v>29</v>
      </c>
      <c r="E1034" s="14" t="s">
        <v>10</v>
      </c>
      <c r="F1034" s="14" t="s">
        <v>174</v>
      </c>
      <c r="G1034" s="14">
        <v>74</v>
      </c>
      <c r="H1034" s="14">
        <v>24</v>
      </c>
      <c r="I1034" s="14">
        <v>64</v>
      </c>
      <c r="J1034" s="14">
        <v>18000</v>
      </c>
      <c r="K1034" s="15">
        <f t="shared" si="16"/>
        <v>1152000</v>
      </c>
    </row>
    <row r="1035" spans="1:11">
      <c r="A1035" s="13">
        <v>40623</v>
      </c>
      <c r="B1035" s="67" t="str">
        <f>TEXT($A1035,"YYYY")&amp;"-"&amp;TEXT(ROW()-1,"000")&amp;"-"&amp;$F1035&amp;TEXT(COUNTIF($F$2:F1035,$F1035), "000")</f>
        <v>2011-1034-泠涷茶396</v>
      </c>
      <c r="C1035" s="14" t="s">
        <v>172</v>
      </c>
      <c r="D1035" s="14" t="s">
        <v>154</v>
      </c>
      <c r="E1035" s="14" t="s">
        <v>21</v>
      </c>
      <c r="F1035" s="14" t="s">
        <v>176</v>
      </c>
      <c r="G1035" s="14">
        <v>63</v>
      </c>
      <c r="H1035" s="14">
        <v>77</v>
      </c>
      <c r="I1035" s="14">
        <v>15</v>
      </c>
      <c r="J1035" s="14">
        <v>9000</v>
      </c>
      <c r="K1035" s="15">
        <f t="shared" si="16"/>
        <v>135000</v>
      </c>
    </row>
    <row r="1036" spans="1:11">
      <c r="A1036" s="13">
        <v>40623</v>
      </c>
      <c r="B1036" s="67" t="str">
        <f>TEXT($A1036,"YYYY")&amp;"-"&amp;TEXT(ROW()-1,"000")&amp;"-"&amp;$F1036&amp;TEXT(COUNTIF($F$2:F1036,$F1036), "000")</f>
        <v>2011-1035-茶包055</v>
      </c>
      <c r="C1036" s="14" t="s">
        <v>170</v>
      </c>
      <c r="D1036" s="14" t="s">
        <v>46</v>
      </c>
      <c r="E1036" s="14" t="s">
        <v>7</v>
      </c>
      <c r="F1036" s="14" t="s">
        <v>178</v>
      </c>
      <c r="G1036" s="14">
        <v>31</v>
      </c>
      <c r="H1036" s="14">
        <v>47</v>
      </c>
      <c r="I1036" s="14">
        <v>49</v>
      </c>
      <c r="J1036" s="14">
        <v>4000</v>
      </c>
      <c r="K1036" s="15">
        <f t="shared" si="16"/>
        <v>196000</v>
      </c>
    </row>
    <row r="1037" spans="1:11">
      <c r="A1037" s="13">
        <v>40623</v>
      </c>
      <c r="B1037" s="67" t="str">
        <f>TEXT($A1037,"YYYY")&amp;"-"&amp;TEXT(ROW()-1,"000")&amp;"-"&amp;$F1037&amp;TEXT(COUNTIF($F$2:F1037,$F1037), "000")</f>
        <v>2011-1036-泠涷茶397</v>
      </c>
      <c r="C1037" s="14" t="s">
        <v>173</v>
      </c>
      <c r="D1037" s="14" t="s">
        <v>162</v>
      </c>
      <c r="E1037" s="14" t="s">
        <v>118</v>
      </c>
      <c r="F1037" s="14" t="s">
        <v>176</v>
      </c>
      <c r="G1037" s="14">
        <v>25</v>
      </c>
      <c r="H1037" s="14">
        <v>27</v>
      </c>
      <c r="I1037" s="14">
        <v>26</v>
      </c>
      <c r="J1037" s="14">
        <v>9000</v>
      </c>
      <c r="K1037" s="15">
        <f t="shared" si="16"/>
        <v>234000</v>
      </c>
    </row>
    <row r="1038" spans="1:11">
      <c r="A1038" s="13">
        <v>40623</v>
      </c>
      <c r="B1038" s="67" t="str">
        <f>TEXT($A1038,"YYYY")&amp;"-"&amp;TEXT(ROW()-1,"000")&amp;"-"&amp;$F1038&amp;TEXT(COUNTIF($F$2:F1038,$F1038), "000")</f>
        <v>2011-1037-泠涷茶398</v>
      </c>
      <c r="C1038" s="14" t="s">
        <v>171</v>
      </c>
      <c r="D1038" s="14" t="s">
        <v>119</v>
      </c>
      <c r="E1038" s="14" t="s">
        <v>23</v>
      </c>
      <c r="F1038" s="14" t="s">
        <v>176</v>
      </c>
      <c r="G1038" s="14">
        <v>72</v>
      </c>
      <c r="H1038" s="14">
        <v>91</v>
      </c>
      <c r="I1038" s="14">
        <v>85</v>
      </c>
      <c r="J1038" s="14">
        <v>9000</v>
      </c>
      <c r="K1038" s="15">
        <f t="shared" si="16"/>
        <v>765000</v>
      </c>
    </row>
    <row r="1039" spans="1:11">
      <c r="A1039" s="13">
        <v>40623</v>
      </c>
      <c r="B1039" s="67" t="str">
        <f>TEXT($A1039,"YYYY")&amp;"-"&amp;TEXT(ROW()-1,"000")&amp;"-"&amp;$F1039&amp;TEXT(COUNTIF($F$2:F1039,$F1039), "000")</f>
        <v>2011-1038-奶茶247</v>
      </c>
      <c r="C1039" s="14" t="s">
        <v>173</v>
      </c>
      <c r="D1039" s="14" t="s">
        <v>17</v>
      </c>
      <c r="E1039" s="14" t="s">
        <v>18</v>
      </c>
      <c r="F1039" s="14" t="s">
        <v>174</v>
      </c>
      <c r="G1039" s="14">
        <v>57</v>
      </c>
      <c r="H1039" s="14">
        <v>62</v>
      </c>
      <c r="I1039" s="14">
        <v>45</v>
      </c>
      <c r="J1039" s="14">
        <v>18000</v>
      </c>
      <c r="K1039" s="15">
        <f t="shared" si="16"/>
        <v>810000</v>
      </c>
    </row>
    <row r="1040" spans="1:11">
      <c r="A1040" s="13">
        <v>40625</v>
      </c>
      <c r="B1040" s="67" t="str">
        <f>TEXT($A1040,"YYYY")&amp;"-"&amp;TEXT(ROW()-1,"000")&amp;"-"&amp;$F1040&amp;TEXT(COUNTIF($F$2:F1040,$F1040), "000")</f>
        <v>2011-1039-泠涷茶399</v>
      </c>
      <c r="C1040" s="14" t="s">
        <v>170</v>
      </c>
      <c r="D1040" s="14" t="s">
        <v>6</v>
      </c>
      <c r="E1040" s="14" t="s">
        <v>7</v>
      </c>
      <c r="F1040" s="14" t="s">
        <v>176</v>
      </c>
      <c r="G1040" s="14">
        <v>54</v>
      </c>
      <c r="H1040" s="14">
        <v>36</v>
      </c>
      <c r="I1040" s="14">
        <v>42</v>
      </c>
      <c r="J1040" s="14">
        <v>9000</v>
      </c>
      <c r="K1040" s="15">
        <f t="shared" si="16"/>
        <v>378000</v>
      </c>
    </row>
    <row r="1041" spans="1:11">
      <c r="A1041" s="13">
        <v>40625</v>
      </c>
      <c r="B1041" s="67" t="str">
        <f>TEXT($A1041,"YYYY")&amp;"-"&amp;TEXT(ROW()-1,"000")&amp;"-"&amp;$F1041&amp;TEXT(COUNTIF($F$2:F1041,$F1041), "000")</f>
        <v>2011-1040-奶茶248</v>
      </c>
      <c r="C1041" s="14" t="s">
        <v>170</v>
      </c>
      <c r="D1041" s="14" t="s">
        <v>131</v>
      </c>
      <c r="E1041" s="14" t="s">
        <v>23</v>
      </c>
      <c r="F1041" s="14" t="s">
        <v>174</v>
      </c>
      <c r="G1041" s="14">
        <v>78</v>
      </c>
      <c r="H1041" s="14">
        <v>53</v>
      </c>
      <c r="I1041" s="14">
        <v>80</v>
      </c>
      <c r="J1041" s="14">
        <v>18000</v>
      </c>
      <c r="K1041" s="15">
        <f t="shared" si="16"/>
        <v>1440000</v>
      </c>
    </row>
    <row r="1042" spans="1:11">
      <c r="A1042" s="13">
        <v>40626</v>
      </c>
      <c r="B1042" s="67" t="str">
        <f>TEXT($A1042,"YYYY")&amp;"-"&amp;TEXT(ROW()-1,"000")&amp;"-"&amp;$F1042&amp;TEXT(COUNTIF($F$2:F1042,$F1042), "000")</f>
        <v>2011-1041-茶里王034</v>
      </c>
      <c r="C1042" s="14" t="s">
        <v>173</v>
      </c>
      <c r="D1042" s="14" t="s">
        <v>12</v>
      </c>
      <c r="E1042" s="14" t="s">
        <v>10</v>
      </c>
      <c r="F1042" s="14" t="s">
        <v>177</v>
      </c>
      <c r="G1042" s="14">
        <v>55</v>
      </c>
      <c r="H1042" s="14">
        <v>61</v>
      </c>
      <c r="I1042" s="14">
        <v>89</v>
      </c>
      <c r="J1042" s="14">
        <v>5000</v>
      </c>
      <c r="K1042" s="15">
        <f t="shared" si="16"/>
        <v>445000</v>
      </c>
    </row>
    <row r="1043" spans="1:11">
      <c r="A1043" s="13">
        <v>40627</v>
      </c>
      <c r="B1043" s="67" t="str">
        <f>TEXT($A1043,"YYYY")&amp;"-"&amp;TEXT(ROW()-1,"000")&amp;"-"&amp;$F1043&amp;TEXT(COUNTIF($F$2:F1043,$F1043), "000")</f>
        <v>2011-1042-紅茶302</v>
      </c>
      <c r="C1043" s="14" t="s">
        <v>170</v>
      </c>
      <c r="D1043" s="14" t="s">
        <v>29</v>
      </c>
      <c r="E1043" s="14" t="s">
        <v>10</v>
      </c>
      <c r="F1043" s="14" t="s">
        <v>175</v>
      </c>
      <c r="G1043" s="14">
        <v>39</v>
      </c>
      <c r="H1043" s="14">
        <v>90</v>
      </c>
      <c r="I1043" s="14">
        <v>46</v>
      </c>
      <c r="J1043" s="14">
        <v>23500</v>
      </c>
      <c r="K1043" s="15">
        <f t="shared" si="16"/>
        <v>1081000</v>
      </c>
    </row>
    <row r="1044" spans="1:11">
      <c r="A1044" s="13">
        <v>40627</v>
      </c>
      <c r="B1044" s="67" t="str">
        <f>TEXT($A1044,"YYYY")&amp;"-"&amp;TEXT(ROW()-1,"000")&amp;"-"&amp;$F1044&amp;TEXT(COUNTIF($F$2:F1044,$F1044), "000")</f>
        <v>2011-1043-泠涷茶400</v>
      </c>
      <c r="C1044" s="14" t="s">
        <v>173</v>
      </c>
      <c r="D1044" s="14" t="s">
        <v>110</v>
      </c>
      <c r="E1044" s="14" t="s">
        <v>10</v>
      </c>
      <c r="F1044" s="14" t="s">
        <v>176</v>
      </c>
      <c r="G1044" s="14">
        <v>28</v>
      </c>
      <c r="H1044" s="14">
        <v>54</v>
      </c>
      <c r="I1044" s="14">
        <v>66</v>
      </c>
      <c r="J1044" s="14">
        <v>9000</v>
      </c>
      <c r="K1044" s="15">
        <f t="shared" si="16"/>
        <v>594000</v>
      </c>
    </row>
    <row r="1045" spans="1:11">
      <c r="A1045" s="13">
        <v>40627</v>
      </c>
      <c r="B1045" s="67" t="str">
        <f>TEXT($A1045,"YYYY")&amp;"-"&amp;TEXT(ROW()-1,"000")&amp;"-"&amp;$F1045&amp;TEXT(COUNTIF($F$2:F1045,$F1045), "000")</f>
        <v>2011-1044-泠涷茶401</v>
      </c>
      <c r="C1045" s="14" t="s">
        <v>13</v>
      </c>
      <c r="D1045" s="14" t="s">
        <v>134</v>
      </c>
      <c r="E1045" s="14" t="s">
        <v>18</v>
      </c>
      <c r="F1045" s="14" t="s">
        <v>176</v>
      </c>
      <c r="G1045" s="14">
        <v>76</v>
      </c>
      <c r="H1045" s="14">
        <v>60</v>
      </c>
      <c r="I1045" s="14">
        <v>5</v>
      </c>
      <c r="J1045" s="14">
        <v>9000</v>
      </c>
      <c r="K1045" s="15">
        <f t="shared" si="16"/>
        <v>45000</v>
      </c>
    </row>
    <row r="1046" spans="1:11">
      <c r="A1046" s="13">
        <v>40627</v>
      </c>
      <c r="B1046" s="67" t="str">
        <f>TEXT($A1046,"YYYY")&amp;"-"&amp;TEXT(ROW()-1,"000")&amp;"-"&amp;$F1046&amp;TEXT(COUNTIF($F$2:F1046,$F1046), "000")</f>
        <v>2011-1045-奶茶249</v>
      </c>
      <c r="C1046" s="14" t="s">
        <v>13</v>
      </c>
      <c r="D1046" s="14" t="s">
        <v>46</v>
      </c>
      <c r="E1046" s="14" t="s">
        <v>7</v>
      </c>
      <c r="F1046" s="14" t="s">
        <v>174</v>
      </c>
      <c r="G1046" s="14">
        <v>58</v>
      </c>
      <c r="H1046" s="14">
        <v>64</v>
      </c>
      <c r="I1046" s="14">
        <v>77</v>
      </c>
      <c r="J1046" s="14">
        <v>18000</v>
      </c>
      <c r="K1046" s="15">
        <f t="shared" si="16"/>
        <v>1386000</v>
      </c>
    </row>
    <row r="1047" spans="1:11">
      <c r="A1047" s="13">
        <v>40627</v>
      </c>
      <c r="B1047" s="67" t="str">
        <f>TEXT($A1047,"YYYY")&amp;"-"&amp;TEXT(ROW()-1,"000")&amp;"-"&amp;$F1047&amp;TEXT(COUNTIF($F$2:F1047,$F1047), "000")</f>
        <v>2011-1046-茶包056</v>
      </c>
      <c r="C1047" s="14" t="s">
        <v>170</v>
      </c>
      <c r="D1047" s="14" t="s">
        <v>46</v>
      </c>
      <c r="E1047" s="14" t="s">
        <v>7</v>
      </c>
      <c r="F1047" s="14" t="s">
        <v>178</v>
      </c>
      <c r="G1047" s="14">
        <v>56</v>
      </c>
      <c r="H1047" s="14">
        <v>97</v>
      </c>
      <c r="I1047" s="14">
        <v>12</v>
      </c>
      <c r="J1047" s="14">
        <v>4000</v>
      </c>
      <c r="K1047" s="15">
        <f t="shared" si="16"/>
        <v>48000</v>
      </c>
    </row>
    <row r="1048" spans="1:11">
      <c r="A1048" s="13">
        <v>40627</v>
      </c>
      <c r="B1048" s="67" t="str">
        <f>TEXT($A1048,"YYYY")&amp;"-"&amp;TEXT(ROW()-1,"000")&amp;"-"&amp;$F1048&amp;TEXT(COUNTIF($F$2:F1048,$F1048), "000")</f>
        <v>2011-1047-奶茶250</v>
      </c>
      <c r="C1048" s="14" t="s">
        <v>172</v>
      </c>
      <c r="D1048" s="14" t="s">
        <v>25</v>
      </c>
      <c r="E1048" s="14" t="s">
        <v>21</v>
      </c>
      <c r="F1048" s="14" t="s">
        <v>174</v>
      </c>
      <c r="G1048" s="14">
        <v>69</v>
      </c>
      <c r="H1048" s="14">
        <v>55</v>
      </c>
      <c r="I1048" s="14">
        <v>81</v>
      </c>
      <c r="J1048" s="14">
        <v>18000</v>
      </c>
      <c r="K1048" s="15">
        <f t="shared" si="16"/>
        <v>1458000</v>
      </c>
    </row>
    <row r="1049" spans="1:11">
      <c r="A1049" s="13">
        <v>40629</v>
      </c>
      <c r="B1049" s="67" t="str">
        <f>TEXT($A1049,"YYYY")&amp;"-"&amp;TEXT(ROW()-1,"000")&amp;"-"&amp;$F1049&amp;TEXT(COUNTIF($F$2:F1049,$F1049), "000")</f>
        <v>2011-1048-奶茶251</v>
      </c>
      <c r="C1049" s="14" t="s">
        <v>169</v>
      </c>
      <c r="D1049" s="14" t="s">
        <v>40</v>
      </c>
      <c r="E1049" s="14" t="s">
        <v>10</v>
      </c>
      <c r="F1049" s="14" t="s">
        <v>174</v>
      </c>
      <c r="G1049" s="14">
        <v>21</v>
      </c>
      <c r="H1049" s="14">
        <v>45</v>
      </c>
      <c r="I1049" s="14">
        <v>30</v>
      </c>
      <c r="J1049" s="14">
        <v>18000</v>
      </c>
      <c r="K1049" s="15">
        <f t="shared" si="16"/>
        <v>540000</v>
      </c>
    </row>
    <row r="1050" spans="1:11">
      <c r="A1050" s="13">
        <v>40629</v>
      </c>
      <c r="B1050" s="67" t="str">
        <f>TEXT($A1050,"YYYY")&amp;"-"&amp;TEXT(ROW()-1,"000")&amp;"-"&amp;$F1050&amp;TEXT(COUNTIF($F$2:F1050,$F1050), "000")</f>
        <v>2011-1049-紅茶303</v>
      </c>
      <c r="C1050" s="14" t="s">
        <v>13</v>
      </c>
      <c r="D1050" s="14" t="s">
        <v>87</v>
      </c>
      <c r="E1050" s="14" t="s">
        <v>10</v>
      </c>
      <c r="F1050" s="14" t="s">
        <v>175</v>
      </c>
      <c r="G1050" s="14">
        <v>83</v>
      </c>
      <c r="H1050" s="14">
        <v>95</v>
      </c>
      <c r="I1050" s="14">
        <v>91</v>
      </c>
      <c r="J1050" s="14">
        <v>23500</v>
      </c>
      <c r="K1050" s="15">
        <f t="shared" si="16"/>
        <v>2138500</v>
      </c>
    </row>
    <row r="1051" spans="1:11">
      <c r="A1051" s="13">
        <v>40629</v>
      </c>
      <c r="B1051" s="67" t="str">
        <f>TEXT($A1051,"YYYY")&amp;"-"&amp;TEXT(ROW()-1,"000")&amp;"-"&amp;$F1051&amp;TEXT(COUNTIF($F$2:F1051,$F1051), "000")</f>
        <v>2011-1050-奶茶252</v>
      </c>
      <c r="C1051" s="14" t="s">
        <v>169</v>
      </c>
      <c r="D1051" s="14" t="s">
        <v>163</v>
      </c>
      <c r="E1051" s="14" t="s">
        <v>7</v>
      </c>
      <c r="F1051" s="14" t="s">
        <v>174</v>
      </c>
      <c r="G1051" s="14">
        <v>41</v>
      </c>
      <c r="H1051" s="14">
        <v>67</v>
      </c>
      <c r="I1051" s="14">
        <v>66</v>
      </c>
      <c r="J1051" s="14">
        <v>18000</v>
      </c>
      <c r="K1051" s="15">
        <f t="shared" si="16"/>
        <v>1188000</v>
      </c>
    </row>
    <row r="1052" spans="1:11">
      <c r="A1052" s="13">
        <v>40629</v>
      </c>
      <c r="B1052" s="67" t="str">
        <f>TEXT($A1052,"YYYY")&amp;"-"&amp;TEXT(ROW()-1,"000")&amp;"-"&amp;$F1052&amp;TEXT(COUNTIF($F$2:F1052,$F1052), "000")</f>
        <v>2011-1051-奶茶253</v>
      </c>
      <c r="C1052" s="14" t="s">
        <v>169</v>
      </c>
      <c r="D1052" s="14" t="s">
        <v>33</v>
      </c>
      <c r="E1052" s="14" t="s">
        <v>23</v>
      </c>
      <c r="F1052" s="14" t="s">
        <v>174</v>
      </c>
      <c r="G1052" s="14">
        <v>57</v>
      </c>
      <c r="H1052" s="14">
        <v>77</v>
      </c>
      <c r="I1052" s="14">
        <v>6</v>
      </c>
      <c r="J1052" s="14">
        <v>18000</v>
      </c>
      <c r="K1052" s="15">
        <f t="shared" si="16"/>
        <v>108000</v>
      </c>
    </row>
    <row r="1053" spans="1:11">
      <c r="A1053" s="13">
        <v>40630</v>
      </c>
      <c r="B1053" s="67" t="str">
        <f>TEXT($A1053,"YYYY")&amp;"-"&amp;TEXT(ROW()-1,"000")&amp;"-"&amp;$F1053&amp;TEXT(COUNTIF($F$2:F1053,$F1053), "000")</f>
        <v>2011-1052-茶包057</v>
      </c>
      <c r="C1053" s="14" t="s">
        <v>170</v>
      </c>
      <c r="D1053" s="14" t="s">
        <v>46</v>
      </c>
      <c r="E1053" s="14" t="s">
        <v>7</v>
      </c>
      <c r="F1053" s="14" t="s">
        <v>178</v>
      </c>
      <c r="G1053" s="14">
        <v>37</v>
      </c>
      <c r="H1053" s="14">
        <v>84</v>
      </c>
      <c r="I1053" s="14">
        <v>60</v>
      </c>
      <c r="J1053" s="14">
        <v>4000</v>
      </c>
      <c r="K1053" s="15">
        <f t="shared" si="16"/>
        <v>240000</v>
      </c>
    </row>
    <row r="1054" spans="1:11">
      <c r="A1054" s="13">
        <v>40630</v>
      </c>
      <c r="B1054" s="67" t="str">
        <f>TEXT($A1054,"YYYY")&amp;"-"&amp;TEXT(ROW()-1,"000")&amp;"-"&amp;$F1054&amp;TEXT(COUNTIF($F$2:F1054,$F1054), "000")</f>
        <v>2011-1053-茶包058</v>
      </c>
      <c r="C1054" s="14" t="s">
        <v>170</v>
      </c>
      <c r="D1054" s="14" t="s">
        <v>46</v>
      </c>
      <c r="E1054" s="14" t="s">
        <v>7</v>
      </c>
      <c r="F1054" s="14" t="s">
        <v>178</v>
      </c>
      <c r="G1054" s="14">
        <v>84</v>
      </c>
      <c r="H1054" s="14">
        <v>23</v>
      </c>
      <c r="I1054" s="14">
        <v>24</v>
      </c>
      <c r="J1054" s="14">
        <v>4000</v>
      </c>
      <c r="K1054" s="15">
        <f t="shared" si="16"/>
        <v>96000</v>
      </c>
    </row>
    <row r="1055" spans="1:11">
      <c r="A1055" s="13">
        <v>40631</v>
      </c>
      <c r="B1055" s="67" t="str">
        <f>TEXT($A1055,"YYYY")&amp;"-"&amp;TEXT(ROW()-1,"000")&amp;"-"&amp;$F1055&amp;TEXT(COUNTIF($F$2:F1055,$F1055), "000")</f>
        <v>2011-1054-紅茶304</v>
      </c>
      <c r="C1055" s="14" t="s">
        <v>13</v>
      </c>
      <c r="D1055" s="14" t="s">
        <v>156</v>
      </c>
      <c r="E1055" s="14" t="s">
        <v>23</v>
      </c>
      <c r="F1055" s="14" t="s">
        <v>175</v>
      </c>
      <c r="G1055" s="14">
        <v>51</v>
      </c>
      <c r="H1055" s="14">
        <v>33</v>
      </c>
      <c r="I1055" s="14">
        <v>10</v>
      </c>
      <c r="J1055" s="14">
        <v>23500</v>
      </c>
      <c r="K1055" s="15">
        <f t="shared" si="16"/>
        <v>235000</v>
      </c>
    </row>
    <row r="1056" spans="1:11">
      <c r="A1056" s="13">
        <v>40631</v>
      </c>
      <c r="B1056" s="67" t="str">
        <f>TEXT($A1056,"YYYY")&amp;"-"&amp;TEXT(ROW()-1,"000")&amp;"-"&amp;$F1056&amp;TEXT(COUNTIF($F$2:F1056,$F1056), "000")</f>
        <v>2011-1055-泠涷茶402</v>
      </c>
      <c r="C1056" s="14" t="s">
        <v>13</v>
      </c>
      <c r="D1056" s="14" t="s">
        <v>134</v>
      </c>
      <c r="E1056" s="14" t="s">
        <v>18</v>
      </c>
      <c r="F1056" s="14" t="s">
        <v>176</v>
      </c>
      <c r="G1056" s="14">
        <v>69</v>
      </c>
      <c r="H1056" s="14">
        <v>58</v>
      </c>
      <c r="I1056" s="14">
        <v>11</v>
      </c>
      <c r="J1056" s="14">
        <v>9000</v>
      </c>
      <c r="K1056" s="15">
        <f t="shared" si="16"/>
        <v>99000</v>
      </c>
    </row>
    <row r="1057" spans="1:11">
      <c r="A1057" s="13">
        <v>40632</v>
      </c>
      <c r="B1057" s="67" t="str">
        <f>TEXT($A1057,"YYYY")&amp;"-"&amp;TEXT(ROW()-1,"000")&amp;"-"&amp;$F1057&amp;TEXT(COUNTIF($F$2:F1057,$F1057), "000")</f>
        <v>2011-1056-泠涷茶403</v>
      </c>
      <c r="C1057" s="14" t="s">
        <v>170</v>
      </c>
      <c r="D1057" s="14" t="s">
        <v>60</v>
      </c>
      <c r="E1057" s="14" t="s">
        <v>7</v>
      </c>
      <c r="F1057" s="14" t="s">
        <v>176</v>
      </c>
      <c r="G1057" s="14">
        <v>48</v>
      </c>
      <c r="H1057" s="14">
        <v>80</v>
      </c>
      <c r="I1057" s="14">
        <v>79</v>
      </c>
      <c r="J1057" s="14">
        <v>9000</v>
      </c>
      <c r="K1057" s="15">
        <f t="shared" si="16"/>
        <v>711000</v>
      </c>
    </row>
    <row r="1058" spans="1:11">
      <c r="A1058" s="13">
        <v>40632</v>
      </c>
      <c r="B1058" s="67" t="str">
        <f>TEXT($A1058,"YYYY")&amp;"-"&amp;TEXT(ROW()-1,"000")&amp;"-"&amp;$F1058&amp;TEXT(COUNTIF($F$2:F1058,$F1058), "000")</f>
        <v>2011-1057-紅茶305</v>
      </c>
      <c r="C1058" s="14" t="s">
        <v>171</v>
      </c>
      <c r="D1058" s="14" t="s">
        <v>75</v>
      </c>
      <c r="E1058" s="14" t="s">
        <v>7</v>
      </c>
      <c r="F1058" s="14" t="s">
        <v>175</v>
      </c>
      <c r="G1058" s="14">
        <v>98</v>
      </c>
      <c r="H1058" s="14">
        <v>82</v>
      </c>
      <c r="I1058" s="14">
        <v>89</v>
      </c>
      <c r="J1058" s="14">
        <v>23500</v>
      </c>
      <c r="K1058" s="15">
        <f t="shared" si="16"/>
        <v>2091500</v>
      </c>
    </row>
    <row r="1059" spans="1:11">
      <c r="A1059" s="13">
        <v>40633</v>
      </c>
      <c r="B1059" s="67" t="str">
        <f>TEXT($A1059,"YYYY")&amp;"-"&amp;TEXT(ROW()-1,"000")&amp;"-"&amp;$F1059&amp;TEXT(COUNTIF($F$2:F1059,$F1059), "000")</f>
        <v>2011-1058-泠涷茶404</v>
      </c>
      <c r="C1059" s="14" t="s">
        <v>171</v>
      </c>
      <c r="D1059" s="14" t="s">
        <v>66</v>
      </c>
      <c r="E1059" s="14" t="s">
        <v>7</v>
      </c>
      <c r="F1059" s="14" t="s">
        <v>176</v>
      </c>
      <c r="G1059" s="14">
        <v>79</v>
      </c>
      <c r="H1059" s="14">
        <v>68</v>
      </c>
      <c r="I1059" s="14">
        <v>71</v>
      </c>
      <c r="J1059" s="14">
        <v>9000</v>
      </c>
      <c r="K1059" s="15">
        <f t="shared" si="16"/>
        <v>639000</v>
      </c>
    </row>
    <row r="1060" spans="1:11">
      <c r="A1060" s="13">
        <v>40633</v>
      </c>
      <c r="B1060" s="67" t="str">
        <f>TEXT($A1060,"YYYY")&amp;"-"&amp;TEXT(ROW()-1,"000")&amp;"-"&amp;$F1060&amp;TEXT(COUNTIF($F$2:F1060,$F1060), "000")</f>
        <v>2011-1059-紅茶306</v>
      </c>
      <c r="C1060" s="14" t="s">
        <v>170</v>
      </c>
      <c r="D1060" s="14" t="s">
        <v>9</v>
      </c>
      <c r="E1060" s="14" t="s">
        <v>18</v>
      </c>
      <c r="F1060" s="14" t="s">
        <v>175</v>
      </c>
      <c r="G1060" s="14">
        <v>31</v>
      </c>
      <c r="H1060" s="14">
        <v>49</v>
      </c>
      <c r="I1060" s="14">
        <v>40</v>
      </c>
      <c r="J1060" s="14">
        <v>23500</v>
      </c>
      <c r="K1060" s="15">
        <f t="shared" si="16"/>
        <v>940000</v>
      </c>
    </row>
    <row r="1061" spans="1:11">
      <c r="A1061" s="13">
        <v>40634</v>
      </c>
      <c r="B1061" s="67" t="str">
        <f>TEXT($A1061,"YYYY")&amp;"-"&amp;TEXT(ROW()-1,"000")&amp;"-"&amp;$F1061&amp;TEXT(COUNTIF($F$2:F1061,$F1061), "000")</f>
        <v>2011-1060-紅茶307</v>
      </c>
      <c r="C1061" s="14" t="s">
        <v>170</v>
      </c>
      <c r="D1061" s="14" t="s">
        <v>133</v>
      </c>
      <c r="E1061" s="14" t="s">
        <v>23</v>
      </c>
      <c r="F1061" s="14" t="s">
        <v>175</v>
      </c>
      <c r="G1061" s="14">
        <v>77</v>
      </c>
      <c r="H1061" s="14">
        <v>74</v>
      </c>
      <c r="I1061" s="14">
        <v>12</v>
      </c>
      <c r="J1061" s="14">
        <v>23500</v>
      </c>
      <c r="K1061" s="15">
        <f t="shared" si="16"/>
        <v>282000</v>
      </c>
    </row>
    <row r="1062" spans="1:11">
      <c r="A1062" s="13">
        <v>40635</v>
      </c>
      <c r="B1062" s="67" t="str">
        <f>TEXT($A1062,"YYYY")&amp;"-"&amp;TEXT(ROW()-1,"000")&amp;"-"&amp;$F1062&amp;TEXT(COUNTIF($F$2:F1062,$F1062), "000")</f>
        <v>2011-1061-紅茶308</v>
      </c>
      <c r="C1062" s="14" t="s">
        <v>173</v>
      </c>
      <c r="D1062" s="14" t="s">
        <v>46</v>
      </c>
      <c r="E1062" s="14" t="s">
        <v>7</v>
      </c>
      <c r="F1062" s="14" t="s">
        <v>175</v>
      </c>
      <c r="G1062" s="14">
        <v>68</v>
      </c>
      <c r="H1062" s="14">
        <v>97</v>
      </c>
      <c r="I1062" s="14">
        <v>37</v>
      </c>
      <c r="J1062" s="14">
        <v>23500</v>
      </c>
      <c r="K1062" s="15">
        <f t="shared" si="16"/>
        <v>869500</v>
      </c>
    </row>
    <row r="1063" spans="1:11">
      <c r="A1063" s="13">
        <v>40636</v>
      </c>
      <c r="B1063" s="67" t="str">
        <f>TEXT($A1063,"YYYY")&amp;"-"&amp;TEXT(ROW()-1,"000")&amp;"-"&amp;$F1063&amp;TEXT(COUNTIF($F$2:F1063,$F1063), "000")</f>
        <v>2011-1062-泠涷茶405</v>
      </c>
      <c r="C1063" s="14" t="s">
        <v>169</v>
      </c>
      <c r="D1063" s="14" t="s">
        <v>85</v>
      </c>
      <c r="E1063" s="14" t="s">
        <v>7</v>
      </c>
      <c r="F1063" s="14" t="s">
        <v>176</v>
      </c>
      <c r="G1063" s="14">
        <v>40</v>
      </c>
      <c r="H1063" s="14">
        <v>89</v>
      </c>
      <c r="I1063" s="14">
        <v>10</v>
      </c>
      <c r="J1063" s="14">
        <v>9000</v>
      </c>
      <c r="K1063" s="15">
        <f t="shared" si="16"/>
        <v>90000</v>
      </c>
    </row>
    <row r="1064" spans="1:11">
      <c r="A1064" s="13">
        <v>40637</v>
      </c>
      <c r="B1064" s="67" t="str">
        <f>TEXT($A1064,"YYYY")&amp;"-"&amp;TEXT(ROW()-1,"000")&amp;"-"&amp;$F1064&amp;TEXT(COUNTIF($F$2:F1064,$F1064), "000")</f>
        <v>2011-1063-奶茶254</v>
      </c>
      <c r="C1064" s="14" t="s">
        <v>170</v>
      </c>
      <c r="D1064" s="14" t="s">
        <v>131</v>
      </c>
      <c r="E1064" s="14" t="s">
        <v>23</v>
      </c>
      <c r="F1064" s="14" t="s">
        <v>174</v>
      </c>
      <c r="G1064" s="14">
        <v>94</v>
      </c>
      <c r="H1064" s="14">
        <v>78</v>
      </c>
      <c r="I1064" s="14">
        <v>25</v>
      </c>
      <c r="J1064" s="14">
        <v>18000</v>
      </c>
      <c r="K1064" s="15">
        <f t="shared" si="16"/>
        <v>450000</v>
      </c>
    </row>
    <row r="1065" spans="1:11">
      <c r="A1065" s="13">
        <v>40637</v>
      </c>
      <c r="B1065" s="67" t="str">
        <f>TEXT($A1065,"YYYY")&amp;"-"&amp;TEXT(ROW()-1,"000")&amp;"-"&amp;$F1065&amp;TEXT(COUNTIF($F$2:F1065,$F1065), "000")</f>
        <v>2011-1064-紅茶309</v>
      </c>
      <c r="C1065" s="14" t="s">
        <v>169</v>
      </c>
      <c r="D1065" s="14" t="s">
        <v>106</v>
      </c>
      <c r="E1065" s="14" t="s">
        <v>18</v>
      </c>
      <c r="F1065" s="14" t="s">
        <v>175</v>
      </c>
      <c r="G1065" s="14">
        <v>72</v>
      </c>
      <c r="H1065" s="14">
        <v>33</v>
      </c>
      <c r="I1065" s="14">
        <v>38</v>
      </c>
      <c r="J1065" s="14">
        <v>23500</v>
      </c>
      <c r="K1065" s="15">
        <f t="shared" si="16"/>
        <v>893000</v>
      </c>
    </row>
    <row r="1066" spans="1:11">
      <c r="A1066" s="13">
        <v>40638</v>
      </c>
      <c r="B1066" s="67" t="str">
        <f>TEXT($A1066,"YYYY")&amp;"-"&amp;TEXT(ROW()-1,"000")&amp;"-"&amp;$F1066&amp;TEXT(COUNTIF($F$2:F1066,$F1066), "000")</f>
        <v>2011-1065-泠涷茶406</v>
      </c>
      <c r="C1066" s="14" t="s">
        <v>173</v>
      </c>
      <c r="D1066" s="14" t="s">
        <v>110</v>
      </c>
      <c r="E1066" s="14" t="s">
        <v>10</v>
      </c>
      <c r="F1066" s="14" t="s">
        <v>176</v>
      </c>
      <c r="G1066" s="14">
        <v>32</v>
      </c>
      <c r="H1066" s="14">
        <v>59</v>
      </c>
      <c r="I1066" s="14">
        <v>41</v>
      </c>
      <c r="J1066" s="14">
        <v>9000</v>
      </c>
      <c r="K1066" s="15">
        <f t="shared" si="16"/>
        <v>369000</v>
      </c>
    </row>
    <row r="1067" spans="1:11">
      <c r="A1067" s="13">
        <v>40638</v>
      </c>
      <c r="B1067" s="67" t="str">
        <f>TEXT($A1067,"YYYY")&amp;"-"&amp;TEXT(ROW()-1,"000")&amp;"-"&amp;$F1067&amp;TEXT(COUNTIF($F$2:F1067,$F1067), "000")</f>
        <v>2011-1066-泠涷茶407</v>
      </c>
      <c r="C1067" s="14" t="s">
        <v>13</v>
      </c>
      <c r="D1067" s="14" t="s">
        <v>44</v>
      </c>
      <c r="E1067" s="14" t="s">
        <v>23</v>
      </c>
      <c r="F1067" s="14" t="s">
        <v>176</v>
      </c>
      <c r="G1067" s="14">
        <v>95</v>
      </c>
      <c r="H1067" s="14">
        <v>76</v>
      </c>
      <c r="I1067" s="14">
        <v>37</v>
      </c>
      <c r="J1067" s="14">
        <v>9000</v>
      </c>
      <c r="K1067" s="15">
        <f t="shared" si="16"/>
        <v>333000</v>
      </c>
    </row>
    <row r="1068" spans="1:11">
      <c r="A1068" s="13">
        <v>40640</v>
      </c>
      <c r="B1068" s="67" t="str">
        <f>TEXT($A1068,"YYYY")&amp;"-"&amp;TEXT(ROW()-1,"000")&amp;"-"&amp;$F1068&amp;TEXT(COUNTIF($F$2:F1068,$F1068), "000")</f>
        <v>2011-1067-紅茶310</v>
      </c>
      <c r="C1068" s="14" t="s">
        <v>173</v>
      </c>
      <c r="D1068" s="14" t="s">
        <v>46</v>
      </c>
      <c r="E1068" s="14" t="s">
        <v>7</v>
      </c>
      <c r="F1068" s="14" t="s">
        <v>175</v>
      </c>
      <c r="G1068" s="14">
        <v>97</v>
      </c>
      <c r="H1068" s="14">
        <v>26</v>
      </c>
      <c r="I1068" s="14">
        <v>46</v>
      </c>
      <c r="J1068" s="14">
        <v>23500</v>
      </c>
      <c r="K1068" s="15">
        <f t="shared" si="16"/>
        <v>1081000</v>
      </c>
    </row>
    <row r="1069" spans="1:11">
      <c r="A1069" s="13">
        <v>40641</v>
      </c>
      <c r="B1069" s="67" t="str">
        <f>TEXT($A1069,"YYYY")&amp;"-"&amp;TEXT(ROW()-1,"000")&amp;"-"&amp;$F1069&amp;TEXT(COUNTIF($F$2:F1069,$F1069), "000")</f>
        <v>2011-1068-泠涷茶408</v>
      </c>
      <c r="C1069" s="14" t="s">
        <v>169</v>
      </c>
      <c r="D1069" s="14" t="s">
        <v>66</v>
      </c>
      <c r="E1069" s="14" t="s">
        <v>7</v>
      </c>
      <c r="F1069" s="14" t="s">
        <v>176</v>
      </c>
      <c r="G1069" s="14">
        <v>39</v>
      </c>
      <c r="H1069" s="14">
        <v>50</v>
      </c>
      <c r="I1069" s="14">
        <v>51</v>
      </c>
      <c r="J1069" s="14">
        <v>9000</v>
      </c>
      <c r="K1069" s="15">
        <f t="shared" si="16"/>
        <v>459000</v>
      </c>
    </row>
    <row r="1070" spans="1:11">
      <c r="A1070" s="13">
        <v>40642</v>
      </c>
      <c r="B1070" s="67" t="str">
        <f>TEXT($A1070,"YYYY")&amp;"-"&amp;TEXT(ROW()-1,"000")&amp;"-"&amp;$F1070&amp;TEXT(COUNTIF($F$2:F1070,$F1070), "000")</f>
        <v>2011-1069-紅茶311</v>
      </c>
      <c r="C1070" s="14" t="s">
        <v>13</v>
      </c>
      <c r="D1070" s="14" t="s">
        <v>35</v>
      </c>
      <c r="E1070" s="14" t="s">
        <v>18</v>
      </c>
      <c r="F1070" s="14" t="s">
        <v>175</v>
      </c>
      <c r="G1070" s="14">
        <v>53</v>
      </c>
      <c r="H1070" s="14">
        <v>30</v>
      </c>
      <c r="I1070" s="14">
        <v>31</v>
      </c>
      <c r="J1070" s="14">
        <v>23500</v>
      </c>
      <c r="K1070" s="15">
        <f t="shared" si="16"/>
        <v>728500</v>
      </c>
    </row>
    <row r="1071" spans="1:11">
      <c r="A1071" s="13">
        <v>40642</v>
      </c>
      <c r="B1071" s="67" t="str">
        <f>TEXT($A1071,"YYYY")&amp;"-"&amp;TEXT(ROW()-1,"000")&amp;"-"&amp;$F1071&amp;TEXT(COUNTIF($F$2:F1071,$F1071), "000")</f>
        <v>2011-1070-紅茶312</v>
      </c>
      <c r="C1071" s="14" t="s">
        <v>170</v>
      </c>
      <c r="D1071" s="14" t="s">
        <v>75</v>
      </c>
      <c r="E1071" s="14" t="s">
        <v>7</v>
      </c>
      <c r="F1071" s="14" t="s">
        <v>175</v>
      </c>
      <c r="G1071" s="14">
        <v>41</v>
      </c>
      <c r="H1071" s="14">
        <v>63</v>
      </c>
      <c r="I1071" s="14">
        <v>90</v>
      </c>
      <c r="J1071" s="14">
        <v>23500</v>
      </c>
      <c r="K1071" s="15">
        <f t="shared" si="16"/>
        <v>2115000</v>
      </c>
    </row>
    <row r="1072" spans="1:11">
      <c r="A1072" s="13">
        <v>40642</v>
      </c>
      <c r="B1072" s="67" t="str">
        <f>TEXT($A1072,"YYYY")&amp;"-"&amp;TEXT(ROW()-1,"000")&amp;"-"&amp;$F1072&amp;TEXT(COUNTIF($F$2:F1072,$F1072), "000")</f>
        <v>2011-1071-紅茶313</v>
      </c>
      <c r="C1072" s="14" t="s">
        <v>169</v>
      </c>
      <c r="D1072" s="14" t="s">
        <v>106</v>
      </c>
      <c r="E1072" s="14" t="s">
        <v>18</v>
      </c>
      <c r="F1072" s="14" t="s">
        <v>175</v>
      </c>
      <c r="G1072" s="14">
        <v>82</v>
      </c>
      <c r="H1072" s="14">
        <v>49</v>
      </c>
      <c r="I1072" s="14">
        <v>96</v>
      </c>
      <c r="J1072" s="14">
        <v>23500</v>
      </c>
      <c r="K1072" s="15">
        <f t="shared" si="16"/>
        <v>2256000</v>
      </c>
    </row>
    <row r="1073" spans="1:11">
      <c r="A1073" s="13">
        <v>40644</v>
      </c>
      <c r="B1073" s="67" t="str">
        <f>TEXT($A1073,"YYYY")&amp;"-"&amp;TEXT(ROW()-1,"000")&amp;"-"&amp;$F1073&amp;TEXT(COUNTIF($F$2:F1073,$F1073), "000")</f>
        <v>2011-1072-泠涷茶409</v>
      </c>
      <c r="C1073" s="14" t="s">
        <v>173</v>
      </c>
      <c r="D1073" s="14" t="s">
        <v>110</v>
      </c>
      <c r="E1073" s="14" t="s">
        <v>10</v>
      </c>
      <c r="F1073" s="14" t="s">
        <v>176</v>
      </c>
      <c r="G1073" s="14">
        <v>54</v>
      </c>
      <c r="H1073" s="14">
        <v>29</v>
      </c>
      <c r="I1073" s="14">
        <v>36</v>
      </c>
      <c r="J1073" s="14">
        <v>9000</v>
      </c>
      <c r="K1073" s="15">
        <f t="shared" si="16"/>
        <v>324000</v>
      </c>
    </row>
    <row r="1074" spans="1:11">
      <c r="A1074" s="13">
        <v>40644</v>
      </c>
      <c r="B1074" s="67" t="str">
        <f>TEXT($A1074,"YYYY")&amp;"-"&amp;TEXT(ROW()-1,"000")&amp;"-"&amp;$F1074&amp;TEXT(COUNTIF($F$2:F1074,$F1074), "000")</f>
        <v>2011-1073-泠涷茶410</v>
      </c>
      <c r="C1074" s="14" t="s">
        <v>170</v>
      </c>
      <c r="D1074" s="14" t="s">
        <v>64</v>
      </c>
      <c r="E1074" s="14" t="s">
        <v>7</v>
      </c>
      <c r="F1074" s="14" t="s">
        <v>176</v>
      </c>
      <c r="G1074" s="14">
        <v>92</v>
      </c>
      <c r="H1074" s="14">
        <v>66</v>
      </c>
      <c r="I1074" s="14">
        <v>69</v>
      </c>
      <c r="J1074" s="14">
        <v>9000</v>
      </c>
      <c r="K1074" s="15">
        <f t="shared" si="16"/>
        <v>621000</v>
      </c>
    </row>
    <row r="1075" spans="1:11">
      <c r="A1075" s="13">
        <v>40645</v>
      </c>
      <c r="B1075" s="67" t="str">
        <f>TEXT($A1075,"YYYY")&amp;"-"&amp;TEXT(ROW()-1,"000")&amp;"-"&amp;$F1075&amp;TEXT(COUNTIF($F$2:F1075,$F1075), "000")</f>
        <v>2011-1074-紅茶314</v>
      </c>
      <c r="C1075" s="14" t="s">
        <v>172</v>
      </c>
      <c r="D1075" s="14" t="s">
        <v>157</v>
      </c>
      <c r="E1075" s="14" t="s">
        <v>21</v>
      </c>
      <c r="F1075" s="14" t="s">
        <v>175</v>
      </c>
      <c r="G1075" s="14">
        <v>61</v>
      </c>
      <c r="H1075" s="14">
        <v>22</v>
      </c>
      <c r="I1075" s="14">
        <v>9</v>
      </c>
      <c r="J1075" s="14">
        <v>23500</v>
      </c>
      <c r="K1075" s="15">
        <f t="shared" si="16"/>
        <v>211500</v>
      </c>
    </row>
    <row r="1076" spans="1:11">
      <c r="A1076" s="13">
        <v>40645</v>
      </c>
      <c r="B1076" s="67" t="str">
        <f>TEXT($A1076,"YYYY")&amp;"-"&amp;TEXT(ROW()-1,"000")&amp;"-"&amp;$F1076&amp;TEXT(COUNTIF($F$2:F1076,$F1076), "000")</f>
        <v>2011-1075-紅茶315</v>
      </c>
      <c r="C1076" s="14" t="s">
        <v>170</v>
      </c>
      <c r="D1076" s="14" t="s">
        <v>86</v>
      </c>
      <c r="E1076" s="14" t="s">
        <v>10</v>
      </c>
      <c r="F1076" s="14" t="s">
        <v>175</v>
      </c>
      <c r="G1076" s="14">
        <v>91</v>
      </c>
      <c r="H1076" s="14">
        <v>74</v>
      </c>
      <c r="I1076" s="14">
        <v>96</v>
      </c>
      <c r="J1076" s="14">
        <v>23500</v>
      </c>
      <c r="K1076" s="15">
        <f t="shared" si="16"/>
        <v>2256000</v>
      </c>
    </row>
    <row r="1077" spans="1:11">
      <c r="A1077" s="13">
        <v>40645</v>
      </c>
      <c r="B1077" s="67" t="str">
        <f>TEXT($A1077,"YYYY")&amp;"-"&amp;TEXT(ROW()-1,"000")&amp;"-"&amp;$F1077&amp;TEXT(COUNTIF($F$2:F1077,$F1077), "000")</f>
        <v>2011-1076-紅茶316</v>
      </c>
      <c r="C1077" s="14" t="s">
        <v>170</v>
      </c>
      <c r="D1077" s="14" t="s">
        <v>9</v>
      </c>
      <c r="E1077" s="14" t="s">
        <v>18</v>
      </c>
      <c r="F1077" s="14" t="s">
        <v>175</v>
      </c>
      <c r="G1077" s="14">
        <v>99</v>
      </c>
      <c r="H1077" s="14">
        <v>26</v>
      </c>
      <c r="I1077" s="14">
        <v>95</v>
      </c>
      <c r="J1077" s="14">
        <v>23500</v>
      </c>
      <c r="K1077" s="15">
        <f t="shared" si="16"/>
        <v>2232500</v>
      </c>
    </row>
    <row r="1078" spans="1:11">
      <c r="A1078" s="13">
        <v>40645</v>
      </c>
      <c r="B1078" s="67" t="str">
        <f>TEXT($A1078,"YYYY")&amp;"-"&amp;TEXT(ROW()-1,"000")&amp;"-"&amp;$F1078&amp;TEXT(COUNTIF($F$2:F1078,$F1078), "000")</f>
        <v>2011-1077-奶茶255</v>
      </c>
      <c r="C1078" s="14" t="s">
        <v>173</v>
      </c>
      <c r="D1078" s="14" t="s">
        <v>29</v>
      </c>
      <c r="E1078" s="14" t="s">
        <v>10</v>
      </c>
      <c r="F1078" s="14" t="s">
        <v>174</v>
      </c>
      <c r="G1078" s="14">
        <v>23</v>
      </c>
      <c r="H1078" s="14">
        <v>70</v>
      </c>
      <c r="I1078" s="14">
        <v>21</v>
      </c>
      <c r="J1078" s="14">
        <v>18000</v>
      </c>
      <c r="K1078" s="15">
        <f t="shared" si="16"/>
        <v>378000</v>
      </c>
    </row>
    <row r="1079" spans="1:11">
      <c r="A1079" s="13">
        <v>40646</v>
      </c>
      <c r="B1079" s="67" t="str">
        <f>TEXT($A1079,"YYYY")&amp;"-"&amp;TEXT(ROW()-1,"000")&amp;"-"&amp;$F1079&amp;TEXT(COUNTIF($F$2:F1079,$F1079), "000")</f>
        <v>2011-1078-奶茶256</v>
      </c>
      <c r="C1079" s="14" t="s">
        <v>13</v>
      </c>
      <c r="D1079" s="14" t="s">
        <v>46</v>
      </c>
      <c r="E1079" s="14" t="s">
        <v>7</v>
      </c>
      <c r="F1079" s="14" t="s">
        <v>174</v>
      </c>
      <c r="G1079" s="14">
        <v>65</v>
      </c>
      <c r="H1079" s="14">
        <v>94</v>
      </c>
      <c r="I1079" s="14">
        <v>65</v>
      </c>
      <c r="J1079" s="14">
        <v>18000</v>
      </c>
      <c r="K1079" s="15">
        <f t="shared" si="16"/>
        <v>1170000</v>
      </c>
    </row>
    <row r="1080" spans="1:11">
      <c r="A1080" s="13">
        <v>40647</v>
      </c>
      <c r="B1080" s="67" t="str">
        <f>TEXT($A1080,"YYYY")&amp;"-"&amp;TEXT(ROW()-1,"000")&amp;"-"&amp;$F1080&amp;TEXT(COUNTIF($F$2:F1080,$F1080), "000")</f>
        <v>2011-1079-泠涷茶411</v>
      </c>
      <c r="C1080" s="14" t="s">
        <v>170</v>
      </c>
      <c r="D1080" s="14" t="s">
        <v>60</v>
      </c>
      <c r="E1080" s="14" t="s">
        <v>7</v>
      </c>
      <c r="F1080" s="14" t="s">
        <v>176</v>
      </c>
      <c r="G1080" s="14">
        <v>95</v>
      </c>
      <c r="H1080" s="14">
        <v>23</v>
      </c>
      <c r="I1080" s="14">
        <v>70</v>
      </c>
      <c r="J1080" s="14">
        <v>9000</v>
      </c>
      <c r="K1080" s="15">
        <f t="shared" si="16"/>
        <v>630000</v>
      </c>
    </row>
    <row r="1081" spans="1:11">
      <c r="A1081" s="13">
        <v>40648</v>
      </c>
      <c r="B1081" s="67" t="str">
        <f>TEXT($A1081,"YYYY")&amp;"-"&amp;TEXT(ROW()-1,"000")&amp;"-"&amp;$F1081&amp;TEXT(COUNTIF($F$2:F1081,$F1081), "000")</f>
        <v>2011-1080-紅茶317</v>
      </c>
      <c r="C1081" s="14" t="s">
        <v>169</v>
      </c>
      <c r="D1081" s="14" t="s">
        <v>9</v>
      </c>
      <c r="E1081" s="14" t="s">
        <v>18</v>
      </c>
      <c r="F1081" s="14" t="s">
        <v>175</v>
      </c>
      <c r="G1081" s="14">
        <v>55</v>
      </c>
      <c r="H1081" s="14">
        <v>26</v>
      </c>
      <c r="I1081" s="14">
        <v>37</v>
      </c>
      <c r="J1081" s="14">
        <v>23500</v>
      </c>
      <c r="K1081" s="15">
        <f t="shared" si="16"/>
        <v>869500</v>
      </c>
    </row>
    <row r="1082" spans="1:11">
      <c r="A1082" s="13">
        <v>40649</v>
      </c>
      <c r="B1082" s="67" t="str">
        <f>TEXT($A1082,"YYYY")&amp;"-"&amp;TEXT(ROW()-1,"000")&amp;"-"&amp;$F1082&amp;TEXT(COUNTIF($F$2:F1082,$F1082), "000")</f>
        <v>2011-1081-奶茶257</v>
      </c>
      <c r="C1082" s="14" t="s">
        <v>169</v>
      </c>
      <c r="D1082" s="14" t="s">
        <v>105</v>
      </c>
      <c r="E1082" s="14" t="s">
        <v>18</v>
      </c>
      <c r="F1082" s="14" t="s">
        <v>174</v>
      </c>
      <c r="G1082" s="14">
        <v>91</v>
      </c>
      <c r="H1082" s="14">
        <v>100</v>
      </c>
      <c r="I1082" s="14">
        <v>63</v>
      </c>
      <c r="J1082" s="14">
        <v>18000</v>
      </c>
      <c r="K1082" s="15">
        <f t="shared" si="16"/>
        <v>1134000</v>
      </c>
    </row>
    <row r="1083" spans="1:11">
      <c r="A1083" s="13">
        <v>40649</v>
      </c>
      <c r="B1083" s="67" t="str">
        <f>TEXT($A1083,"YYYY")&amp;"-"&amp;TEXT(ROW()-1,"000")&amp;"-"&amp;$F1083&amp;TEXT(COUNTIF($F$2:F1083,$F1083), "000")</f>
        <v>2011-1082-紅茶318</v>
      </c>
      <c r="C1083" s="14" t="s">
        <v>170</v>
      </c>
      <c r="D1083" s="14" t="s">
        <v>75</v>
      </c>
      <c r="E1083" s="14" t="s">
        <v>7</v>
      </c>
      <c r="F1083" s="14" t="s">
        <v>175</v>
      </c>
      <c r="G1083" s="14">
        <v>90</v>
      </c>
      <c r="H1083" s="14">
        <v>71</v>
      </c>
      <c r="I1083" s="14">
        <v>67</v>
      </c>
      <c r="J1083" s="14">
        <v>23500</v>
      </c>
      <c r="K1083" s="15">
        <f t="shared" si="16"/>
        <v>1574500</v>
      </c>
    </row>
    <row r="1084" spans="1:11">
      <c r="A1084" s="13">
        <v>40650</v>
      </c>
      <c r="B1084" s="67" t="str">
        <f>TEXT($A1084,"YYYY")&amp;"-"&amp;TEXT(ROW()-1,"000")&amp;"-"&amp;$F1084&amp;TEXT(COUNTIF($F$2:F1084,$F1084), "000")</f>
        <v>2011-1083-紅茶319</v>
      </c>
      <c r="C1084" s="14" t="s">
        <v>171</v>
      </c>
      <c r="D1084" s="14" t="s">
        <v>139</v>
      </c>
      <c r="E1084" s="14" t="s">
        <v>118</v>
      </c>
      <c r="F1084" s="14" t="s">
        <v>175</v>
      </c>
      <c r="G1084" s="14">
        <v>68</v>
      </c>
      <c r="H1084" s="14">
        <v>33</v>
      </c>
      <c r="I1084" s="14">
        <v>66</v>
      </c>
      <c r="J1084" s="14">
        <v>23500</v>
      </c>
      <c r="K1084" s="15">
        <f t="shared" si="16"/>
        <v>1551000</v>
      </c>
    </row>
    <row r="1085" spans="1:11">
      <c r="A1085" s="13">
        <v>40654</v>
      </c>
      <c r="B1085" s="67" t="str">
        <f>TEXT($A1085,"YYYY")&amp;"-"&amp;TEXT(ROW()-1,"000")&amp;"-"&amp;$F1085&amp;TEXT(COUNTIF($F$2:F1085,$F1085), "000")</f>
        <v>2011-1084-泠涷茶412</v>
      </c>
      <c r="C1085" s="14" t="s">
        <v>169</v>
      </c>
      <c r="D1085" s="14" t="s">
        <v>85</v>
      </c>
      <c r="E1085" s="14" t="s">
        <v>7</v>
      </c>
      <c r="F1085" s="14" t="s">
        <v>176</v>
      </c>
      <c r="G1085" s="14">
        <v>38</v>
      </c>
      <c r="H1085" s="14">
        <v>66</v>
      </c>
      <c r="I1085" s="14">
        <v>89</v>
      </c>
      <c r="J1085" s="14">
        <v>9000</v>
      </c>
      <c r="K1085" s="15">
        <f t="shared" si="16"/>
        <v>801000</v>
      </c>
    </row>
    <row r="1086" spans="1:11">
      <c r="A1086" s="13">
        <v>40657</v>
      </c>
      <c r="B1086" s="67" t="str">
        <f>TEXT($A1086,"YYYY")&amp;"-"&amp;TEXT(ROW()-1,"000")&amp;"-"&amp;$F1086&amp;TEXT(COUNTIF($F$2:F1086,$F1086), "000")</f>
        <v>2011-1085-泠涷茶413</v>
      </c>
      <c r="C1086" s="14" t="s">
        <v>173</v>
      </c>
      <c r="D1086" s="14" t="s">
        <v>110</v>
      </c>
      <c r="E1086" s="14" t="s">
        <v>10</v>
      </c>
      <c r="F1086" s="14" t="s">
        <v>176</v>
      </c>
      <c r="G1086" s="14">
        <v>70</v>
      </c>
      <c r="H1086" s="14">
        <v>49</v>
      </c>
      <c r="I1086" s="14">
        <v>54</v>
      </c>
      <c r="J1086" s="14">
        <v>9000</v>
      </c>
      <c r="K1086" s="15">
        <f t="shared" si="16"/>
        <v>486000</v>
      </c>
    </row>
    <row r="1087" spans="1:11">
      <c r="A1087" s="13">
        <v>40657</v>
      </c>
      <c r="B1087" s="67" t="str">
        <f>TEXT($A1087,"YYYY")&amp;"-"&amp;TEXT(ROW()-1,"000")&amp;"-"&amp;$F1087&amp;TEXT(COUNTIF($F$2:F1087,$F1087), "000")</f>
        <v>2011-1086-茶里王035</v>
      </c>
      <c r="C1087" s="14" t="s">
        <v>169</v>
      </c>
      <c r="D1087" s="14" t="s">
        <v>49</v>
      </c>
      <c r="E1087" s="14" t="s">
        <v>10</v>
      </c>
      <c r="F1087" s="14" t="s">
        <v>177</v>
      </c>
      <c r="G1087" s="14">
        <v>57</v>
      </c>
      <c r="H1087" s="14">
        <v>71</v>
      </c>
      <c r="I1087" s="14">
        <v>79</v>
      </c>
      <c r="J1087" s="14">
        <v>5000</v>
      </c>
      <c r="K1087" s="15">
        <f t="shared" si="16"/>
        <v>395000</v>
      </c>
    </row>
    <row r="1088" spans="1:11">
      <c r="A1088" s="13">
        <v>40658</v>
      </c>
      <c r="B1088" s="67" t="str">
        <f>TEXT($A1088,"YYYY")&amp;"-"&amp;TEXT(ROW()-1,"000")&amp;"-"&amp;$F1088&amp;TEXT(COUNTIF($F$2:F1088,$F1088), "000")</f>
        <v>2011-1087-紅茶320</v>
      </c>
      <c r="C1088" s="14" t="s">
        <v>169</v>
      </c>
      <c r="D1088" s="14" t="s">
        <v>160</v>
      </c>
      <c r="E1088" s="14" t="s">
        <v>10</v>
      </c>
      <c r="F1088" s="14" t="s">
        <v>175</v>
      </c>
      <c r="G1088" s="14">
        <v>75</v>
      </c>
      <c r="H1088" s="14">
        <v>71</v>
      </c>
      <c r="I1088" s="14">
        <v>19</v>
      </c>
      <c r="J1088" s="14">
        <v>23500</v>
      </c>
      <c r="K1088" s="15">
        <f t="shared" si="16"/>
        <v>446500</v>
      </c>
    </row>
    <row r="1089" spans="1:11">
      <c r="A1089" s="13">
        <v>40659</v>
      </c>
      <c r="B1089" s="67" t="str">
        <f>TEXT($A1089,"YYYY")&amp;"-"&amp;TEXT(ROW()-1,"000")&amp;"-"&amp;$F1089&amp;TEXT(COUNTIF($F$2:F1089,$F1089), "000")</f>
        <v>2011-1088-阿里茶005</v>
      </c>
      <c r="C1089" s="14" t="s">
        <v>171</v>
      </c>
      <c r="D1089" s="14" t="s">
        <v>96</v>
      </c>
      <c r="E1089" s="14" t="s">
        <v>18</v>
      </c>
      <c r="F1089" s="14" t="s">
        <v>179</v>
      </c>
      <c r="G1089" s="14">
        <v>61</v>
      </c>
      <c r="H1089" s="14">
        <v>99</v>
      </c>
      <c r="I1089" s="14">
        <v>81</v>
      </c>
      <c r="J1089" s="14">
        <v>6000</v>
      </c>
      <c r="K1089" s="15">
        <f t="shared" si="16"/>
        <v>486000</v>
      </c>
    </row>
    <row r="1090" spans="1:11">
      <c r="A1090" s="13">
        <v>40660</v>
      </c>
      <c r="B1090" s="67" t="str">
        <f>TEXT($A1090,"YYYY")&amp;"-"&amp;TEXT(ROW()-1,"000")&amp;"-"&amp;$F1090&amp;TEXT(COUNTIF($F$2:F1090,$F1090), "000")</f>
        <v>2011-1089-奶茶258</v>
      </c>
      <c r="C1090" s="14" t="s">
        <v>13</v>
      </c>
      <c r="D1090" s="14" t="s">
        <v>82</v>
      </c>
      <c r="E1090" s="14" t="s">
        <v>18</v>
      </c>
      <c r="F1090" s="14" t="s">
        <v>174</v>
      </c>
      <c r="G1090" s="14">
        <v>96</v>
      </c>
      <c r="H1090" s="14">
        <v>39</v>
      </c>
      <c r="I1090" s="14">
        <v>97</v>
      </c>
      <c r="J1090" s="14">
        <v>18000</v>
      </c>
      <c r="K1090" s="15">
        <f t="shared" ref="K1090:K1153" si="17">J1090*I1090</f>
        <v>1746000</v>
      </c>
    </row>
    <row r="1091" spans="1:11">
      <c r="A1091" s="13">
        <v>40660</v>
      </c>
      <c r="B1091" s="67" t="str">
        <f>TEXT($A1091,"YYYY")&amp;"-"&amp;TEXT(ROW()-1,"000")&amp;"-"&amp;$F1091&amp;TEXT(COUNTIF($F$2:F1091,$F1091), "000")</f>
        <v>2011-1090-奶茶259</v>
      </c>
      <c r="C1091" s="14" t="s">
        <v>173</v>
      </c>
      <c r="D1091" s="14" t="s">
        <v>137</v>
      </c>
      <c r="E1091" s="14" t="s">
        <v>21</v>
      </c>
      <c r="F1091" s="14" t="s">
        <v>174</v>
      </c>
      <c r="G1091" s="14">
        <v>68</v>
      </c>
      <c r="H1091" s="14">
        <v>91</v>
      </c>
      <c r="I1091" s="14">
        <v>5</v>
      </c>
      <c r="J1091" s="14">
        <v>18000</v>
      </c>
      <c r="K1091" s="15">
        <f t="shared" si="17"/>
        <v>90000</v>
      </c>
    </row>
    <row r="1092" spans="1:11">
      <c r="A1092" s="13">
        <v>40661</v>
      </c>
      <c r="B1092" s="67" t="str">
        <f>TEXT($A1092,"YYYY")&amp;"-"&amp;TEXT(ROW()-1,"000")&amp;"-"&amp;$F1092&amp;TEXT(COUNTIF($F$2:F1092,$F1092), "000")</f>
        <v>2011-1091-茶包059</v>
      </c>
      <c r="C1092" s="14" t="s">
        <v>170</v>
      </c>
      <c r="D1092" s="14" t="s">
        <v>50</v>
      </c>
      <c r="E1092" s="14" t="s">
        <v>10</v>
      </c>
      <c r="F1092" s="14" t="s">
        <v>178</v>
      </c>
      <c r="G1092" s="14">
        <v>69</v>
      </c>
      <c r="H1092" s="14">
        <v>57</v>
      </c>
      <c r="I1092" s="14">
        <v>69</v>
      </c>
      <c r="J1092" s="14">
        <v>4000</v>
      </c>
      <c r="K1092" s="15">
        <f t="shared" si="17"/>
        <v>276000</v>
      </c>
    </row>
    <row r="1093" spans="1:11">
      <c r="A1093" s="13">
        <v>40663</v>
      </c>
      <c r="B1093" s="67" t="str">
        <f>TEXT($A1093,"YYYY")&amp;"-"&amp;TEXT(ROW()-1,"000")&amp;"-"&amp;$F1093&amp;TEXT(COUNTIF($F$2:F1093,$F1093), "000")</f>
        <v>2011-1092-茶包060</v>
      </c>
      <c r="C1093" s="14" t="s">
        <v>173</v>
      </c>
      <c r="D1093" s="14" t="s">
        <v>22</v>
      </c>
      <c r="E1093" s="14" t="s">
        <v>23</v>
      </c>
      <c r="F1093" s="14" t="s">
        <v>178</v>
      </c>
      <c r="G1093" s="14">
        <v>58</v>
      </c>
      <c r="H1093" s="14">
        <v>39</v>
      </c>
      <c r="I1093" s="14">
        <v>92</v>
      </c>
      <c r="J1093" s="14">
        <v>4000</v>
      </c>
      <c r="K1093" s="15">
        <f t="shared" si="17"/>
        <v>368000</v>
      </c>
    </row>
    <row r="1094" spans="1:11">
      <c r="A1094" s="13">
        <v>40663</v>
      </c>
      <c r="B1094" s="67" t="str">
        <f>TEXT($A1094,"YYYY")&amp;"-"&amp;TEXT(ROW()-1,"000")&amp;"-"&amp;$F1094&amp;TEXT(COUNTIF($F$2:F1094,$F1094), "000")</f>
        <v>2011-1093-奶茶260</v>
      </c>
      <c r="C1094" s="14" t="s">
        <v>170</v>
      </c>
      <c r="D1094" s="14" t="s">
        <v>116</v>
      </c>
      <c r="E1094" s="14" t="s">
        <v>18</v>
      </c>
      <c r="F1094" s="14" t="s">
        <v>174</v>
      </c>
      <c r="G1094" s="14">
        <v>40</v>
      </c>
      <c r="H1094" s="14">
        <v>30</v>
      </c>
      <c r="I1094" s="14">
        <v>61</v>
      </c>
      <c r="J1094" s="14">
        <v>18000</v>
      </c>
      <c r="K1094" s="15">
        <f t="shared" si="17"/>
        <v>1098000</v>
      </c>
    </row>
    <row r="1095" spans="1:11">
      <c r="A1095" s="13">
        <v>40663</v>
      </c>
      <c r="B1095" s="67" t="str">
        <f>TEXT($A1095,"YYYY")&amp;"-"&amp;TEXT(ROW()-1,"000")&amp;"-"&amp;$F1095&amp;TEXT(COUNTIF($F$2:F1095,$F1095), "000")</f>
        <v>2011-1094-紅茶321</v>
      </c>
      <c r="C1095" s="14" t="s">
        <v>169</v>
      </c>
      <c r="D1095" s="14" t="s">
        <v>9</v>
      </c>
      <c r="E1095" s="14" t="s">
        <v>18</v>
      </c>
      <c r="F1095" s="14" t="s">
        <v>175</v>
      </c>
      <c r="G1095" s="14">
        <v>54</v>
      </c>
      <c r="H1095" s="14">
        <v>46</v>
      </c>
      <c r="I1095" s="14">
        <v>35</v>
      </c>
      <c r="J1095" s="14">
        <v>23500</v>
      </c>
      <c r="K1095" s="15">
        <f t="shared" si="17"/>
        <v>822500</v>
      </c>
    </row>
    <row r="1096" spans="1:11">
      <c r="A1096" s="13">
        <v>40664</v>
      </c>
      <c r="B1096" s="67" t="str">
        <f>TEXT($A1096,"YYYY")&amp;"-"&amp;TEXT(ROW()-1,"000")&amp;"-"&amp;$F1096&amp;TEXT(COUNTIF($F$2:F1096,$F1096), "000")</f>
        <v>2011-1095-紅茶322</v>
      </c>
      <c r="C1096" s="14" t="s">
        <v>13</v>
      </c>
      <c r="D1096" s="14" t="s">
        <v>122</v>
      </c>
      <c r="E1096" s="14" t="s">
        <v>18</v>
      </c>
      <c r="F1096" s="14" t="s">
        <v>175</v>
      </c>
      <c r="G1096" s="14">
        <v>74</v>
      </c>
      <c r="H1096" s="14">
        <v>88</v>
      </c>
      <c r="I1096" s="14">
        <v>34</v>
      </c>
      <c r="J1096" s="14">
        <v>23500</v>
      </c>
      <c r="K1096" s="15">
        <f t="shared" si="17"/>
        <v>799000</v>
      </c>
    </row>
    <row r="1097" spans="1:11">
      <c r="A1097" s="13">
        <v>40664</v>
      </c>
      <c r="B1097" s="67" t="str">
        <f>TEXT($A1097,"YYYY")&amp;"-"&amp;TEXT(ROW()-1,"000")&amp;"-"&amp;$F1097&amp;TEXT(COUNTIF($F$2:F1097,$F1097), "000")</f>
        <v>2011-1096-紅茶323</v>
      </c>
      <c r="C1097" s="14" t="s">
        <v>169</v>
      </c>
      <c r="D1097" s="14" t="s">
        <v>9</v>
      </c>
      <c r="E1097" s="14" t="s">
        <v>18</v>
      </c>
      <c r="F1097" s="14" t="s">
        <v>175</v>
      </c>
      <c r="G1097" s="14">
        <v>57</v>
      </c>
      <c r="H1097" s="14">
        <v>31</v>
      </c>
      <c r="I1097" s="14">
        <v>6</v>
      </c>
      <c r="J1097" s="14">
        <v>23500</v>
      </c>
      <c r="K1097" s="15">
        <f t="shared" si="17"/>
        <v>141000</v>
      </c>
    </row>
    <row r="1098" spans="1:11">
      <c r="A1098" s="13">
        <v>40666</v>
      </c>
      <c r="B1098" s="67" t="str">
        <f>TEXT($A1098,"YYYY")&amp;"-"&amp;TEXT(ROW()-1,"000")&amp;"-"&amp;$F1098&amp;TEXT(COUNTIF($F$2:F1098,$F1098), "000")</f>
        <v>2011-1097-紅茶324</v>
      </c>
      <c r="C1098" s="14" t="s">
        <v>169</v>
      </c>
      <c r="D1098" s="14" t="s">
        <v>132</v>
      </c>
      <c r="E1098" s="14" t="s">
        <v>23</v>
      </c>
      <c r="F1098" s="14" t="s">
        <v>175</v>
      </c>
      <c r="G1098" s="14">
        <v>54</v>
      </c>
      <c r="H1098" s="14">
        <v>37</v>
      </c>
      <c r="I1098" s="14">
        <v>100</v>
      </c>
      <c r="J1098" s="14">
        <v>23500</v>
      </c>
      <c r="K1098" s="15">
        <f t="shared" si="17"/>
        <v>2350000</v>
      </c>
    </row>
    <row r="1099" spans="1:11">
      <c r="A1099" s="13">
        <v>40668</v>
      </c>
      <c r="B1099" s="67" t="str">
        <f>TEXT($A1099,"YYYY")&amp;"-"&amp;TEXT(ROW()-1,"000")&amp;"-"&amp;$F1099&amp;TEXT(COUNTIF($F$2:F1099,$F1099), "000")</f>
        <v>2011-1098-泠涷茶414</v>
      </c>
      <c r="C1099" s="14" t="s">
        <v>173</v>
      </c>
      <c r="D1099" s="14" t="s">
        <v>15</v>
      </c>
      <c r="E1099" s="14" t="s">
        <v>10</v>
      </c>
      <c r="F1099" s="14" t="s">
        <v>176</v>
      </c>
      <c r="G1099" s="14">
        <v>31</v>
      </c>
      <c r="H1099" s="14">
        <v>38</v>
      </c>
      <c r="I1099" s="14">
        <v>2</v>
      </c>
      <c r="J1099" s="14">
        <v>9000</v>
      </c>
      <c r="K1099" s="15">
        <f t="shared" si="17"/>
        <v>18000</v>
      </c>
    </row>
    <row r="1100" spans="1:11">
      <c r="A1100" s="13">
        <v>40668</v>
      </c>
      <c r="B1100" s="67" t="str">
        <f>TEXT($A1100,"YYYY")&amp;"-"&amp;TEXT(ROW()-1,"000")&amp;"-"&amp;$F1100&amp;TEXT(COUNTIF($F$2:F1100,$F1100), "000")</f>
        <v>2011-1099-泠涷茶415</v>
      </c>
      <c r="C1100" s="14" t="s">
        <v>173</v>
      </c>
      <c r="D1100" s="14" t="s">
        <v>77</v>
      </c>
      <c r="E1100" s="14" t="s">
        <v>7</v>
      </c>
      <c r="F1100" s="14" t="s">
        <v>176</v>
      </c>
      <c r="G1100" s="14">
        <v>83</v>
      </c>
      <c r="H1100" s="14">
        <v>84</v>
      </c>
      <c r="I1100" s="14">
        <v>75</v>
      </c>
      <c r="J1100" s="14">
        <v>9000</v>
      </c>
      <c r="K1100" s="15">
        <f t="shared" si="17"/>
        <v>675000</v>
      </c>
    </row>
    <row r="1101" spans="1:11">
      <c r="A1101" s="13">
        <v>40669</v>
      </c>
      <c r="B1101" s="67" t="str">
        <f>TEXT($A1101,"YYYY")&amp;"-"&amp;TEXT(ROW()-1,"000")&amp;"-"&amp;$F1101&amp;TEXT(COUNTIF($F$2:F1101,$F1101), "000")</f>
        <v>2011-1100-紅茶325</v>
      </c>
      <c r="C1101" s="14" t="s">
        <v>172</v>
      </c>
      <c r="D1101" s="14" t="s">
        <v>71</v>
      </c>
      <c r="E1101" s="14" t="s">
        <v>7</v>
      </c>
      <c r="F1101" s="14" t="s">
        <v>175</v>
      </c>
      <c r="G1101" s="14">
        <v>62</v>
      </c>
      <c r="H1101" s="14">
        <v>53</v>
      </c>
      <c r="I1101" s="14">
        <v>36</v>
      </c>
      <c r="J1101" s="14">
        <v>23500</v>
      </c>
      <c r="K1101" s="15">
        <f t="shared" si="17"/>
        <v>846000</v>
      </c>
    </row>
    <row r="1102" spans="1:11">
      <c r="A1102" s="13">
        <v>40672</v>
      </c>
      <c r="B1102" s="67" t="str">
        <f>TEXT($A1102,"YYYY")&amp;"-"&amp;TEXT(ROW()-1,"000")&amp;"-"&amp;$F1102&amp;TEXT(COUNTIF($F$2:F1102,$F1102), "000")</f>
        <v>2011-1101-茶里王036</v>
      </c>
      <c r="C1102" s="14" t="s">
        <v>169</v>
      </c>
      <c r="D1102" s="14" t="s">
        <v>49</v>
      </c>
      <c r="E1102" s="14" t="s">
        <v>10</v>
      </c>
      <c r="F1102" s="14" t="s">
        <v>177</v>
      </c>
      <c r="G1102" s="14">
        <v>50</v>
      </c>
      <c r="H1102" s="14">
        <v>23</v>
      </c>
      <c r="I1102" s="14">
        <v>87</v>
      </c>
      <c r="J1102" s="14">
        <v>5000</v>
      </c>
      <c r="K1102" s="15">
        <f t="shared" si="17"/>
        <v>435000</v>
      </c>
    </row>
    <row r="1103" spans="1:11">
      <c r="A1103" s="13">
        <v>40673</v>
      </c>
      <c r="B1103" s="67" t="str">
        <f>TEXT($A1103,"YYYY")&amp;"-"&amp;TEXT(ROW()-1,"000")&amp;"-"&amp;$F1103&amp;TEXT(COUNTIF($F$2:F1103,$F1103), "000")</f>
        <v>2011-1102-紅茶326</v>
      </c>
      <c r="C1103" s="14" t="s">
        <v>13</v>
      </c>
      <c r="D1103" s="14" t="s">
        <v>51</v>
      </c>
      <c r="E1103" s="14" t="s">
        <v>10</v>
      </c>
      <c r="F1103" s="14" t="s">
        <v>175</v>
      </c>
      <c r="G1103" s="14">
        <v>87</v>
      </c>
      <c r="H1103" s="14">
        <v>31</v>
      </c>
      <c r="I1103" s="14">
        <v>9</v>
      </c>
      <c r="J1103" s="14">
        <v>23500</v>
      </c>
      <c r="K1103" s="15">
        <f t="shared" si="17"/>
        <v>211500</v>
      </c>
    </row>
    <row r="1104" spans="1:11">
      <c r="A1104" s="13">
        <v>40674</v>
      </c>
      <c r="B1104" s="67" t="str">
        <f>TEXT($A1104,"YYYY")&amp;"-"&amp;TEXT(ROW()-1,"000")&amp;"-"&amp;$F1104&amp;TEXT(COUNTIF($F$2:F1104,$F1104), "000")</f>
        <v>2011-1103-奶茶261</v>
      </c>
      <c r="C1104" s="14" t="s">
        <v>171</v>
      </c>
      <c r="D1104" s="14" t="s">
        <v>54</v>
      </c>
      <c r="E1104" s="14" t="s">
        <v>7</v>
      </c>
      <c r="F1104" s="14" t="s">
        <v>174</v>
      </c>
      <c r="G1104" s="14">
        <v>99</v>
      </c>
      <c r="H1104" s="14">
        <v>66</v>
      </c>
      <c r="I1104" s="14">
        <v>15</v>
      </c>
      <c r="J1104" s="14">
        <v>18000</v>
      </c>
      <c r="K1104" s="15">
        <f t="shared" si="17"/>
        <v>270000</v>
      </c>
    </row>
    <row r="1105" spans="1:11">
      <c r="A1105" s="13">
        <v>40674</v>
      </c>
      <c r="B1105" s="67" t="str">
        <f>TEXT($A1105,"YYYY")&amp;"-"&amp;TEXT(ROW()-1,"000")&amp;"-"&amp;$F1105&amp;TEXT(COUNTIF($F$2:F1105,$F1105), "000")</f>
        <v>2011-1104-奶茶262</v>
      </c>
      <c r="C1105" s="14" t="s">
        <v>13</v>
      </c>
      <c r="D1105" s="14" t="s">
        <v>93</v>
      </c>
      <c r="E1105" s="14" t="s">
        <v>21</v>
      </c>
      <c r="F1105" s="14" t="s">
        <v>174</v>
      </c>
      <c r="G1105" s="14">
        <v>23</v>
      </c>
      <c r="H1105" s="14">
        <v>36</v>
      </c>
      <c r="I1105" s="14">
        <v>69</v>
      </c>
      <c r="J1105" s="14">
        <v>18000</v>
      </c>
      <c r="K1105" s="15">
        <f t="shared" si="17"/>
        <v>1242000</v>
      </c>
    </row>
    <row r="1106" spans="1:11">
      <c r="A1106" s="13">
        <v>40675</v>
      </c>
      <c r="B1106" s="67" t="str">
        <f>TEXT($A1106,"YYYY")&amp;"-"&amp;TEXT(ROW()-1,"000")&amp;"-"&amp;$F1106&amp;TEXT(COUNTIF($F$2:F1106,$F1106), "000")</f>
        <v>2011-1105-奶茶263</v>
      </c>
      <c r="C1106" s="14" t="s">
        <v>172</v>
      </c>
      <c r="D1106" s="14" t="s">
        <v>37</v>
      </c>
      <c r="E1106" s="14" t="s">
        <v>23</v>
      </c>
      <c r="F1106" s="14" t="s">
        <v>174</v>
      </c>
      <c r="G1106" s="14">
        <v>33</v>
      </c>
      <c r="H1106" s="14">
        <v>60</v>
      </c>
      <c r="I1106" s="14">
        <v>82</v>
      </c>
      <c r="J1106" s="14">
        <v>18000</v>
      </c>
      <c r="K1106" s="15">
        <f t="shared" si="17"/>
        <v>1476000</v>
      </c>
    </row>
    <row r="1107" spans="1:11">
      <c r="A1107" s="13">
        <v>40678</v>
      </c>
      <c r="B1107" s="67" t="str">
        <f>TEXT($A1107,"YYYY")&amp;"-"&amp;TEXT(ROW()-1,"000")&amp;"-"&amp;$F1107&amp;TEXT(COUNTIF($F$2:F1107,$F1107), "000")</f>
        <v>2011-1106-紅茶327</v>
      </c>
      <c r="C1107" s="14" t="s">
        <v>171</v>
      </c>
      <c r="D1107" s="14" t="s">
        <v>139</v>
      </c>
      <c r="E1107" s="14" t="s">
        <v>118</v>
      </c>
      <c r="F1107" s="14" t="s">
        <v>175</v>
      </c>
      <c r="G1107" s="14">
        <v>93</v>
      </c>
      <c r="H1107" s="14">
        <v>88</v>
      </c>
      <c r="I1107" s="14">
        <v>9</v>
      </c>
      <c r="J1107" s="14">
        <v>23500</v>
      </c>
      <c r="K1107" s="15">
        <f t="shared" si="17"/>
        <v>211500</v>
      </c>
    </row>
    <row r="1108" spans="1:11">
      <c r="A1108" s="13">
        <v>40681</v>
      </c>
      <c r="B1108" s="67" t="str">
        <f>TEXT($A1108,"YYYY")&amp;"-"&amp;TEXT(ROW()-1,"000")&amp;"-"&amp;$F1108&amp;TEXT(COUNTIF($F$2:F1108,$F1108), "000")</f>
        <v>2011-1107-泠涷茶416</v>
      </c>
      <c r="C1108" s="14" t="s">
        <v>13</v>
      </c>
      <c r="D1108" s="14" t="s">
        <v>124</v>
      </c>
      <c r="E1108" s="14" t="s">
        <v>118</v>
      </c>
      <c r="F1108" s="14" t="s">
        <v>176</v>
      </c>
      <c r="G1108" s="14">
        <v>82</v>
      </c>
      <c r="H1108" s="14">
        <v>20</v>
      </c>
      <c r="I1108" s="14">
        <v>81</v>
      </c>
      <c r="J1108" s="14">
        <v>9000</v>
      </c>
      <c r="K1108" s="15">
        <f t="shared" si="17"/>
        <v>729000</v>
      </c>
    </row>
    <row r="1109" spans="1:11">
      <c r="A1109" s="13">
        <v>40681</v>
      </c>
      <c r="B1109" s="67" t="str">
        <f>TEXT($A1109,"YYYY")&amp;"-"&amp;TEXT(ROW()-1,"000")&amp;"-"&amp;$F1109&amp;TEXT(COUNTIF($F$2:F1109,$F1109), "000")</f>
        <v>2011-1108-紅茶328</v>
      </c>
      <c r="C1109" s="14" t="s">
        <v>169</v>
      </c>
      <c r="D1109" s="14" t="s">
        <v>8</v>
      </c>
      <c r="E1109" s="14" t="s">
        <v>7</v>
      </c>
      <c r="F1109" s="14" t="s">
        <v>175</v>
      </c>
      <c r="G1109" s="14">
        <v>81</v>
      </c>
      <c r="H1109" s="14">
        <v>98</v>
      </c>
      <c r="I1109" s="14">
        <v>31</v>
      </c>
      <c r="J1109" s="14">
        <v>23500</v>
      </c>
      <c r="K1109" s="15">
        <f t="shared" si="17"/>
        <v>728500</v>
      </c>
    </row>
    <row r="1110" spans="1:11">
      <c r="A1110" s="13">
        <v>40682</v>
      </c>
      <c r="B1110" s="67" t="str">
        <f>TEXT($A1110,"YYYY")&amp;"-"&amp;TEXT(ROW()-1,"000")&amp;"-"&amp;$F1110&amp;TEXT(COUNTIF($F$2:F1110,$F1110), "000")</f>
        <v>2011-1109-奶茶264</v>
      </c>
      <c r="C1110" s="14" t="s">
        <v>173</v>
      </c>
      <c r="D1110" s="14" t="s">
        <v>29</v>
      </c>
      <c r="E1110" s="14" t="s">
        <v>10</v>
      </c>
      <c r="F1110" s="14" t="s">
        <v>174</v>
      </c>
      <c r="G1110" s="14">
        <v>22</v>
      </c>
      <c r="H1110" s="14">
        <v>77</v>
      </c>
      <c r="I1110" s="14">
        <v>67</v>
      </c>
      <c r="J1110" s="14">
        <v>18000</v>
      </c>
      <c r="K1110" s="15">
        <f t="shared" si="17"/>
        <v>1206000</v>
      </c>
    </row>
    <row r="1111" spans="1:11">
      <c r="A1111" s="13">
        <v>40682</v>
      </c>
      <c r="B1111" s="67" t="str">
        <f>TEXT($A1111,"YYYY")&amp;"-"&amp;TEXT(ROW()-1,"000")&amp;"-"&amp;$F1111&amp;TEXT(COUNTIF($F$2:F1111,$F1111), "000")</f>
        <v>2011-1110-奶茶265</v>
      </c>
      <c r="C1111" s="14" t="s">
        <v>169</v>
      </c>
      <c r="D1111" s="14" t="s">
        <v>6</v>
      </c>
      <c r="E1111" s="14" t="s">
        <v>7</v>
      </c>
      <c r="F1111" s="14" t="s">
        <v>174</v>
      </c>
      <c r="G1111" s="14">
        <v>95</v>
      </c>
      <c r="H1111" s="14">
        <v>21</v>
      </c>
      <c r="I1111" s="14">
        <v>51</v>
      </c>
      <c r="J1111" s="14">
        <v>18000</v>
      </c>
      <c r="K1111" s="15">
        <f t="shared" si="17"/>
        <v>918000</v>
      </c>
    </row>
    <row r="1112" spans="1:11">
      <c r="A1112" s="13">
        <v>40683</v>
      </c>
      <c r="B1112" s="67" t="str">
        <f>TEXT($A1112,"YYYY")&amp;"-"&amp;TEXT(ROW()-1,"000")&amp;"-"&amp;$F1112&amp;TEXT(COUNTIF($F$2:F1112,$F1112), "000")</f>
        <v>2011-1111-紅茶329</v>
      </c>
      <c r="C1112" s="14" t="s">
        <v>171</v>
      </c>
      <c r="D1112" s="14" t="s">
        <v>91</v>
      </c>
      <c r="E1112" s="14" t="s">
        <v>10</v>
      </c>
      <c r="F1112" s="14" t="s">
        <v>175</v>
      </c>
      <c r="G1112" s="14">
        <v>98</v>
      </c>
      <c r="H1112" s="14">
        <v>97</v>
      </c>
      <c r="I1112" s="14">
        <v>90</v>
      </c>
      <c r="J1112" s="14">
        <v>23500</v>
      </c>
      <c r="K1112" s="15">
        <f t="shared" si="17"/>
        <v>2115000</v>
      </c>
    </row>
    <row r="1113" spans="1:11">
      <c r="A1113" s="13">
        <v>40683</v>
      </c>
      <c r="B1113" s="67" t="str">
        <f>TEXT($A1113,"YYYY")&amp;"-"&amp;TEXT(ROW()-1,"000")&amp;"-"&amp;$F1113&amp;TEXT(COUNTIF($F$2:F1113,$F1113), "000")</f>
        <v>2011-1112-紅茶330</v>
      </c>
      <c r="C1113" s="14" t="s">
        <v>173</v>
      </c>
      <c r="D1113" s="14" t="s">
        <v>59</v>
      </c>
      <c r="E1113" s="14" t="s">
        <v>7</v>
      </c>
      <c r="F1113" s="14" t="s">
        <v>175</v>
      </c>
      <c r="G1113" s="14">
        <v>78</v>
      </c>
      <c r="H1113" s="14">
        <v>68</v>
      </c>
      <c r="I1113" s="14">
        <v>73</v>
      </c>
      <c r="J1113" s="14">
        <v>23500</v>
      </c>
      <c r="K1113" s="15">
        <f t="shared" si="17"/>
        <v>1715500</v>
      </c>
    </row>
    <row r="1114" spans="1:11">
      <c r="A1114" s="13">
        <v>40683</v>
      </c>
      <c r="B1114" s="67" t="str">
        <f>TEXT($A1114,"YYYY")&amp;"-"&amp;TEXT(ROW()-1,"000")&amp;"-"&amp;$F1114&amp;TEXT(COUNTIF($F$2:F1114,$F1114), "000")</f>
        <v>2011-1113-泠涷茶417</v>
      </c>
      <c r="C1114" s="14" t="s">
        <v>171</v>
      </c>
      <c r="D1114" s="14" t="s">
        <v>39</v>
      </c>
      <c r="E1114" s="14" t="s">
        <v>23</v>
      </c>
      <c r="F1114" s="14" t="s">
        <v>176</v>
      </c>
      <c r="G1114" s="14">
        <v>74</v>
      </c>
      <c r="H1114" s="14">
        <v>80</v>
      </c>
      <c r="I1114" s="14">
        <v>67</v>
      </c>
      <c r="J1114" s="14">
        <v>9000</v>
      </c>
      <c r="K1114" s="15">
        <f t="shared" si="17"/>
        <v>603000</v>
      </c>
    </row>
    <row r="1115" spans="1:11">
      <c r="A1115" s="13">
        <v>40684</v>
      </c>
      <c r="B1115" s="67" t="str">
        <f>TEXT($A1115,"YYYY")&amp;"-"&amp;TEXT(ROW()-1,"000")&amp;"-"&amp;$F1115&amp;TEXT(COUNTIF($F$2:F1115,$F1115), "000")</f>
        <v>2011-1114-泠涷茶418</v>
      </c>
      <c r="C1115" s="14" t="s">
        <v>171</v>
      </c>
      <c r="D1115" s="14" t="s">
        <v>114</v>
      </c>
      <c r="E1115" s="14" t="s">
        <v>10</v>
      </c>
      <c r="F1115" s="14" t="s">
        <v>176</v>
      </c>
      <c r="G1115" s="14">
        <v>81</v>
      </c>
      <c r="H1115" s="14">
        <v>72</v>
      </c>
      <c r="I1115" s="14">
        <v>99</v>
      </c>
      <c r="J1115" s="14">
        <v>9000</v>
      </c>
      <c r="K1115" s="15">
        <f t="shared" si="17"/>
        <v>891000</v>
      </c>
    </row>
    <row r="1116" spans="1:11">
      <c r="A1116" s="13">
        <v>40684</v>
      </c>
      <c r="B1116" s="67" t="str">
        <f>TEXT($A1116,"YYYY")&amp;"-"&amp;TEXT(ROW()-1,"000")&amp;"-"&amp;$F1116&amp;TEXT(COUNTIF($F$2:F1116,$F1116), "000")</f>
        <v>2011-1115-泠涷茶419</v>
      </c>
      <c r="C1116" s="14" t="s">
        <v>13</v>
      </c>
      <c r="D1116" s="14" t="s">
        <v>105</v>
      </c>
      <c r="E1116" s="14" t="s">
        <v>18</v>
      </c>
      <c r="F1116" s="14" t="s">
        <v>176</v>
      </c>
      <c r="G1116" s="14">
        <v>54</v>
      </c>
      <c r="H1116" s="14">
        <v>94</v>
      </c>
      <c r="I1116" s="14">
        <v>44</v>
      </c>
      <c r="J1116" s="14">
        <v>9000</v>
      </c>
      <c r="K1116" s="15">
        <f t="shared" si="17"/>
        <v>396000</v>
      </c>
    </row>
    <row r="1117" spans="1:11">
      <c r="A1117" s="13">
        <v>40685</v>
      </c>
      <c r="B1117" s="67" t="str">
        <f>TEXT($A1117,"YYYY")&amp;"-"&amp;TEXT(ROW()-1,"000")&amp;"-"&amp;$F1117&amp;TEXT(COUNTIF($F$2:F1117,$F1117), "000")</f>
        <v>2011-1116-紅茶331</v>
      </c>
      <c r="C1117" s="14" t="s">
        <v>13</v>
      </c>
      <c r="D1117" s="14" t="s">
        <v>51</v>
      </c>
      <c r="E1117" s="14" t="s">
        <v>10</v>
      </c>
      <c r="F1117" s="14" t="s">
        <v>175</v>
      </c>
      <c r="G1117" s="14">
        <v>23</v>
      </c>
      <c r="H1117" s="14">
        <v>58</v>
      </c>
      <c r="I1117" s="14">
        <v>88</v>
      </c>
      <c r="J1117" s="14">
        <v>23500</v>
      </c>
      <c r="K1117" s="15">
        <f t="shared" si="17"/>
        <v>2068000</v>
      </c>
    </row>
    <row r="1118" spans="1:11">
      <c r="A1118" s="13">
        <v>40685</v>
      </c>
      <c r="B1118" s="67" t="str">
        <f>TEXT($A1118,"YYYY")&amp;"-"&amp;TEXT(ROW()-1,"000")&amp;"-"&amp;$F1118&amp;TEXT(COUNTIF($F$2:F1118,$F1118), "000")</f>
        <v>2011-1117-泠涷茶420</v>
      </c>
      <c r="C1118" s="14" t="s">
        <v>173</v>
      </c>
      <c r="D1118" s="14" t="s">
        <v>15</v>
      </c>
      <c r="E1118" s="14" t="s">
        <v>10</v>
      </c>
      <c r="F1118" s="14" t="s">
        <v>176</v>
      </c>
      <c r="G1118" s="14">
        <v>55</v>
      </c>
      <c r="H1118" s="14">
        <v>98</v>
      </c>
      <c r="I1118" s="14">
        <v>7</v>
      </c>
      <c r="J1118" s="14">
        <v>9000</v>
      </c>
      <c r="K1118" s="15">
        <f t="shared" si="17"/>
        <v>63000</v>
      </c>
    </row>
    <row r="1119" spans="1:11">
      <c r="A1119" s="13">
        <v>40687</v>
      </c>
      <c r="B1119" s="67" t="str">
        <f>TEXT($A1119,"YYYY")&amp;"-"&amp;TEXT(ROW()-1,"000")&amp;"-"&amp;$F1119&amp;TEXT(COUNTIF($F$2:F1119,$F1119), "000")</f>
        <v>2011-1118-紅茶332</v>
      </c>
      <c r="C1119" s="14" t="s">
        <v>171</v>
      </c>
      <c r="D1119" s="14" t="s">
        <v>139</v>
      </c>
      <c r="E1119" s="14" t="s">
        <v>118</v>
      </c>
      <c r="F1119" s="14" t="s">
        <v>175</v>
      </c>
      <c r="G1119" s="14">
        <v>60</v>
      </c>
      <c r="H1119" s="14">
        <v>83</v>
      </c>
      <c r="I1119" s="14">
        <v>61</v>
      </c>
      <c r="J1119" s="14">
        <v>23500</v>
      </c>
      <c r="K1119" s="15">
        <f t="shared" si="17"/>
        <v>1433500</v>
      </c>
    </row>
    <row r="1120" spans="1:11">
      <c r="A1120" s="13">
        <v>40687</v>
      </c>
      <c r="B1120" s="67" t="str">
        <f>TEXT($A1120,"YYYY")&amp;"-"&amp;TEXT(ROW()-1,"000")&amp;"-"&amp;$F1120&amp;TEXT(COUNTIF($F$2:F1120,$F1120), "000")</f>
        <v>2011-1119-泠涷茶421</v>
      </c>
      <c r="C1120" s="14" t="s">
        <v>173</v>
      </c>
      <c r="D1120" s="14" t="s">
        <v>56</v>
      </c>
      <c r="E1120" s="14" t="s">
        <v>23</v>
      </c>
      <c r="F1120" s="14" t="s">
        <v>176</v>
      </c>
      <c r="G1120" s="14">
        <v>48</v>
      </c>
      <c r="H1120" s="14">
        <v>43</v>
      </c>
      <c r="I1120" s="14">
        <v>17</v>
      </c>
      <c r="J1120" s="14">
        <v>9000</v>
      </c>
      <c r="K1120" s="15">
        <f t="shared" si="17"/>
        <v>153000</v>
      </c>
    </row>
    <row r="1121" spans="1:11">
      <c r="A1121" s="13">
        <v>40688</v>
      </c>
      <c r="B1121" s="67" t="str">
        <f>TEXT($A1121,"YYYY")&amp;"-"&amp;TEXT(ROW()-1,"000")&amp;"-"&amp;$F1121&amp;TEXT(COUNTIF($F$2:F1121,$F1121), "000")</f>
        <v>2011-1120-茶里王037</v>
      </c>
      <c r="C1121" s="14" t="s">
        <v>169</v>
      </c>
      <c r="D1121" s="14" t="s">
        <v>49</v>
      </c>
      <c r="E1121" s="14" t="s">
        <v>10</v>
      </c>
      <c r="F1121" s="14" t="s">
        <v>177</v>
      </c>
      <c r="G1121" s="14">
        <v>88</v>
      </c>
      <c r="H1121" s="14">
        <v>39</v>
      </c>
      <c r="I1121" s="14">
        <v>77</v>
      </c>
      <c r="J1121" s="14">
        <v>5000</v>
      </c>
      <c r="K1121" s="15">
        <f t="shared" si="17"/>
        <v>385000</v>
      </c>
    </row>
    <row r="1122" spans="1:11">
      <c r="A1122" s="13">
        <v>40689</v>
      </c>
      <c r="B1122" s="67" t="str">
        <f>TEXT($A1122,"YYYY")&amp;"-"&amp;TEXT(ROW()-1,"000")&amp;"-"&amp;$F1122&amp;TEXT(COUNTIF($F$2:F1122,$F1122), "000")</f>
        <v>2011-1121-泠涷茶422</v>
      </c>
      <c r="C1122" s="14" t="s">
        <v>173</v>
      </c>
      <c r="D1122" s="14" t="s">
        <v>100</v>
      </c>
      <c r="E1122" s="14" t="s">
        <v>18</v>
      </c>
      <c r="F1122" s="14" t="s">
        <v>176</v>
      </c>
      <c r="G1122" s="14">
        <v>23</v>
      </c>
      <c r="H1122" s="14">
        <v>100</v>
      </c>
      <c r="I1122" s="14">
        <v>59</v>
      </c>
      <c r="J1122" s="14">
        <v>9000</v>
      </c>
      <c r="K1122" s="15">
        <f t="shared" si="17"/>
        <v>531000</v>
      </c>
    </row>
    <row r="1123" spans="1:11">
      <c r="A1123" s="13">
        <v>40689</v>
      </c>
      <c r="B1123" s="67" t="str">
        <f>TEXT($A1123,"YYYY")&amp;"-"&amp;TEXT(ROW()-1,"000")&amp;"-"&amp;$F1123&amp;TEXT(COUNTIF($F$2:F1123,$F1123), "000")</f>
        <v>2011-1122-泠涷茶423</v>
      </c>
      <c r="C1123" s="14" t="s">
        <v>169</v>
      </c>
      <c r="D1123" s="14" t="s">
        <v>84</v>
      </c>
      <c r="E1123" s="14" t="s">
        <v>18</v>
      </c>
      <c r="F1123" s="14" t="s">
        <v>176</v>
      </c>
      <c r="G1123" s="14">
        <v>56</v>
      </c>
      <c r="H1123" s="14">
        <v>56</v>
      </c>
      <c r="I1123" s="14">
        <v>8</v>
      </c>
      <c r="J1123" s="14">
        <v>9000</v>
      </c>
      <c r="K1123" s="15">
        <f t="shared" si="17"/>
        <v>72000</v>
      </c>
    </row>
    <row r="1124" spans="1:11">
      <c r="A1124" s="13">
        <v>40689</v>
      </c>
      <c r="B1124" s="67" t="str">
        <f>TEXT($A1124,"YYYY")&amp;"-"&amp;TEXT(ROW()-1,"000")&amp;"-"&amp;$F1124&amp;TEXT(COUNTIF($F$2:F1124,$F1124), "000")</f>
        <v>2011-1123-紅茶333</v>
      </c>
      <c r="C1124" s="14" t="s">
        <v>169</v>
      </c>
      <c r="D1124" s="14" t="s">
        <v>160</v>
      </c>
      <c r="E1124" s="14" t="s">
        <v>10</v>
      </c>
      <c r="F1124" s="14" t="s">
        <v>175</v>
      </c>
      <c r="G1124" s="14">
        <v>51</v>
      </c>
      <c r="H1124" s="14">
        <v>45</v>
      </c>
      <c r="I1124" s="14">
        <v>89</v>
      </c>
      <c r="J1124" s="14">
        <v>23500</v>
      </c>
      <c r="K1124" s="15">
        <f t="shared" si="17"/>
        <v>2091500</v>
      </c>
    </row>
    <row r="1125" spans="1:11">
      <c r="A1125" s="13">
        <v>40690</v>
      </c>
      <c r="B1125" s="67" t="str">
        <f>TEXT($A1125,"YYYY")&amp;"-"&amp;TEXT(ROW()-1,"000")&amp;"-"&amp;$F1125&amp;TEXT(COUNTIF($F$2:F1125,$F1125), "000")</f>
        <v>2011-1124-紅茶334</v>
      </c>
      <c r="C1125" s="14" t="s">
        <v>170</v>
      </c>
      <c r="D1125" s="14" t="s">
        <v>86</v>
      </c>
      <c r="E1125" s="14" t="s">
        <v>10</v>
      </c>
      <c r="F1125" s="14" t="s">
        <v>175</v>
      </c>
      <c r="G1125" s="14">
        <v>30</v>
      </c>
      <c r="H1125" s="14">
        <v>53</v>
      </c>
      <c r="I1125" s="14">
        <v>93</v>
      </c>
      <c r="J1125" s="14">
        <v>23500</v>
      </c>
      <c r="K1125" s="15">
        <f t="shared" si="17"/>
        <v>2185500</v>
      </c>
    </row>
    <row r="1126" spans="1:11">
      <c r="A1126" s="13">
        <v>40691</v>
      </c>
      <c r="B1126" s="67" t="str">
        <f>TEXT($A1126,"YYYY")&amp;"-"&amp;TEXT(ROW()-1,"000")&amp;"-"&amp;$F1126&amp;TEXT(COUNTIF($F$2:F1126,$F1126), "000")</f>
        <v>2011-1125-奶茶266</v>
      </c>
      <c r="C1126" s="14" t="s">
        <v>13</v>
      </c>
      <c r="D1126" s="14" t="s">
        <v>93</v>
      </c>
      <c r="E1126" s="14" t="s">
        <v>21</v>
      </c>
      <c r="F1126" s="14" t="s">
        <v>174</v>
      </c>
      <c r="G1126" s="14">
        <v>39</v>
      </c>
      <c r="H1126" s="14">
        <v>57</v>
      </c>
      <c r="I1126" s="14">
        <v>55</v>
      </c>
      <c r="J1126" s="14">
        <v>18000</v>
      </c>
      <c r="K1126" s="15">
        <f t="shared" si="17"/>
        <v>990000</v>
      </c>
    </row>
    <row r="1127" spans="1:11">
      <c r="A1127" s="13">
        <v>40692</v>
      </c>
      <c r="B1127" s="67" t="str">
        <f>TEXT($A1127,"YYYY")&amp;"-"&amp;TEXT(ROW()-1,"000")&amp;"-"&amp;$F1127&amp;TEXT(COUNTIF($F$2:F1127,$F1127), "000")</f>
        <v>2011-1126-泠涷茶424</v>
      </c>
      <c r="C1127" s="14" t="s">
        <v>170</v>
      </c>
      <c r="D1127" s="14" t="s">
        <v>120</v>
      </c>
      <c r="E1127" s="14" t="s">
        <v>118</v>
      </c>
      <c r="F1127" s="14" t="s">
        <v>176</v>
      </c>
      <c r="G1127" s="14">
        <v>87</v>
      </c>
      <c r="H1127" s="14">
        <v>72</v>
      </c>
      <c r="I1127" s="14">
        <v>42</v>
      </c>
      <c r="J1127" s="14">
        <v>9000</v>
      </c>
      <c r="K1127" s="15">
        <f t="shared" si="17"/>
        <v>378000</v>
      </c>
    </row>
    <row r="1128" spans="1:11">
      <c r="A1128" s="13">
        <v>40692</v>
      </c>
      <c r="B1128" s="67" t="str">
        <f>TEXT($A1128,"YYYY")&amp;"-"&amp;TEXT(ROW()-1,"000")&amp;"-"&amp;$F1128&amp;TEXT(COUNTIF($F$2:F1128,$F1128), "000")</f>
        <v>2011-1127-泠涷茶425</v>
      </c>
      <c r="C1128" s="14" t="s">
        <v>173</v>
      </c>
      <c r="D1128" s="14" t="s">
        <v>102</v>
      </c>
      <c r="E1128" s="14" t="s">
        <v>23</v>
      </c>
      <c r="F1128" s="14" t="s">
        <v>176</v>
      </c>
      <c r="G1128" s="14">
        <v>35</v>
      </c>
      <c r="H1128" s="14">
        <v>31</v>
      </c>
      <c r="I1128" s="14">
        <v>41</v>
      </c>
      <c r="J1128" s="14">
        <v>9000</v>
      </c>
      <c r="K1128" s="15">
        <f t="shared" si="17"/>
        <v>369000</v>
      </c>
    </row>
    <row r="1129" spans="1:11">
      <c r="A1129" s="13">
        <v>40692</v>
      </c>
      <c r="B1129" s="67" t="str">
        <f>TEXT($A1129,"YYYY")&amp;"-"&amp;TEXT(ROW()-1,"000")&amp;"-"&amp;$F1129&amp;TEXT(COUNTIF($F$2:F1129,$F1129), "000")</f>
        <v>2011-1128-泠涷茶426</v>
      </c>
      <c r="C1129" s="14" t="s">
        <v>13</v>
      </c>
      <c r="D1129" s="14" t="s">
        <v>34</v>
      </c>
      <c r="E1129" s="14" t="s">
        <v>23</v>
      </c>
      <c r="F1129" s="14" t="s">
        <v>176</v>
      </c>
      <c r="G1129" s="14">
        <v>64</v>
      </c>
      <c r="H1129" s="14">
        <v>100</v>
      </c>
      <c r="I1129" s="14">
        <v>54</v>
      </c>
      <c r="J1129" s="14">
        <v>9000</v>
      </c>
      <c r="K1129" s="15">
        <f t="shared" si="17"/>
        <v>486000</v>
      </c>
    </row>
    <row r="1130" spans="1:11">
      <c r="A1130" s="13">
        <v>40693</v>
      </c>
      <c r="B1130" s="67" t="str">
        <f>TEXT($A1130,"YYYY")&amp;"-"&amp;TEXT(ROW()-1,"000")&amp;"-"&amp;$F1130&amp;TEXT(COUNTIF($F$2:F1130,$F1130), "000")</f>
        <v>2011-1129-茶里王038</v>
      </c>
      <c r="C1130" s="14" t="s">
        <v>169</v>
      </c>
      <c r="D1130" s="14" t="s">
        <v>49</v>
      </c>
      <c r="E1130" s="14" t="s">
        <v>10</v>
      </c>
      <c r="F1130" s="14" t="s">
        <v>177</v>
      </c>
      <c r="G1130" s="14">
        <v>31</v>
      </c>
      <c r="H1130" s="14">
        <v>95</v>
      </c>
      <c r="I1130" s="14">
        <v>80</v>
      </c>
      <c r="J1130" s="14">
        <v>5000</v>
      </c>
      <c r="K1130" s="15">
        <f t="shared" si="17"/>
        <v>400000</v>
      </c>
    </row>
    <row r="1131" spans="1:11">
      <c r="A1131" s="13">
        <v>40693</v>
      </c>
      <c r="B1131" s="67" t="str">
        <f>TEXT($A1131,"YYYY")&amp;"-"&amp;TEXT(ROW()-1,"000")&amp;"-"&amp;$F1131&amp;TEXT(COUNTIF($F$2:F1131,$F1131), "000")</f>
        <v>2011-1130-茶包061</v>
      </c>
      <c r="C1131" s="14" t="s">
        <v>170</v>
      </c>
      <c r="D1131" s="14" t="s">
        <v>50</v>
      </c>
      <c r="E1131" s="14" t="s">
        <v>10</v>
      </c>
      <c r="F1131" s="14" t="s">
        <v>178</v>
      </c>
      <c r="G1131" s="14">
        <v>30</v>
      </c>
      <c r="H1131" s="14">
        <v>72</v>
      </c>
      <c r="I1131" s="14">
        <v>60</v>
      </c>
      <c r="J1131" s="14">
        <v>4000</v>
      </c>
      <c r="K1131" s="15">
        <f t="shared" si="17"/>
        <v>240000</v>
      </c>
    </row>
    <row r="1132" spans="1:11">
      <c r="A1132" s="13">
        <v>40693</v>
      </c>
      <c r="B1132" s="67" t="str">
        <f>TEXT($A1132,"YYYY")&amp;"-"&amp;TEXT(ROW()-1,"000")&amp;"-"&amp;$F1132&amp;TEXT(COUNTIF($F$2:F1132,$F1132), "000")</f>
        <v>2011-1131-奶茶267</v>
      </c>
      <c r="C1132" s="14" t="s">
        <v>170</v>
      </c>
      <c r="D1132" s="14" t="s">
        <v>24</v>
      </c>
      <c r="E1132" s="14" t="s">
        <v>21</v>
      </c>
      <c r="F1132" s="14" t="s">
        <v>174</v>
      </c>
      <c r="G1132" s="14">
        <v>62</v>
      </c>
      <c r="H1132" s="14">
        <v>77</v>
      </c>
      <c r="I1132" s="14">
        <v>44</v>
      </c>
      <c r="J1132" s="14">
        <v>18000</v>
      </c>
      <c r="K1132" s="15">
        <f t="shared" si="17"/>
        <v>792000</v>
      </c>
    </row>
    <row r="1133" spans="1:11">
      <c r="A1133" s="13">
        <v>40693</v>
      </c>
      <c r="B1133" s="67" t="str">
        <f>TEXT($A1133,"YYYY")&amp;"-"&amp;TEXT(ROW()-1,"000")&amp;"-"&amp;$F1133&amp;TEXT(COUNTIF($F$2:F1133,$F1133), "000")</f>
        <v>2011-1132-紅茶335</v>
      </c>
      <c r="C1133" s="14" t="s">
        <v>172</v>
      </c>
      <c r="D1133" s="14" t="s">
        <v>57</v>
      </c>
      <c r="E1133" s="14" t="s">
        <v>7</v>
      </c>
      <c r="F1133" s="14" t="s">
        <v>175</v>
      </c>
      <c r="G1133" s="14">
        <v>59</v>
      </c>
      <c r="H1133" s="14">
        <v>26</v>
      </c>
      <c r="I1133" s="14">
        <v>5</v>
      </c>
      <c r="J1133" s="14">
        <v>23500</v>
      </c>
      <c r="K1133" s="15">
        <f t="shared" si="17"/>
        <v>117500</v>
      </c>
    </row>
    <row r="1134" spans="1:11">
      <c r="A1134" s="13">
        <v>40694</v>
      </c>
      <c r="B1134" s="67" t="str">
        <f>TEXT($A1134,"YYYY")&amp;"-"&amp;TEXT(ROW()-1,"000")&amp;"-"&amp;$F1134&amp;TEXT(COUNTIF($F$2:F1134,$F1134), "000")</f>
        <v>2011-1133-紅茶336</v>
      </c>
      <c r="C1134" s="14" t="s">
        <v>170</v>
      </c>
      <c r="D1134" s="14" t="s">
        <v>86</v>
      </c>
      <c r="E1134" s="14" t="s">
        <v>10</v>
      </c>
      <c r="F1134" s="14" t="s">
        <v>175</v>
      </c>
      <c r="G1134" s="14">
        <v>39</v>
      </c>
      <c r="H1134" s="14">
        <v>33</v>
      </c>
      <c r="I1134" s="14">
        <v>64</v>
      </c>
      <c r="J1134" s="14">
        <v>23500</v>
      </c>
      <c r="K1134" s="15">
        <f t="shared" si="17"/>
        <v>1504000</v>
      </c>
    </row>
    <row r="1135" spans="1:11">
      <c r="A1135" s="13">
        <v>40696</v>
      </c>
      <c r="B1135" s="67" t="str">
        <f>TEXT($A1135,"YYYY")&amp;"-"&amp;TEXT(ROW()-1,"000")&amp;"-"&amp;$F1135&amp;TEXT(COUNTIF($F$2:F1135,$F1135), "000")</f>
        <v>2011-1134-紅茶337</v>
      </c>
      <c r="C1135" s="14" t="s">
        <v>172</v>
      </c>
      <c r="D1135" s="14" t="s">
        <v>71</v>
      </c>
      <c r="E1135" s="14" t="s">
        <v>7</v>
      </c>
      <c r="F1135" s="14" t="s">
        <v>175</v>
      </c>
      <c r="G1135" s="14">
        <v>71</v>
      </c>
      <c r="H1135" s="14">
        <v>78</v>
      </c>
      <c r="I1135" s="14">
        <v>44</v>
      </c>
      <c r="J1135" s="14">
        <v>23500</v>
      </c>
      <c r="K1135" s="15">
        <f t="shared" si="17"/>
        <v>1034000</v>
      </c>
    </row>
    <row r="1136" spans="1:11">
      <c r="A1136" s="13">
        <v>40696</v>
      </c>
      <c r="B1136" s="67" t="str">
        <f>TEXT($A1136,"YYYY")&amp;"-"&amp;TEXT(ROW()-1,"000")&amp;"-"&amp;$F1136&amp;TEXT(COUNTIF($F$2:F1136,$F1136), "000")</f>
        <v>2011-1135-茶里王039</v>
      </c>
      <c r="C1136" s="14" t="s">
        <v>169</v>
      </c>
      <c r="D1136" s="14" t="s">
        <v>49</v>
      </c>
      <c r="E1136" s="14" t="s">
        <v>10</v>
      </c>
      <c r="F1136" s="14" t="s">
        <v>177</v>
      </c>
      <c r="G1136" s="14">
        <v>100</v>
      </c>
      <c r="H1136" s="14">
        <v>45</v>
      </c>
      <c r="I1136" s="14">
        <v>60</v>
      </c>
      <c r="J1136" s="14">
        <v>5000</v>
      </c>
      <c r="K1136" s="15">
        <f t="shared" si="17"/>
        <v>300000</v>
      </c>
    </row>
    <row r="1137" spans="1:11">
      <c r="A1137" s="13">
        <v>40697</v>
      </c>
      <c r="B1137" s="67" t="str">
        <f>TEXT($A1137,"YYYY")&amp;"-"&amp;TEXT(ROW()-1,"000")&amp;"-"&amp;$F1137&amp;TEXT(COUNTIF($F$2:F1137,$F1137), "000")</f>
        <v>2011-1136-奶茶268</v>
      </c>
      <c r="C1137" s="14" t="s">
        <v>172</v>
      </c>
      <c r="D1137" s="14" t="s">
        <v>120</v>
      </c>
      <c r="E1137" s="14" t="s">
        <v>118</v>
      </c>
      <c r="F1137" s="14" t="s">
        <v>174</v>
      </c>
      <c r="G1137" s="14">
        <v>84</v>
      </c>
      <c r="H1137" s="14">
        <v>70</v>
      </c>
      <c r="I1137" s="14">
        <v>85</v>
      </c>
      <c r="J1137" s="14">
        <v>18000</v>
      </c>
      <c r="K1137" s="15">
        <f t="shared" si="17"/>
        <v>1530000</v>
      </c>
    </row>
    <row r="1138" spans="1:11">
      <c r="A1138" s="13">
        <v>40697</v>
      </c>
      <c r="B1138" s="67" t="str">
        <f>TEXT($A1138,"YYYY")&amp;"-"&amp;TEXT(ROW()-1,"000")&amp;"-"&amp;$F1138&amp;TEXT(COUNTIF($F$2:F1138,$F1138), "000")</f>
        <v>2011-1137-奶茶269</v>
      </c>
      <c r="C1138" s="14" t="s">
        <v>171</v>
      </c>
      <c r="D1138" s="14" t="s">
        <v>111</v>
      </c>
      <c r="E1138" s="14" t="s">
        <v>23</v>
      </c>
      <c r="F1138" s="14" t="s">
        <v>174</v>
      </c>
      <c r="G1138" s="14">
        <v>51</v>
      </c>
      <c r="H1138" s="14">
        <v>39</v>
      </c>
      <c r="I1138" s="14">
        <v>4</v>
      </c>
      <c r="J1138" s="14">
        <v>18000</v>
      </c>
      <c r="K1138" s="15">
        <f t="shared" si="17"/>
        <v>72000</v>
      </c>
    </row>
    <row r="1139" spans="1:11">
      <c r="A1139" s="13">
        <v>40699</v>
      </c>
      <c r="B1139" s="67" t="str">
        <f>TEXT($A1139,"YYYY")&amp;"-"&amp;TEXT(ROW()-1,"000")&amp;"-"&amp;$F1139&amp;TEXT(COUNTIF($F$2:F1139,$F1139), "000")</f>
        <v>2011-1138-泠涷茶427</v>
      </c>
      <c r="C1139" s="14" t="s">
        <v>172</v>
      </c>
      <c r="D1139" s="14" t="s">
        <v>19</v>
      </c>
      <c r="E1139" s="14" t="s">
        <v>7</v>
      </c>
      <c r="F1139" s="14" t="s">
        <v>176</v>
      </c>
      <c r="G1139" s="14">
        <v>83</v>
      </c>
      <c r="H1139" s="14">
        <v>25</v>
      </c>
      <c r="I1139" s="14">
        <v>59</v>
      </c>
      <c r="J1139" s="14">
        <v>9000</v>
      </c>
      <c r="K1139" s="15">
        <f t="shared" si="17"/>
        <v>531000</v>
      </c>
    </row>
    <row r="1140" spans="1:11">
      <c r="A1140" s="13">
        <v>40699</v>
      </c>
      <c r="B1140" s="67" t="str">
        <f>TEXT($A1140,"YYYY")&amp;"-"&amp;TEXT(ROW()-1,"000")&amp;"-"&amp;$F1140&amp;TEXT(COUNTIF($F$2:F1140,$F1140), "000")</f>
        <v>2011-1139-紅茶338</v>
      </c>
      <c r="C1140" s="14" t="s">
        <v>13</v>
      </c>
      <c r="D1140" s="14" t="s">
        <v>51</v>
      </c>
      <c r="E1140" s="14" t="s">
        <v>10</v>
      </c>
      <c r="F1140" s="14" t="s">
        <v>175</v>
      </c>
      <c r="G1140" s="14">
        <v>69</v>
      </c>
      <c r="H1140" s="14">
        <v>75</v>
      </c>
      <c r="I1140" s="14">
        <v>43</v>
      </c>
      <c r="J1140" s="14">
        <v>23500</v>
      </c>
      <c r="K1140" s="15">
        <f t="shared" si="17"/>
        <v>1010500</v>
      </c>
    </row>
    <row r="1141" spans="1:11">
      <c r="A1141" s="13">
        <v>40699</v>
      </c>
      <c r="B1141" s="67" t="str">
        <f>TEXT($A1141,"YYYY")&amp;"-"&amp;TEXT(ROW()-1,"000")&amp;"-"&amp;$F1141&amp;TEXT(COUNTIF($F$2:F1141,$F1141), "000")</f>
        <v>2011-1140-茶里王040</v>
      </c>
      <c r="C1141" s="14" t="s">
        <v>171</v>
      </c>
      <c r="D1141" s="14" t="s">
        <v>168</v>
      </c>
      <c r="E1141" s="14" t="s">
        <v>7</v>
      </c>
      <c r="F1141" s="14" t="s">
        <v>177</v>
      </c>
      <c r="G1141" s="14">
        <v>35</v>
      </c>
      <c r="H1141" s="14">
        <v>33</v>
      </c>
      <c r="I1141" s="14">
        <v>10</v>
      </c>
      <c r="J1141" s="14">
        <v>5000</v>
      </c>
      <c r="K1141" s="15">
        <f t="shared" si="17"/>
        <v>50000</v>
      </c>
    </row>
    <row r="1142" spans="1:11">
      <c r="A1142" s="13">
        <v>40699</v>
      </c>
      <c r="B1142" s="67" t="str">
        <f>TEXT($A1142,"YYYY")&amp;"-"&amp;TEXT(ROW()-1,"000")&amp;"-"&amp;$F1142&amp;TEXT(COUNTIF($F$2:F1142,$F1142), "000")</f>
        <v>2011-1141-泠涷茶428</v>
      </c>
      <c r="C1142" s="14" t="s">
        <v>171</v>
      </c>
      <c r="D1142" s="14" t="s">
        <v>87</v>
      </c>
      <c r="E1142" s="14" t="s">
        <v>10</v>
      </c>
      <c r="F1142" s="14" t="s">
        <v>176</v>
      </c>
      <c r="G1142" s="14">
        <v>37</v>
      </c>
      <c r="H1142" s="14">
        <v>48</v>
      </c>
      <c r="I1142" s="14">
        <v>83</v>
      </c>
      <c r="J1142" s="14">
        <v>9000</v>
      </c>
      <c r="K1142" s="15">
        <f t="shared" si="17"/>
        <v>747000</v>
      </c>
    </row>
    <row r="1143" spans="1:11">
      <c r="A1143" s="13">
        <v>40700</v>
      </c>
      <c r="B1143" s="67" t="str">
        <f>TEXT($A1143,"YYYY")&amp;"-"&amp;TEXT(ROW()-1,"000")&amp;"-"&amp;$F1143&amp;TEXT(COUNTIF($F$2:F1143,$F1143), "000")</f>
        <v>2011-1142-奶茶270</v>
      </c>
      <c r="C1143" s="14" t="s">
        <v>173</v>
      </c>
      <c r="D1143" s="14" t="s">
        <v>69</v>
      </c>
      <c r="E1143" s="14" t="s">
        <v>7</v>
      </c>
      <c r="F1143" s="14" t="s">
        <v>174</v>
      </c>
      <c r="G1143" s="14">
        <v>82</v>
      </c>
      <c r="H1143" s="14">
        <v>42</v>
      </c>
      <c r="I1143" s="14">
        <v>35</v>
      </c>
      <c r="J1143" s="14">
        <v>18000</v>
      </c>
      <c r="K1143" s="15">
        <f t="shared" si="17"/>
        <v>630000</v>
      </c>
    </row>
    <row r="1144" spans="1:11">
      <c r="A1144" s="13">
        <v>40700</v>
      </c>
      <c r="B1144" s="67" t="str">
        <f>TEXT($A1144,"YYYY")&amp;"-"&amp;TEXT(ROW()-1,"000")&amp;"-"&amp;$F1144&amp;TEXT(COUNTIF($F$2:F1144,$F1144), "000")</f>
        <v>2011-1143-泠涷茶429</v>
      </c>
      <c r="C1144" s="14" t="s">
        <v>172</v>
      </c>
      <c r="D1144" s="14" t="s">
        <v>125</v>
      </c>
      <c r="E1144" s="14" t="s">
        <v>118</v>
      </c>
      <c r="F1144" s="14" t="s">
        <v>176</v>
      </c>
      <c r="G1144" s="14">
        <v>46</v>
      </c>
      <c r="H1144" s="14">
        <v>36</v>
      </c>
      <c r="I1144" s="14">
        <v>52</v>
      </c>
      <c r="J1144" s="14">
        <v>9000</v>
      </c>
      <c r="K1144" s="15">
        <f t="shared" si="17"/>
        <v>468000</v>
      </c>
    </row>
    <row r="1145" spans="1:11">
      <c r="A1145" s="13">
        <v>40701</v>
      </c>
      <c r="B1145" s="67" t="str">
        <f>TEXT($A1145,"YYYY")&amp;"-"&amp;TEXT(ROW()-1,"000")&amp;"-"&amp;$F1145&amp;TEXT(COUNTIF($F$2:F1145,$F1145), "000")</f>
        <v>2011-1144-泠涷茶430</v>
      </c>
      <c r="C1145" s="14" t="s">
        <v>170</v>
      </c>
      <c r="D1145" s="14" t="s">
        <v>158</v>
      </c>
      <c r="E1145" s="14" t="s">
        <v>10</v>
      </c>
      <c r="F1145" s="14" t="s">
        <v>176</v>
      </c>
      <c r="G1145" s="14">
        <v>83</v>
      </c>
      <c r="H1145" s="14">
        <v>59</v>
      </c>
      <c r="I1145" s="14">
        <v>44</v>
      </c>
      <c r="J1145" s="14">
        <v>9000</v>
      </c>
      <c r="K1145" s="15">
        <f t="shared" si="17"/>
        <v>396000</v>
      </c>
    </row>
    <row r="1146" spans="1:11">
      <c r="A1146" s="13">
        <v>40701</v>
      </c>
      <c r="B1146" s="67" t="str">
        <f>TEXT($A1146,"YYYY")&amp;"-"&amp;TEXT(ROW()-1,"000")&amp;"-"&amp;$F1146&amp;TEXT(COUNTIF($F$2:F1146,$F1146), "000")</f>
        <v>2011-1145-泠涷茶431</v>
      </c>
      <c r="C1146" s="14" t="s">
        <v>172</v>
      </c>
      <c r="D1146" s="14" t="s">
        <v>108</v>
      </c>
      <c r="E1146" s="14" t="s">
        <v>10</v>
      </c>
      <c r="F1146" s="14" t="s">
        <v>176</v>
      </c>
      <c r="G1146" s="14">
        <v>33</v>
      </c>
      <c r="H1146" s="14">
        <v>89</v>
      </c>
      <c r="I1146" s="14">
        <v>58</v>
      </c>
      <c r="J1146" s="14">
        <v>9000</v>
      </c>
      <c r="K1146" s="15">
        <f t="shared" si="17"/>
        <v>522000</v>
      </c>
    </row>
    <row r="1147" spans="1:11">
      <c r="A1147" s="13">
        <v>40701</v>
      </c>
      <c r="B1147" s="67" t="str">
        <f>TEXT($A1147,"YYYY")&amp;"-"&amp;TEXT(ROW()-1,"000")&amp;"-"&amp;$F1147&amp;TEXT(COUNTIF($F$2:F1147,$F1147), "000")</f>
        <v>2011-1146-紅茶339</v>
      </c>
      <c r="C1147" s="14" t="s">
        <v>170</v>
      </c>
      <c r="D1147" s="14" t="s">
        <v>133</v>
      </c>
      <c r="E1147" s="14" t="s">
        <v>23</v>
      </c>
      <c r="F1147" s="14" t="s">
        <v>175</v>
      </c>
      <c r="G1147" s="14">
        <v>94</v>
      </c>
      <c r="H1147" s="14">
        <v>34</v>
      </c>
      <c r="I1147" s="14">
        <v>67</v>
      </c>
      <c r="J1147" s="14">
        <v>23500</v>
      </c>
      <c r="K1147" s="15">
        <f t="shared" si="17"/>
        <v>1574500</v>
      </c>
    </row>
    <row r="1148" spans="1:11">
      <c r="A1148" s="13">
        <v>40704</v>
      </c>
      <c r="B1148" s="67" t="str">
        <f>TEXT($A1148,"YYYY")&amp;"-"&amp;TEXT(ROW()-1,"000")&amp;"-"&amp;$F1148&amp;TEXT(COUNTIF($F$2:F1148,$F1148), "000")</f>
        <v>2011-1147-奶茶271</v>
      </c>
      <c r="C1148" s="14" t="s">
        <v>170</v>
      </c>
      <c r="D1148" s="14" t="s">
        <v>6</v>
      </c>
      <c r="E1148" s="14" t="s">
        <v>7</v>
      </c>
      <c r="F1148" s="14" t="s">
        <v>174</v>
      </c>
      <c r="G1148" s="14">
        <v>70</v>
      </c>
      <c r="H1148" s="14">
        <v>96</v>
      </c>
      <c r="I1148" s="14">
        <v>92</v>
      </c>
      <c r="J1148" s="14">
        <v>18000</v>
      </c>
      <c r="K1148" s="15">
        <f t="shared" si="17"/>
        <v>1656000</v>
      </c>
    </row>
    <row r="1149" spans="1:11">
      <c r="A1149" s="13">
        <v>40705</v>
      </c>
      <c r="B1149" s="67" t="str">
        <f>TEXT($A1149,"YYYY")&amp;"-"&amp;TEXT(ROW()-1,"000")&amp;"-"&amp;$F1149&amp;TEXT(COUNTIF($F$2:F1149,$F1149), "000")</f>
        <v>2011-1148-泠涷茶432</v>
      </c>
      <c r="C1149" s="14" t="s">
        <v>172</v>
      </c>
      <c r="D1149" s="14" t="s">
        <v>109</v>
      </c>
      <c r="E1149" s="14" t="s">
        <v>18</v>
      </c>
      <c r="F1149" s="14" t="s">
        <v>176</v>
      </c>
      <c r="G1149" s="14">
        <v>95</v>
      </c>
      <c r="H1149" s="14">
        <v>37</v>
      </c>
      <c r="I1149" s="14">
        <v>43</v>
      </c>
      <c r="J1149" s="14">
        <v>9000</v>
      </c>
      <c r="K1149" s="15">
        <f t="shared" si="17"/>
        <v>387000</v>
      </c>
    </row>
    <row r="1150" spans="1:11">
      <c r="A1150" s="13">
        <v>40706</v>
      </c>
      <c r="B1150" s="67" t="str">
        <f>TEXT($A1150,"YYYY")&amp;"-"&amp;TEXT(ROW()-1,"000")&amp;"-"&amp;$F1150&amp;TEXT(COUNTIF($F$2:F1150,$F1150), "000")</f>
        <v>2011-1149-茶里王041</v>
      </c>
      <c r="C1150" s="14" t="s">
        <v>170</v>
      </c>
      <c r="D1150" s="14" t="s">
        <v>14</v>
      </c>
      <c r="E1150" s="14" t="s">
        <v>10</v>
      </c>
      <c r="F1150" s="14" t="s">
        <v>177</v>
      </c>
      <c r="G1150" s="14">
        <v>99</v>
      </c>
      <c r="H1150" s="14">
        <v>88</v>
      </c>
      <c r="I1150" s="14">
        <v>7</v>
      </c>
      <c r="J1150" s="14">
        <v>5000</v>
      </c>
      <c r="K1150" s="15">
        <f t="shared" si="17"/>
        <v>35000</v>
      </c>
    </row>
    <row r="1151" spans="1:11">
      <c r="A1151" s="13">
        <v>40707</v>
      </c>
      <c r="B1151" s="67" t="str">
        <f>TEXT($A1151,"YYYY")&amp;"-"&amp;TEXT(ROW()-1,"000")&amp;"-"&amp;$F1151&amp;TEXT(COUNTIF($F$2:F1151,$F1151), "000")</f>
        <v>2011-1150-泠涷茶433</v>
      </c>
      <c r="C1151" s="14" t="s">
        <v>171</v>
      </c>
      <c r="D1151" s="14" t="s">
        <v>55</v>
      </c>
      <c r="E1151" s="14" t="s">
        <v>10</v>
      </c>
      <c r="F1151" s="14" t="s">
        <v>176</v>
      </c>
      <c r="G1151" s="14">
        <v>33</v>
      </c>
      <c r="H1151" s="14">
        <v>59</v>
      </c>
      <c r="I1151" s="14">
        <v>52</v>
      </c>
      <c r="J1151" s="14">
        <v>9000</v>
      </c>
      <c r="K1151" s="15">
        <f t="shared" si="17"/>
        <v>468000</v>
      </c>
    </row>
    <row r="1152" spans="1:11">
      <c r="A1152" s="13">
        <v>40709</v>
      </c>
      <c r="B1152" s="67" t="str">
        <f>TEXT($A1152,"YYYY")&amp;"-"&amp;TEXT(ROW()-1,"000")&amp;"-"&amp;$F1152&amp;TEXT(COUNTIF($F$2:F1152,$F1152), "000")</f>
        <v>2011-1151-紅茶340</v>
      </c>
      <c r="C1152" s="14" t="s">
        <v>169</v>
      </c>
      <c r="D1152" s="14" t="s">
        <v>8</v>
      </c>
      <c r="E1152" s="14" t="s">
        <v>7</v>
      </c>
      <c r="F1152" s="14" t="s">
        <v>175</v>
      </c>
      <c r="G1152" s="14">
        <v>80</v>
      </c>
      <c r="H1152" s="14">
        <v>87</v>
      </c>
      <c r="I1152" s="14">
        <v>47</v>
      </c>
      <c r="J1152" s="14">
        <v>23500</v>
      </c>
      <c r="K1152" s="15">
        <f t="shared" si="17"/>
        <v>1104500</v>
      </c>
    </row>
    <row r="1153" spans="1:11">
      <c r="A1153" s="13">
        <v>40711</v>
      </c>
      <c r="B1153" s="67" t="str">
        <f>TEXT($A1153,"YYYY")&amp;"-"&amp;TEXT(ROW()-1,"000")&amp;"-"&amp;$F1153&amp;TEXT(COUNTIF($F$2:F1153,$F1153), "000")</f>
        <v>2011-1152-紅茶341</v>
      </c>
      <c r="C1153" s="14" t="s">
        <v>170</v>
      </c>
      <c r="D1153" s="14" t="s">
        <v>133</v>
      </c>
      <c r="E1153" s="14" t="s">
        <v>23</v>
      </c>
      <c r="F1153" s="14" t="s">
        <v>175</v>
      </c>
      <c r="G1153" s="14">
        <v>22</v>
      </c>
      <c r="H1153" s="14">
        <v>20</v>
      </c>
      <c r="I1153" s="14">
        <v>50</v>
      </c>
      <c r="J1153" s="14">
        <v>23500</v>
      </c>
      <c r="K1153" s="15">
        <f t="shared" si="17"/>
        <v>1175000</v>
      </c>
    </row>
    <row r="1154" spans="1:11">
      <c r="A1154" s="13">
        <v>40712</v>
      </c>
      <c r="B1154" s="67" t="str">
        <f>TEXT($A1154,"YYYY")&amp;"-"&amp;TEXT(ROW()-1,"000")&amp;"-"&amp;$F1154&amp;TEXT(COUNTIF($F$2:F1154,$F1154), "000")</f>
        <v>2011-1153-奶茶272</v>
      </c>
      <c r="C1154" s="14" t="s">
        <v>13</v>
      </c>
      <c r="D1154" s="14" t="s">
        <v>85</v>
      </c>
      <c r="E1154" s="14" t="s">
        <v>7</v>
      </c>
      <c r="F1154" s="14" t="s">
        <v>174</v>
      </c>
      <c r="G1154" s="14">
        <v>67</v>
      </c>
      <c r="H1154" s="14">
        <v>50</v>
      </c>
      <c r="I1154" s="14">
        <v>25</v>
      </c>
      <c r="J1154" s="14">
        <v>18000</v>
      </c>
      <c r="K1154" s="15">
        <f t="shared" ref="K1154:K1217" si="18">J1154*I1154</f>
        <v>450000</v>
      </c>
    </row>
    <row r="1155" spans="1:11">
      <c r="A1155" s="13">
        <v>40713</v>
      </c>
      <c r="B1155" s="67" t="str">
        <f>TEXT($A1155,"YYYY")&amp;"-"&amp;TEXT(ROW()-1,"000")&amp;"-"&amp;$F1155&amp;TEXT(COUNTIF($F$2:F1155,$F1155), "000")</f>
        <v>2011-1154-紅茶342</v>
      </c>
      <c r="C1155" s="14" t="s">
        <v>13</v>
      </c>
      <c r="D1155" s="14" t="s">
        <v>166</v>
      </c>
      <c r="E1155" s="14" t="s">
        <v>118</v>
      </c>
      <c r="F1155" s="14" t="s">
        <v>175</v>
      </c>
      <c r="G1155" s="14">
        <v>89</v>
      </c>
      <c r="H1155" s="14">
        <v>100</v>
      </c>
      <c r="I1155" s="14">
        <v>16</v>
      </c>
      <c r="J1155" s="14">
        <v>23500</v>
      </c>
      <c r="K1155" s="15">
        <f t="shared" si="18"/>
        <v>376000</v>
      </c>
    </row>
    <row r="1156" spans="1:11">
      <c r="A1156" s="13">
        <v>40714</v>
      </c>
      <c r="B1156" s="67" t="str">
        <f>TEXT($A1156,"YYYY")&amp;"-"&amp;TEXT(ROW()-1,"000")&amp;"-"&amp;$F1156&amp;TEXT(COUNTIF($F$2:F1156,$F1156), "000")</f>
        <v>2011-1155-紅茶343</v>
      </c>
      <c r="C1156" s="14" t="s">
        <v>172</v>
      </c>
      <c r="D1156" s="14" t="s">
        <v>101</v>
      </c>
      <c r="E1156" s="14" t="s">
        <v>10</v>
      </c>
      <c r="F1156" s="14" t="s">
        <v>175</v>
      </c>
      <c r="G1156" s="14">
        <v>40</v>
      </c>
      <c r="H1156" s="14">
        <v>56</v>
      </c>
      <c r="I1156" s="14">
        <v>12</v>
      </c>
      <c r="J1156" s="14">
        <v>23500</v>
      </c>
      <c r="K1156" s="15">
        <f t="shared" si="18"/>
        <v>282000</v>
      </c>
    </row>
    <row r="1157" spans="1:11">
      <c r="A1157" s="13">
        <v>40715</v>
      </c>
      <c r="B1157" s="67" t="str">
        <f>TEXT($A1157,"YYYY")&amp;"-"&amp;TEXT(ROW()-1,"000")&amp;"-"&amp;$F1157&amp;TEXT(COUNTIF($F$2:F1157,$F1157), "000")</f>
        <v>2011-1156-紅茶344</v>
      </c>
      <c r="C1157" s="14" t="s">
        <v>13</v>
      </c>
      <c r="D1157" s="14" t="s">
        <v>146</v>
      </c>
      <c r="E1157" s="14" t="s">
        <v>7</v>
      </c>
      <c r="F1157" s="14" t="s">
        <v>175</v>
      </c>
      <c r="G1157" s="14">
        <v>47</v>
      </c>
      <c r="H1157" s="14">
        <v>52</v>
      </c>
      <c r="I1157" s="14">
        <v>28</v>
      </c>
      <c r="J1157" s="14">
        <v>23500</v>
      </c>
      <c r="K1157" s="15">
        <f t="shared" si="18"/>
        <v>658000</v>
      </c>
    </row>
    <row r="1158" spans="1:11">
      <c r="A1158" s="13">
        <v>40715</v>
      </c>
      <c r="B1158" s="67" t="str">
        <f>TEXT($A1158,"YYYY")&amp;"-"&amp;TEXT(ROW()-1,"000")&amp;"-"&amp;$F1158&amp;TEXT(COUNTIF($F$2:F1158,$F1158), "000")</f>
        <v>2011-1157-紅茶345</v>
      </c>
      <c r="C1158" s="14" t="s">
        <v>171</v>
      </c>
      <c r="D1158" s="14" t="s">
        <v>81</v>
      </c>
      <c r="E1158" s="14" t="s">
        <v>18</v>
      </c>
      <c r="F1158" s="14" t="s">
        <v>175</v>
      </c>
      <c r="G1158" s="14">
        <v>30</v>
      </c>
      <c r="H1158" s="14">
        <v>71</v>
      </c>
      <c r="I1158" s="14">
        <v>4</v>
      </c>
      <c r="J1158" s="14">
        <v>23500</v>
      </c>
      <c r="K1158" s="15">
        <f t="shared" si="18"/>
        <v>94000</v>
      </c>
    </row>
    <row r="1159" spans="1:11">
      <c r="A1159" s="13">
        <v>40715</v>
      </c>
      <c r="B1159" s="67" t="str">
        <f>TEXT($A1159,"YYYY")&amp;"-"&amp;TEXT(ROW()-1,"000")&amp;"-"&amp;$F1159&amp;TEXT(COUNTIF($F$2:F1159,$F1159), "000")</f>
        <v>2011-1158-泠涷茶434</v>
      </c>
      <c r="C1159" s="14" t="s">
        <v>13</v>
      </c>
      <c r="D1159" s="14" t="s">
        <v>147</v>
      </c>
      <c r="E1159" s="14" t="s">
        <v>7</v>
      </c>
      <c r="F1159" s="14" t="s">
        <v>176</v>
      </c>
      <c r="G1159" s="14">
        <v>85</v>
      </c>
      <c r="H1159" s="14">
        <v>29</v>
      </c>
      <c r="I1159" s="14">
        <v>63</v>
      </c>
      <c r="J1159" s="14">
        <v>9000</v>
      </c>
      <c r="K1159" s="15">
        <f t="shared" si="18"/>
        <v>567000</v>
      </c>
    </row>
    <row r="1160" spans="1:11">
      <c r="A1160" s="13">
        <v>40716</v>
      </c>
      <c r="B1160" s="67" t="str">
        <f>TEXT($A1160,"YYYY")&amp;"-"&amp;TEXT(ROW()-1,"000")&amp;"-"&amp;$F1160&amp;TEXT(COUNTIF($F$2:F1160,$F1160), "000")</f>
        <v>2011-1159-紅茶346</v>
      </c>
      <c r="C1160" s="14" t="s">
        <v>13</v>
      </c>
      <c r="D1160" s="14" t="s">
        <v>35</v>
      </c>
      <c r="E1160" s="14" t="s">
        <v>18</v>
      </c>
      <c r="F1160" s="14" t="s">
        <v>175</v>
      </c>
      <c r="G1160" s="14">
        <v>22</v>
      </c>
      <c r="H1160" s="14">
        <v>99</v>
      </c>
      <c r="I1160" s="14">
        <v>10</v>
      </c>
      <c r="J1160" s="14">
        <v>23500</v>
      </c>
      <c r="K1160" s="15">
        <f t="shared" si="18"/>
        <v>235000</v>
      </c>
    </row>
    <row r="1161" spans="1:11">
      <c r="A1161" s="13">
        <v>40716</v>
      </c>
      <c r="B1161" s="67" t="str">
        <f>TEXT($A1161,"YYYY")&amp;"-"&amp;TEXT(ROW()-1,"000")&amp;"-"&amp;$F1161&amp;TEXT(COUNTIF($F$2:F1161,$F1161), "000")</f>
        <v>2011-1160-泠涷茶435</v>
      </c>
      <c r="C1161" s="14" t="s">
        <v>172</v>
      </c>
      <c r="D1161" s="14" t="s">
        <v>47</v>
      </c>
      <c r="E1161" s="14" t="s">
        <v>7</v>
      </c>
      <c r="F1161" s="14" t="s">
        <v>176</v>
      </c>
      <c r="G1161" s="14">
        <v>73</v>
      </c>
      <c r="H1161" s="14">
        <v>60</v>
      </c>
      <c r="I1161" s="14">
        <v>5</v>
      </c>
      <c r="J1161" s="14">
        <v>9000</v>
      </c>
      <c r="K1161" s="15">
        <f t="shared" si="18"/>
        <v>45000</v>
      </c>
    </row>
    <row r="1162" spans="1:11">
      <c r="A1162" s="13">
        <v>40716</v>
      </c>
      <c r="B1162" s="67" t="str">
        <f>TEXT($A1162,"YYYY")&amp;"-"&amp;TEXT(ROW()-1,"000")&amp;"-"&amp;$F1162&amp;TEXT(COUNTIF($F$2:F1162,$F1162), "000")</f>
        <v>2011-1161-泠涷茶436</v>
      </c>
      <c r="C1162" s="14" t="s">
        <v>171</v>
      </c>
      <c r="D1162" s="14" t="s">
        <v>119</v>
      </c>
      <c r="E1162" s="14" t="s">
        <v>23</v>
      </c>
      <c r="F1162" s="14" t="s">
        <v>176</v>
      </c>
      <c r="G1162" s="14">
        <v>94</v>
      </c>
      <c r="H1162" s="14">
        <v>24</v>
      </c>
      <c r="I1162" s="14">
        <v>11</v>
      </c>
      <c r="J1162" s="14">
        <v>9000</v>
      </c>
      <c r="K1162" s="15">
        <f t="shared" si="18"/>
        <v>99000</v>
      </c>
    </row>
    <row r="1163" spans="1:11">
      <c r="A1163" s="13">
        <v>40716</v>
      </c>
      <c r="B1163" s="67" t="str">
        <f>TEXT($A1163,"YYYY")&amp;"-"&amp;TEXT(ROW()-1,"000")&amp;"-"&amp;$F1163&amp;TEXT(COUNTIF($F$2:F1163,$F1163), "000")</f>
        <v>2011-1162-泠涷茶437</v>
      </c>
      <c r="C1163" s="14" t="s">
        <v>173</v>
      </c>
      <c r="D1163" s="14" t="s">
        <v>15</v>
      </c>
      <c r="E1163" s="14" t="s">
        <v>10</v>
      </c>
      <c r="F1163" s="14" t="s">
        <v>176</v>
      </c>
      <c r="G1163" s="14">
        <v>100</v>
      </c>
      <c r="H1163" s="14">
        <v>95</v>
      </c>
      <c r="I1163" s="14">
        <v>91</v>
      </c>
      <c r="J1163" s="14">
        <v>9000</v>
      </c>
      <c r="K1163" s="15">
        <f t="shared" si="18"/>
        <v>819000</v>
      </c>
    </row>
    <row r="1164" spans="1:11">
      <c r="A1164" s="13">
        <v>40717</v>
      </c>
      <c r="B1164" s="67" t="str">
        <f>TEXT($A1164,"YYYY")&amp;"-"&amp;TEXT(ROW()-1,"000")&amp;"-"&amp;$F1164&amp;TEXT(COUNTIF($F$2:F1164,$F1164), "000")</f>
        <v>2011-1163-泠涷茶438</v>
      </c>
      <c r="C1164" s="14" t="s">
        <v>173</v>
      </c>
      <c r="D1164" s="14" t="s">
        <v>56</v>
      </c>
      <c r="E1164" s="14" t="s">
        <v>23</v>
      </c>
      <c r="F1164" s="14" t="s">
        <v>176</v>
      </c>
      <c r="G1164" s="14">
        <v>100</v>
      </c>
      <c r="H1164" s="14">
        <v>53</v>
      </c>
      <c r="I1164" s="14">
        <v>60</v>
      </c>
      <c r="J1164" s="14">
        <v>9000</v>
      </c>
      <c r="K1164" s="15">
        <f t="shared" si="18"/>
        <v>540000</v>
      </c>
    </row>
    <row r="1165" spans="1:11">
      <c r="A1165" s="13">
        <v>40718</v>
      </c>
      <c r="B1165" s="67" t="str">
        <f>TEXT($A1165,"YYYY")&amp;"-"&amp;TEXT(ROW()-1,"000")&amp;"-"&amp;$F1165&amp;TEXT(COUNTIF($F$2:F1165,$F1165), "000")</f>
        <v>2011-1164-紅茶347</v>
      </c>
      <c r="C1165" s="14" t="s">
        <v>170</v>
      </c>
      <c r="D1165" s="14" t="s">
        <v>165</v>
      </c>
      <c r="E1165" s="14" t="s">
        <v>18</v>
      </c>
      <c r="F1165" s="14" t="s">
        <v>175</v>
      </c>
      <c r="G1165" s="14">
        <v>85</v>
      </c>
      <c r="H1165" s="14">
        <v>20</v>
      </c>
      <c r="I1165" s="14">
        <v>6</v>
      </c>
      <c r="J1165" s="14">
        <v>23500</v>
      </c>
      <c r="K1165" s="15">
        <f t="shared" si="18"/>
        <v>141000</v>
      </c>
    </row>
    <row r="1166" spans="1:11">
      <c r="A1166" s="13">
        <v>40720</v>
      </c>
      <c r="B1166" s="67" t="str">
        <f>TEXT($A1166,"YYYY")&amp;"-"&amp;TEXT(ROW()-1,"000")&amp;"-"&amp;$F1166&amp;TEXT(COUNTIF($F$2:F1166,$F1166), "000")</f>
        <v>2011-1165-奶茶273</v>
      </c>
      <c r="C1166" s="14" t="s">
        <v>13</v>
      </c>
      <c r="D1166" s="14" t="s">
        <v>82</v>
      </c>
      <c r="E1166" s="14" t="s">
        <v>18</v>
      </c>
      <c r="F1166" s="14" t="s">
        <v>174</v>
      </c>
      <c r="G1166" s="14">
        <v>71</v>
      </c>
      <c r="H1166" s="14">
        <v>30</v>
      </c>
      <c r="I1166" s="14">
        <v>33</v>
      </c>
      <c r="J1166" s="14">
        <v>18000</v>
      </c>
      <c r="K1166" s="15">
        <f t="shared" si="18"/>
        <v>594000</v>
      </c>
    </row>
    <row r="1167" spans="1:11">
      <c r="A1167" s="13">
        <v>40720</v>
      </c>
      <c r="B1167" s="67" t="str">
        <f>TEXT($A1167,"YYYY")&amp;"-"&amp;TEXT(ROW()-1,"000")&amp;"-"&amp;$F1167&amp;TEXT(COUNTIF($F$2:F1167,$F1167), "000")</f>
        <v>2011-1166-茶包062</v>
      </c>
      <c r="C1167" s="14" t="s">
        <v>173</v>
      </c>
      <c r="D1167" s="14" t="s">
        <v>22</v>
      </c>
      <c r="E1167" s="14" t="s">
        <v>23</v>
      </c>
      <c r="F1167" s="14" t="s">
        <v>178</v>
      </c>
      <c r="G1167" s="14">
        <v>30</v>
      </c>
      <c r="H1167" s="14">
        <v>56</v>
      </c>
      <c r="I1167" s="14">
        <v>60</v>
      </c>
      <c r="J1167" s="14">
        <v>4000</v>
      </c>
      <c r="K1167" s="15">
        <f t="shared" si="18"/>
        <v>240000</v>
      </c>
    </row>
    <row r="1168" spans="1:11">
      <c r="A1168" s="13">
        <v>40721</v>
      </c>
      <c r="B1168" s="67" t="str">
        <f>TEXT($A1168,"YYYY")&amp;"-"&amp;TEXT(ROW()-1,"000")&amp;"-"&amp;$F1168&amp;TEXT(COUNTIF($F$2:F1168,$F1168), "000")</f>
        <v>2011-1167-泠涷茶439</v>
      </c>
      <c r="C1168" s="14" t="s">
        <v>171</v>
      </c>
      <c r="D1168" s="14" t="s">
        <v>66</v>
      </c>
      <c r="E1168" s="14" t="s">
        <v>7</v>
      </c>
      <c r="F1168" s="14" t="s">
        <v>176</v>
      </c>
      <c r="G1168" s="14">
        <v>43</v>
      </c>
      <c r="H1168" s="14">
        <v>48</v>
      </c>
      <c r="I1168" s="14">
        <v>67</v>
      </c>
      <c r="J1168" s="14">
        <v>9000</v>
      </c>
      <c r="K1168" s="15">
        <f t="shared" si="18"/>
        <v>603000</v>
      </c>
    </row>
    <row r="1169" spans="1:11">
      <c r="A1169" s="13">
        <v>40721</v>
      </c>
      <c r="B1169" s="67" t="str">
        <f>TEXT($A1169,"YYYY")&amp;"-"&amp;TEXT(ROW()-1,"000")&amp;"-"&amp;$F1169&amp;TEXT(COUNTIF($F$2:F1169,$F1169), "000")</f>
        <v>2011-1168-奶茶274</v>
      </c>
      <c r="C1169" s="14" t="s">
        <v>173</v>
      </c>
      <c r="D1169" s="14" t="s">
        <v>69</v>
      </c>
      <c r="E1169" s="14" t="s">
        <v>7</v>
      </c>
      <c r="F1169" s="14" t="s">
        <v>174</v>
      </c>
      <c r="G1169" s="14">
        <v>63</v>
      </c>
      <c r="H1169" s="14">
        <v>58</v>
      </c>
      <c r="I1169" s="14">
        <v>90</v>
      </c>
      <c r="J1169" s="14">
        <v>18000</v>
      </c>
      <c r="K1169" s="15">
        <f t="shared" si="18"/>
        <v>1620000</v>
      </c>
    </row>
    <row r="1170" spans="1:11">
      <c r="A1170" s="13">
        <v>40723</v>
      </c>
      <c r="B1170" s="67" t="str">
        <f>TEXT($A1170,"YYYY")&amp;"-"&amp;TEXT(ROW()-1,"000")&amp;"-"&amp;$F1170&amp;TEXT(COUNTIF($F$2:F1170,$F1170), "000")</f>
        <v>2011-1169-泠涷茶440</v>
      </c>
      <c r="C1170" s="14" t="s">
        <v>13</v>
      </c>
      <c r="D1170" s="14" t="s">
        <v>68</v>
      </c>
      <c r="E1170" s="14" t="s">
        <v>7</v>
      </c>
      <c r="F1170" s="14" t="s">
        <v>176</v>
      </c>
      <c r="G1170" s="14">
        <v>76</v>
      </c>
      <c r="H1170" s="14">
        <v>77</v>
      </c>
      <c r="I1170" s="14">
        <v>24</v>
      </c>
      <c r="J1170" s="14">
        <v>9000</v>
      </c>
      <c r="K1170" s="15">
        <f t="shared" si="18"/>
        <v>216000</v>
      </c>
    </row>
    <row r="1171" spans="1:11">
      <c r="A1171" s="13">
        <v>40724</v>
      </c>
      <c r="B1171" s="67" t="str">
        <f>TEXT($A1171,"YYYY")&amp;"-"&amp;TEXT(ROW()-1,"000")&amp;"-"&amp;$F1171&amp;TEXT(COUNTIF($F$2:F1171,$F1171), "000")</f>
        <v>2011-1170-泠涷茶441</v>
      </c>
      <c r="C1171" s="14" t="s">
        <v>170</v>
      </c>
      <c r="D1171" s="14" t="s">
        <v>87</v>
      </c>
      <c r="E1171" s="14" t="s">
        <v>10</v>
      </c>
      <c r="F1171" s="14" t="s">
        <v>176</v>
      </c>
      <c r="G1171" s="14">
        <v>96</v>
      </c>
      <c r="H1171" s="14">
        <v>71</v>
      </c>
      <c r="I1171" s="14">
        <v>17</v>
      </c>
      <c r="J1171" s="14">
        <v>9000</v>
      </c>
      <c r="K1171" s="15">
        <f t="shared" si="18"/>
        <v>153000</v>
      </c>
    </row>
    <row r="1172" spans="1:11">
      <c r="A1172" s="13">
        <v>40727</v>
      </c>
      <c r="B1172" s="67" t="str">
        <f>TEXT($A1172,"YYYY")&amp;"-"&amp;TEXT(ROW()-1,"000")&amp;"-"&amp;$F1172&amp;TEXT(COUNTIF($F$2:F1172,$F1172), "000")</f>
        <v>2011-1171-紅茶348</v>
      </c>
      <c r="C1172" s="14" t="s">
        <v>170</v>
      </c>
      <c r="D1172" s="14" t="s">
        <v>161</v>
      </c>
      <c r="E1172" s="14" t="s">
        <v>10</v>
      </c>
      <c r="F1172" s="14" t="s">
        <v>175</v>
      </c>
      <c r="G1172" s="14">
        <v>60</v>
      </c>
      <c r="H1172" s="14">
        <v>73</v>
      </c>
      <c r="I1172" s="14">
        <v>13</v>
      </c>
      <c r="J1172" s="14">
        <v>23500</v>
      </c>
      <c r="K1172" s="15">
        <f t="shared" si="18"/>
        <v>305500</v>
      </c>
    </row>
    <row r="1173" spans="1:11">
      <c r="A1173" s="13">
        <v>40727</v>
      </c>
      <c r="B1173" s="67" t="str">
        <f>TEXT($A1173,"YYYY")&amp;"-"&amp;TEXT(ROW()-1,"000")&amp;"-"&amp;$F1173&amp;TEXT(COUNTIF($F$2:F1173,$F1173), "000")</f>
        <v>2011-1172-阿里茶006</v>
      </c>
      <c r="C1173" s="14" t="s">
        <v>171</v>
      </c>
      <c r="D1173" s="14" t="s">
        <v>96</v>
      </c>
      <c r="E1173" s="14" t="s">
        <v>18</v>
      </c>
      <c r="F1173" s="14" t="s">
        <v>179</v>
      </c>
      <c r="G1173" s="14">
        <v>85</v>
      </c>
      <c r="H1173" s="14">
        <v>94</v>
      </c>
      <c r="I1173" s="14">
        <v>31</v>
      </c>
      <c r="J1173" s="14">
        <v>6000</v>
      </c>
      <c r="K1173" s="15">
        <f t="shared" si="18"/>
        <v>186000</v>
      </c>
    </row>
    <row r="1174" spans="1:11">
      <c r="A1174" s="13">
        <v>40729</v>
      </c>
      <c r="B1174" s="67" t="str">
        <f>TEXT($A1174,"YYYY")&amp;"-"&amp;TEXT(ROW()-1,"000")&amp;"-"&amp;$F1174&amp;TEXT(COUNTIF($F$2:F1174,$F1174), "000")</f>
        <v>2011-1173-泠涷茶442</v>
      </c>
      <c r="C1174" s="14" t="s">
        <v>13</v>
      </c>
      <c r="D1174" s="14" t="s">
        <v>105</v>
      </c>
      <c r="E1174" s="14" t="s">
        <v>18</v>
      </c>
      <c r="F1174" s="14" t="s">
        <v>176</v>
      </c>
      <c r="G1174" s="14">
        <v>47</v>
      </c>
      <c r="H1174" s="14">
        <v>45</v>
      </c>
      <c r="I1174" s="14">
        <v>64</v>
      </c>
      <c r="J1174" s="14">
        <v>9000</v>
      </c>
      <c r="K1174" s="15">
        <f t="shared" si="18"/>
        <v>576000</v>
      </c>
    </row>
    <row r="1175" spans="1:11">
      <c r="A1175" s="13">
        <v>40731</v>
      </c>
      <c r="B1175" s="67" t="str">
        <f>TEXT($A1175,"YYYY")&amp;"-"&amp;TEXT(ROW()-1,"000")&amp;"-"&amp;$F1175&amp;TEXT(COUNTIF($F$2:F1175,$F1175), "000")</f>
        <v>2011-1174-紅茶349</v>
      </c>
      <c r="C1175" s="14" t="s">
        <v>170</v>
      </c>
      <c r="D1175" s="14" t="s">
        <v>75</v>
      </c>
      <c r="E1175" s="14" t="s">
        <v>7</v>
      </c>
      <c r="F1175" s="14" t="s">
        <v>175</v>
      </c>
      <c r="G1175" s="14">
        <v>75</v>
      </c>
      <c r="H1175" s="14">
        <v>78</v>
      </c>
      <c r="I1175" s="14">
        <v>97</v>
      </c>
      <c r="J1175" s="14">
        <v>23500</v>
      </c>
      <c r="K1175" s="15">
        <f t="shared" si="18"/>
        <v>2279500</v>
      </c>
    </row>
    <row r="1176" spans="1:11">
      <c r="A1176" s="13">
        <v>40731</v>
      </c>
      <c r="B1176" s="67" t="str">
        <f>TEXT($A1176,"YYYY")&amp;"-"&amp;TEXT(ROW()-1,"000")&amp;"-"&amp;$F1176&amp;TEXT(COUNTIF($F$2:F1176,$F1176), "000")</f>
        <v>2011-1175-泠涷茶443</v>
      </c>
      <c r="C1176" s="14" t="s">
        <v>169</v>
      </c>
      <c r="D1176" s="14" t="s">
        <v>85</v>
      </c>
      <c r="E1176" s="14" t="s">
        <v>7</v>
      </c>
      <c r="F1176" s="14" t="s">
        <v>176</v>
      </c>
      <c r="G1176" s="14">
        <v>76</v>
      </c>
      <c r="H1176" s="14">
        <v>96</v>
      </c>
      <c r="I1176" s="14">
        <v>55</v>
      </c>
      <c r="J1176" s="14">
        <v>9000</v>
      </c>
      <c r="K1176" s="15">
        <f t="shared" si="18"/>
        <v>495000</v>
      </c>
    </row>
    <row r="1177" spans="1:11">
      <c r="A1177" s="13">
        <v>40731</v>
      </c>
      <c r="B1177" s="67" t="str">
        <f>TEXT($A1177,"YYYY")&amp;"-"&amp;TEXT(ROW()-1,"000")&amp;"-"&amp;$F1177&amp;TEXT(COUNTIF($F$2:F1177,$F1177), "000")</f>
        <v>2011-1176-泠涷茶444</v>
      </c>
      <c r="C1177" s="14" t="s">
        <v>173</v>
      </c>
      <c r="D1177" s="14" t="s">
        <v>142</v>
      </c>
      <c r="E1177" s="14" t="s">
        <v>7</v>
      </c>
      <c r="F1177" s="14" t="s">
        <v>176</v>
      </c>
      <c r="G1177" s="14">
        <v>41</v>
      </c>
      <c r="H1177" s="14">
        <v>96</v>
      </c>
      <c r="I1177" s="14">
        <v>41</v>
      </c>
      <c r="J1177" s="14">
        <v>9000</v>
      </c>
      <c r="K1177" s="15">
        <f t="shared" si="18"/>
        <v>369000</v>
      </c>
    </row>
    <row r="1178" spans="1:11">
      <c r="A1178" s="13">
        <v>40732</v>
      </c>
      <c r="B1178" s="67" t="str">
        <f>TEXT($A1178,"YYYY")&amp;"-"&amp;TEXT(ROW()-1,"000")&amp;"-"&amp;$F1178&amp;TEXT(COUNTIF($F$2:F1178,$F1178), "000")</f>
        <v>2011-1177-紅茶350</v>
      </c>
      <c r="C1178" s="14" t="s">
        <v>13</v>
      </c>
      <c r="D1178" s="14" t="s">
        <v>117</v>
      </c>
      <c r="E1178" s="14" t="s">
        <v>118</v>
      </c>
      <c r="F1178" s="14" t="s">
        <v>175</v>
      </c>
      <c r="G1178" s="14">
        <v>22</v>
      </c>
      <c r="H1178" s="14">
        <v>95</v>
      </c>
      <c r="I1178" s="14">
        <v>91</v>
      </c>
      <c r="J1178" s="14">
        <v>23500</v>
      </c>
      <c r="K1178" s="15">
        <f t="shared" si="18"/>
        <v>2138500</v>
      </c>
    </row>
    <row r="1179" spans="1:11">
      <c r="A1179" s="13">
        <v>40733</v>
      </c>
      <c r="B1179" s="67" t="str">
        <f>TEXT($A1179,"YYYY")&amp;"-"&amp;TEXT(ROW()-1,"000")&amp;"-"&amp;$F1179&amp;TEXT(COUNTIF($F$2:F1179,$F1179), "000")</f>
        <v>2011-1178-紅茶351</v>
      </c>
      <c r="C1179" s="14" t="s">
        <v>173</v>
      </c>
      <c r="D1179" s="14" t="s">
        <v>130</v>
      </c>
      <c r="E1179" s="14" t="s">
        <v>18</v>
      </c>
      <c r="F1179" s="14" t="s">
        <v>175</v>
      </c>
      <c r="G1179" s="14">
        <v>82</v>
      </c>
      <c r="H1179" s="14">
        <v>59</v>
      </c>
      <c r="I1179" s="14">
        <v>25</v>
      </c>
      <c r="J1179" s="14">
        <v>23500</v>
      </c>
      <c r="K1179" s="15">
        <f t="shared" si="18"/>
        <v>587500</v>
      </c>
    </row>
    <row r="1180" spans="1:11">
      <c r="A1180" s="13">
        <v>40733</v>
      </c>
      <c r="B1180" s="67" t="str">
        <f>TEXT($A1180,"YYYY")&amp;"-"&amp;TEXT(ROW()-1,"000")&amp;"-"&amp;$F1180&amp;TEXT(COUNTIF($F$2:F1180,$F1180), "000")</f>
        <v>2011-1179-奶茶275</v>
      </c>
      <c r="C1180" s="14" t="s">
        <v>173</v>
      </c>
      <c r="D1180" s="14" t="s">
        <v>29</v>
      </c>
      <c r="E1180" s="14" t="s">
        <v>10</v>
      </c>
      <c r="F1180" s="14" t="s">
        <v>174</v>
      </c>
      <c r="G1180" s="14">
        <v>77</v>
      </c>
      <c r="H1180" s="14">
        <v>69</v>
      </c>
      <c r="I1180" s="14">
        <v>96</v>
      </c>
      <c r="J1180" s="14">
        <v>18000</v>
      </c>
      <c r="K1180" s="15">
        <f t="shared" si="18"/>
        <v>1728000</v>
      </c>
    </row>
    <row r="1181" spans="1:11">
      <c r="A1181" s="13">
        <v>40734</v>
      </c>
      <c r="B1181" s="67" t="str">
        <f>TEXT($A1181,"YYYY")&amp;"-"&amp;TEXT(ROW()-1,"000")&amp;"-"&amp;$F1181&amp;TEXT(COUNTIF($F$2:F1181,$F1181), "000")</f>
        <v>2011-1180-泠涷茶445</v>
      </c>
      <c r="C1181" s="14" t="s">
        <v>169</v>
      </c>
      <c r="D1181" s="14" t="s">
        <v>16</v>
      </c>
      <c r="E1181" s="14" t="s">
        <v>10</v>
      </c>
      <c r="F1181" s="14" t="s">
        <v>176</v>
      </c>
      <c r="G1181" s="14">
        <v>100</v>
      </c>
      <c r="H1181" s="14">
        <v>82</v>
      </c>
      <c r="I1181" s="14">
        <v>52</v>
      </c>
      <c r="J1181" s="14">
        <v>9000</v>
      </c>
      <c r="K1181" s="15">
        <f t="shared" si="18"/>
        <v>468000</v>
      </c>
    </row>
    <row r="1182" spans="1:11">
      <c r="A1182" s="13">
        <v>40735</v>
      </c>
      <c r="B1182" s="67" t="str">
        <f>TEXT($A1182,"YYYY")&amp;"-"&amp;TEXT(ROW()-1,"000")&amp;"-"&amp;$F1182&amp;TEXT(COUNTIF($F$2:F1182,$F1182), "000")</f>
        <v>2011-1181-奶茶276</v>
      </c>
      <c r="C1182" s="14" t="s">
        <v>173</v>
      </c>
      <c r="D1182" s="14" t="s">
        <v>137</v>
      </c>
      <c r="E1182" s="14" t="s">
        <v>21</v>
      </c>
      <c r="F1182" s="14" t="s">
        <v>174</v>
      </c>
      <c r="G1182" s="14">
        <v>55</v>
      </c>
      <c r="H1182" s="14">
        <v>53</v>
      </c>
      <c r="I1182" s="14">
        <v>1</v>
      </c>
      <c r="J1182" s="14">
        <v>18000</v>
      </c>
      <c r="K1182" s="15">
        <f t="shared" si="18"/>
        <v>18000</v>
      </c>
    </row>
    <row r="1183" spans="1:11">
      <c r="A1183" s="13">
        <v>40735</v>
      </c>
      <c r="B1183" s="67" t="str">
        <f>TEXT($A1183,"YYYY")&amp;"-"&amp;TEXT(ROW()-1,"000")&amp;"-"&amp;$F1183&amp;TEXT(COUNTIF($F$2:F1183,$F1183), "000")</f>
        <v>2011-1182-紅茶352</v>
      </c>
      <c r="C1183" s="14" t="s">
        <v>173</v>
      </c>
      <c r="D1183" s="14" t="s">
        <v>83</v>
      </c>
      <c r="E1183" s="14" t="s">
        <v>7</v>
      </c>
      <c r="F1183" s="14" t="s">
        <v>175</v>
      </c>
      <c r="G1183" s="14">
        <v>84</v>
      </c>
      <c r="H1183" s="14">
        <v>87</v>
      </c>
      <c r="I1183" s="14">
        <v>39</v>
      </c>
      <c r="J1183" s="14">
        <v>23500</v>
      </c>
      <c r="K1183" s="15">
        <f t="shared" si="18"/>
        <v>916500</v>
      </c>
    </row>
    <row r="1184" spans="1:11">
      <c r="A1184" s="13">
        <v>40735</v>
      </c>
      <c r="B1184" s="67" t="str">
        <f>TEXT($A1184,"YYYY")&amp;"-"&amp;TEXT(ROW()-1,"000")&amp;"-"&amp;$F1184&amp;TEXT(COUNTIF($F$2:F1184,$F1184), "000")</f>
        <v>2011-1183-紅茶353</v>
      </c>
      <c r="C1184" s="14" t="s">
        <v>172</v>
      </c>
      <c r="D1184" s="14" t="s">
        <v>6</v>
      </c>
      <c r="E1184" s="14" t="s">
        <v>7</v>
      </c>
      <c r="F1184" s="14" t="s">
        <v>175</v>
      </c>
      <c r="G1184" s="14">
        <v>95</v>
      </c>
      <c r="H1184" s="14">
        <v>62</v>
      </c>
      <c r="I1184" s="14">
        <v>98</v>
      </c>
      <c r="J1184" s="14">
        <v>23500</v>
      </c>
      <c r="K1184" s="15">
        <f t="shared" si="18"/>
        <v>2303000</v>
      </c>
    </row>
    <row r="1185" spans="1:11">
      <c r="A1185" s="13">
        <v>40736</v>
      </c>
      <c r="B1185" s="67" t="str">
        <f>TEXT($A1185,"YYYY")&amp;"-"&amp;TEXT(ROW()-1,"000")&amp;"-"&amp;$F1185&amp;TEXT(COUNTIF($F$2:F1185,$F1185), "000")</f>
        <v>2011-1184-奶茶277</v>
      </c>
      <c r="C1185" s="14" t="s">
        <v>171</v>
      </c>
      <c r="D1185" s="14" t="s">
        <v>40</v>
      </c>
      <c r="E1185" s="14" t="s">
        <v>23</v>
      </c>
      <c r="F1185" s="14" t="s">
        <v>174</v>
      </c>
      <c r="G1185" s="14">
        <v>88</v>
      </c>
      <c r="H1185" s="14">
        <v>58</v>
      </c>
      <c r="I1185" s="14">
        <v>47</v>
      </c>
      <c r="J1185" s="14">
        <v>18000</v>
      </c>
      <c r="K1185" s="15">
        <f t="shared" si="18"/>
        <v>846000</v>
      </c>
    </row>
    <row r="1186" spans="1:11">
      <c r="A1186" s="13">
        <v>40736</v>
      </c>
      <c r="B1186" s="67" t="str">
        <f>TEXT($A1186,"YYYY")&amp;"-"&amp;TEXT(ROW()-1,"000")&amp;"-"&amp;$F1186&amp;TEXT(COUNTIF($F$2:F1186,$F1186), "000")</f>
        <v>2011-1185-奶茶278</v>
      </c>
      <c r="C1186" s="14" t="s">
        <v>171</v>
      </c>
      <c r="D1186" s="14" t="s">
        <v>111</v>
      </c>
      <c r="E1186" s="14" t="s">
        <v>23</v>
      </c>
      <c r="F1186" s="14" t="s">
        <v>174</v>
      </c>
      <c r="G1186" s="14">
        <v>85</v>
      </c>
      <c r="H1186" s="14">
        <v>32</v>
      </c>
      <c r="I1186" s="14">
        <v>93</v>
      </c>
      <c r="J1186" s="14">
        <v>18000</v>
      </c>
      <c r="K1186" s="15">
        <f t="shared" si="18"/>
        <v>1674000</v>
      </c>
    </row>
    <row r="1187" spans="1:11">
      <c r="A1187" s="13">
        <v>40736</v>
      </c>
      <c r="B1187" s="67" t="str">
        <f>TEXT($A1187,"YYYY")&amp;"-"&amp;TEXT(ROW()-1,"000")&amp;"-"&amp;$F1187&amp;TEXT(COUNTIF($F$2:F1187,$F1187), "000")</f>
        <v>2011-1186-紅茶354</v>
      </c>
      <c r="C1187" s="14" t="s">
        <v>172</v>
      </c>
      <c r="D1187" s="14" t="s">
        <v>101</v>
      </c>
      <c r="E1187" s="14" t="s">
        <v>10</v>
      </c>
      <c r="F1187" s="14" t="s">
        <v>175</v>
      </c>
      <c r="G1187" s="14">
        <v>21</v>
      </c>
      <c r="H1187" s="14">
        <v>73</v>
      </c>
      <c r="I1187" s="14">
        <v>74</v>
      </c>
      <c r="J1187" s="14">
        <v>23500</v>
      </c>
      <c r="K1187" s="15">
        <f t="shared" si="18"/>
        <v>1739000</v>
      </c>
    </row>
    <row r="1188" spans="1:11">
      <c r="A1188" s="13">
        <v>40736</v>
      </c>
      <c r="B1188" s="67" t="str">
        <f>TEXT($A1188,"YYYY")&amp;"-"&amp;TEXT(ROW()-1,"000")&amp;"-"&amp;$F1188&amp;TEXT(COUNTIF($F$2:F1188,$F1188), "000")</f>
        <v>2011-1187-奶茶279</v>
      </c>
      <c r="C1188" s="14" t="s">
        <v>169</v>
      </c>
      <c r="D1188" s="14" t="s">
        <v>105</v>
      </c>
      <c r="E1188" s="14" t="s">
        <v>18</v>
      </c>
      <c r="F1188" s="14" t="s">
        <v>174</v>
      </c>
      <c r="G1188" s="14">
        <v>60</v>
      </c>
      <c r="H1188" s="14">
        <v>21</v>
      </c>
      <c r="I1188" s="14">
        <v>21</v>
      </c>
      <c r="J1188" s="14">
        <v>18000</v>
      </c>
      <c r="K1188" s="15">
        <f t="shared" si="18"/>
        <v>378000</v>
      </c>
    </row>
    <row r="1189" spans="1:11">
      <c r="A1189" s="13">
        <v>40738</v>
      </c>
      <c r="B1189" s="67" t="str">
        <f>TEXT($A1189,"YYYY")&amp;"-"&amp;TEXT(ROW()-1,"000")&amp;"-"&amp;$F1189&amp;TEXT(COUNTIF($F$2:F1189,$F1189), "000")</f>
        <v>2011-1188-茶包063</v>
      </c>
      <c r="C1189" s="14" t="s">
        <v>13</v>
      </c>
      <c r="D1189" s="14" t="s">
        <v>14</v>
      </c>
      <c r="E1189" s="14" t="s">
        <v>10</v>
      </c>
      <c r="F1189" s="14" t="s">
        <v>178</v>
      </c>
      <c r="G1189" s="14">
        <v>72</v>
      </c>
      <c r="H1189" s="14">
        <v>64</v>
      </c>
      <c r="I1189" s="14">
        <v>45</v>
      </c>
      <c r="J1189" s="14">
        <v>4000</v>
      </c>
      <c r="K1189" s="15">
        <f t="shared" si="18"/>
        <v>180000</v>
      </c>
    </row>
    <row r="1190" spans="1:11">
      <c r="A1190" s="13">
        <v>40739</v>
      </c>
      <c r="B1190" s="67" t="str">
        <f>TEXT($A1190,"YYYY")&amp;"-"&amp;TEXT(ROW()-1,"000")&amp;"-"&amp;$F1190&amp;TEXT(COUNTIF($F$2:F1190,$F1190), "000")</f>
        <v>2011-1189-泠涷茶446</v>
      </c>
      <c r="C1190" s="14" t="s">
        <v>169</v>
      </c>
      <c r="D1190" s="14" t="s">
        <v>85</v>
      </c>
      <c r="E1190" s="14" t="s">
        <v>7</v>
      </c>
      <c r="F1190" s="14" t="s">
        <v>176</v>
      </c>
      <c r="G1190" s="14">
        <v>82</v>
      </c>
      <c r="H1190" s="14">
        <v>78</v>
      </c>
      <c r="I1190" s="14">
        <v>99</v>
      </c>
      <c r="J1190" s="14">
        <v>9000</v>
      </c>
      <c r="K1190" s="15">
        <f t="shared" si="18"/>
        <v>891000</v>
      </c>
    </row>
    <row r="1191" spans="1:11">
      <c r="A1191" s="13">
        <v>40739</v>
      </c>
      <c r="B1191" s="67" t="str">
        <f>TEXT($A1191,"YYYY")&amp;"-"&amp;TEXT(ROW()-1,"000")&amp;"-"&amp;$F1191&amp;TEXT(COUNTIF($F$2:F1191,$F1191), "000")</f>
        <v>2011-1190-紅茶355</v>
      </c>
      <c r="C1191" s="14" t="s">
        <v>171</v>
      </c>
      <c r="D1191" s="14" t="s">
        <v>46</v>
      </c>
      <c r="E1191" s="14" t="s">
        <v>10</v>
      </c>
      <c r="F1191" s="14" t="s">
        <v>175</v>
      </c>
      <c r="G1191" s="14">
        <v>32</v>
      </c>
      <c r="H1191" s="14">
        <v>34</v>
      </c>
      <c r="I1191" s="14">
        <v>65</v>
      </c>
      <c r="J1191" s="14">
        <v>23500</v>
      </c>
      <c r="K1191" s="15">
        <f t="shared" si="18"/>
        <v>1527500</v>
      </c>
    </row>
    <row r="1192" spans="1:11">
      <c r="A1192" s="13">
        <v>40739</v>
      </c>
      <c r="B1192" s="67" t="str">
        <f>TEXT($A1192,"YYYY")&amp;"-"&amp;TEXT(ROW()-1,"000")&amp;"-"&amp;$F1192&amp;TEXT(COUNTIF($F$2:F1192,$F1192), "000")</f>
        <v>2011-1191-泠涷茶447</v>
      </c>
      <c r="C1192" s="14" t="s">
        <v>13</v>
      </c>
      <c r="D1192" s="14" t="s">
        <v>34</v>
      </c>
      <c r="E1192" s="14" t="s">
        <v>23</v>
      </c>
      <c r="F1192" s="14" t="s">
        <v>176</v>
      </c>
      <c r="G1192" s="14">
        <v>97</v>
      </c>
      <c r="H1192" s="14">
        <v>63</v>
      </c>
      <c r="I1192" s="14">
        <v>96</v>
      </c>
      <c r="J1192" s="14">
        <v>9000</v>
      </c>
      <c r="K1192" s="15">
        <f t="shared" si="18"/>
        <v>864000</v>
      </c>
    </row>
    <row r="1193" spans="1:11">
      <c r="A1193" s="13">
        <v>40740</v>
      </c>
      <c r="B1193" s="67" t="str">
        <f>TEXT($A1193,"YYYY")&amp;"-"&amp;TEXT(ROW()-1,"000")&amp;"-"&amp;$F1193&amp;TEXT(COUNTIF($F$2:F1193,$F1193), "000")</f>
        <v>2011-1192-紅茶356</v>
      </c>
      <c r="C1193" s="14" t="s">
        <v>13</v>
      </c>
      <c r="D1193" s="14" t="s">
        <v>156</v>
      </c>
      <c r="E1193" s="14" t="s">
        <v>23</v>
      </c>
      <c r="F1193" s="14" t="s">
        <v>175</v>
      </c>
      <c r="G1193" s="14">
        <v>53</v>
      </c>
      <c r="H1193" s="14">
        <v>31</v>
      </c>
      <c r="I1193" s="14">
        <v>89</v>
      </c>
      <c r="J1193" s="14">
        <v>23500</v>
      </c>
      <c r="K1193" s="15">
        <f t="shared" si="18"/>
        <v>2091500</v>
      </c>
    </row>
    <row r="1194" spans="1:11">
      <c r="A1194" s="13">
        <v>40741</v>
      </c>
      <c r="B1194" s="67" t="str">
        <f>TEXT($A1194,"YYYY")&amp;"-"&amp;TEXT(ROW()-1,"000")&amp;"-"&amp;$F1194&amp;TEXT(COUNTIF($F$2:F1194,$F1194), "000")</f>
        <v>2011-1193-紅茶357</v>
      </c>
      <c r="C1194" s="14" t="s">
        <v>13</v>
      </c>
      <c r="D1194" s="14" t="s">
        <v>166</v>
      </c>
      <c r="E1194" s="14" t="s">
        <v>118</v>
      </c>
      <c r="F1194" s="14" t="s">
        <v>175</v>
      </c>
      <c r="G1194" s="14">
        <v>32</v>
      </c>
      <c r="H1194" s="14">
        <v>63</v>
      </c>
      <c r="I1194" s="14">
        <v>99</v>
      </c>
      <c r="J1194" s="14">
        <v>23500</v>
      </c>
      <c r="K1194" s="15">
        <f t="shared" si="18"/>
        <v>2326500</v>
      </c>
    </row>
    <row r="1195" spans="1:11">
      <c r="A1195" s="13">
        <v>40743</v>
      </c>
      <c r="B1195" s="67" t="str">
        <f>TEXT($A1195,"YYYY")&amp;"-"&amp;TEXT(ROW()-1,"000")&amp;"-"&amp;$F1195&amp;TEXT(COUNTIF($F$2:F1195,$F1195), "000")</f>
        <v>2011-1194-紅茶358</v>
      </c>
      <c r="C1195" s="14" t="s">
        <v>13</v>
      </c>
      <c r="D1195" s="14" t="s">
        <v>35</v>
      </c>
      <c r="E1195" s="14" t="s">
        <v>18</v>
      </c>
      <c r="F1195" s="14" t="s">
        <v>175</v>
      </c>
      <c r="G1195" s="14">
        <v>22</v>
      </c>
      <c r="H1195" s="14">
        <v>58</v>
      </c>
      <c r="I1195" s="14">
        <v>60</v>
      </c>
      <c r="J1195" s="14">
        <v>23500</v>
      </c>
      <c r="K1195" s="15">
        <f t="shared" si="18"/>
        <v>1410000</v>
      </c>
    </row>
    <row r="1196" spans="1:11">
      <c r="A1196" s="13">
        <v>40743</v>
      </c>
      <c r="B1196" s="67" t="str">
        <f>TEXT($A1196,"YYYY")&amp;"-"&amp;TEXT(ROW()-1,"000")&amp;"-"&amp;$F1196&amp;TEXT(COUNTIF($F$2:F1196,$F1196), "000")</f>
        <v>2011-1195-泠涷茶448</v>
      </c>
      <c r="C1196" s="14" t="s">
        <v>171</v>
      </c>
      <c r="D1196" s="14" t="s">
        <v>87</v>
      </c>
      <c r="E1196" s="14" t="s">
        <v>10</v>
      </c>
      <c r="F1196" s="14" t="s">
        <v>176</v>
      </c>
      <c r="G1196" s="14">
        <v>41</v>
      </c>
      <c r="H1196" s="14">
        <v>43</v>
      </c>
      <c r="I1196" s="14">
        <v>90</v>
      </c>
      <c r="J1196" s="14">
        <v>9000</v>
      </c>
      <c r="K1196" s="15">
        <f t="shared" si="18"/>
        <v>810000</v>
      </c>
    </row>
    <row r="1197" spans="1:11">
      <c r="A1197" s="13">
        <v>40744</v>
      </c>
      <c r="B1197" s="67" t="str">
        <f>TEXT($A1197,"YYYY")&amp;"-"&amp;TEXT(ROW()-1,"000")&amp;"-"&amp;$F1197&amp;TEXT(COUNTIF($F$2:F1197,$F1197), "000")</f>
        <v>2011-1196-紅茶359</v>
      </c>
      <c r="C1197" s="14" t="s">
        <v>169</v>
      </c>
      <c r="D1197" s="14" t="s">
        <v>104</v>
      </c>
      <c r="E1197" s="14" t="s">
        <v>18</v>
      </c>
      <c r="F1197" s="14" t="s">
        <v>175</v>
      </c>
      <c r="G1197" s="14">
        <v>61</v>
      </c>
      <c r="H1197" s="14">
        <v>57</v>
      </c>
      <c r="I1197" s="14">
        <v>3</v>
      </c>
      <c r="J1197" s="14">
        <v>23500</v>
      </c>
      <c r="K1197" s="15">
        <f t="shared" si="18"/>
        <v>70500</v>
      </c>
    </row>
    <row r="1198" spans="1:11">
      <c r="A1198" s="13">
        <v>40745</v>
      </c>
      <c r="B1198" s="67" t="str">
        <f>TEXT($A1198,"YYYY")&amp;"-"&amp;TEXT(ROW()-1,"000")&amp;"-"&amp;$F1198&amp;TEXT(COUNTIF($F$2:F1198,$F1198), "000")</f>
        <v>2011-1197-泠涷茶449</v>
      </c>
      <c r="C1198" s="14" t="s">
        <v>169</v>
      </c>
      <c r="D1198" s="14" t="s">
        <v>135</v>
      </c>
      <c r="E1198" s="14" t="s">
        <v>23</v>
      </c>
      <c r="F1198" s="14" t="s">
        <v>176</v>
      </c>
      <c r="G1198" s="14">
        <v>27</v>
      </c>
      <c r="H1198" s="14">
        <v>62</v>
      </c>
      <c r="I1198" s="14">
        <v>58</v>
      </c>
      <c r="J1198" s="14">
        <v>9000</v>
      </c>
      <c r="K1198" s="15">
        <f t="shared" si="18"/>
        <v>522000</v>
      </c>
    </row>
    <row r="1199" spans="1:11">
      <c r="A1199" s="13">
        <v>40746</v>
      </c>
      <c r="B1199" s="67" t="str">
        <f>TEXT($A1199,"YYYY")&amp;"-"&amp;TEXT(ROW()-1,"000")&amp;"-"&amp;$F1199&amp;TEXT(COUNTIF($F$2:F1199,$F1199), "000")</f>
        <v>2011-1198-紅茶360</v>
      </c>
      <c r="C1199" s="14" t="s">
        <v>13</v>
      </c>
      <c r="D1199" s="14" t="s">
        <v>121</v>
      </c>
      <c r="E1199" s="14" t="s">
        <v>10</v>
      </c>
      <c r="F1199" s="14" t="s">
        <v>175</v>
      </c>
      <c r="G1199" s="14">
        <v>97</v>
      </c>
      <c r="H1199" s="14">
        <v>65</v>
      </c>
      <c r="I1199" s="14">
        <v>100</v>
      </c>
      <c r="J1199" s="14">
        <v>23500</v>
      </c>
      <c r="K1199" s="15">
        <f t="shared" si="18"/>
        <v>2350000</v>
      </c>
    </row>
    <row r="1200" spans="1:11">
      <c r="A1200" s="13">
        <v>40747</v>
      </c>
      <c r="B1200" s="67" t="str">
        <f>TEXT($A1200,"YYYY")&amp;"-"&amp;TEXT(ROW()-1,"000")&amp;"-"&amp;$F1200&amp;TEXT(COUNTIF($F$2:F1200,$F1200), "000")</f>
        <v>2011-1199-奶茶280</v>
      </c>
      <c r="C1200" s="14" t="s">
        <v>169</v>
      </c>
      <c r="D1200" s="14" t="s">
        <v>60</v>
      </c>
      <c r="E1200" s="14" t="s">
        <v>7</v>
      </c>
      <c r="F1200" s="14" t="s">
        <v>174</v>
      </c>
      <c r="G1200" s="14">
        <v>31</v>
      </c>
      <c r="H1200" s="14">
        <v>80</v>
      </c>
      <c r="I1200" s="14">
        <v>89</v>
      </c>
      <c r="J1200" s="14">
        <v>18000</v>
      </c>
      <c r="K1200" s="15">
        <f t="shared" si="18"/>
        <v>1602000</v>
      </c>
    </row>
    <row r="1201" spans="1:11">
      <c r="A1201" s="13">
        <v>40747</v>
      </c>
      <c r="B1201" s="67" t="str">
        <f>TEXT($A1201,"YYYY")&amp;"-"&amp;TEXT(ROW()-1,"000")&amp;"-"&amp;$F1201&amp;TEXT(COUNTIF($F$2:F1201,$F1201), "000")</f>
        <v>2011-1200-奶茶281</v>
      </c>
      <c r="C1201" s="14" t="s">
        <v>13</v>
      </c>
      <c r="D1201" s="14" t="s">
        <v>93</v>
      </c>
      <c r="E1201" s="14" t="s">
        <v>21</v>
      </c>
      <c r="F1201" s="14" t="s">
        <v>174</v>
      </c>
      <c r="G1201" s="14">
        <v>65</v>
      </c>
      <c r="H1201" s="14">
        <v>40</v>
      </c>
      <c r="I1201" s="14">
        <v>20</v>
      </c>
      <c r="J1201" s="14">
        <v>18000</v>
      </c>
      <c r="K1201" s="15">
        <f t="shared" si="18"/>
        <v>360000</v>
      </c>
    </row>
    <row r="1202" spans="1:11">
      <c r="A1202" s="13">
        <v>40747</v>
      </c>
      <c r="B1202" s="67" t="str">
        <f>TEXT($A1202,"YYYY")&amp;"-"&amp;TEXT(ROW()-1,"000")&amp;"-"&amp;$F1202&amp;TEXT(COUNTIF($F$2:F1202,$F1202), "000")</f>
        <v>2011-1201-紅茶361</v>
      </c>
      <c r="C1202" s="14" t="s">
        <v>171</v>
      </c>
      <c r="D1202" s="14" t="s">
        <v>140</v>
      </c>
      <c r="E1202" s="14" t="s">
        <v>118</v>
      </c>
      <c r="F1202" s="14" t="s">
        <v>175</v>
      </c>
      <c r="G1202" s="14">
        <v>32</v>
      </c>
      <c r="H1202" s="14">
        <v>57</v>
      </c>
      <c r="I1202" s="14">
        <v>96</v>
      </c>
      <c r="J1202" s="14">
        <v>23500</v>
      </c>
      <c r="K1202" s="15">
        <f t="shared" si="18"/>
        <v>2256000</v>
      </c>
    </row>
    <row r="1203" spans="1:11">
      <c r="A1203" s="13">
        <v>40747</v>
      </c>
      <c r="B1203" s="67" t="str">
        <f>TEXT($A1203,"YYYY")&amp;"-"&amp;TEXT(ROW()-1,"000")&amp;"-"&amp;$F1203&amp;TEXT(COUNTIF($F$2:F1203,$F1203), "000")</f>
        <v>2011-1202-紅茶362</v>
      </c>
      <c r="C1203" s="14" t="s">
        <v>172</v>
      </c>
      <c r="D1203" s="14" t="s">
        <v>74</v>
      </c>
      <c r="E1203" s="14" t="s">
        <v>7</v>
      </c>
      <c r="F1203" s="14" t="s">
        <v>175</v>
      </c>
      <c r="G1203" s="14">
        <v>40</v>
      </c>
      <c r="H1203" s="14">
        <v>37</v>
      </c>
      <c r="I1203" s="14">
        <v>2</v>
      </c>
      <c r="J1203" s="14">
        <v>23500</v>
      </c>
      <c r="K1203" s="15">
        <f t="shared" si="18"/>
        <v>47000</v>
      </c>
    </row>
    <row r="1204" spans="1:11">
      <c r="A1204" s="13">
        <v>40748</v>
      </c>
      <c r="B1204" s="67" t="str">
        <f>TEXT($A1204,"YYYY")&amp;"-"&amp;TEXT(ROW()-1,"000")&amp;"-"&amp;$F1204&amp;TEXT(COUNTIF($F$2:F1204,$F1204), "000")</f>
        <v>2011-1203-茶里王042</v>
      </c>
      <c r="C1204" s="14" t="s">
        <v>171</v>
      </c>
      <c r="D1204" s="14" t="s">
        <v>54</v>
      </c>
      <c r="E1204" s="14" t="s">
        <v>7</v>
      </c>
      <c r="F1204" s="14" t="s">
        <v>177</v>
      </c>
      <c r="G1204" s="14">
        <v>32</v>
      </c>
      <c r="H1204" s="14">
        <v>42</v>
      </c>
      <c r="I1204" s="14">
        <v>9</v>
      </c>
      <c r="J1204" s="14">
        <v>5000</v>
      </c>
      <c r="K1204" s="15">
        <f t="shared" si="18"/>
        <v>45000</v>
      </c>
    </row>
    <row r="1205" spans="1:11">
      <c r="A1205" s="13">
        <v>40749</v>
      </c>
      <c r="B1205" s="67" t="str">
        <f>TEXT($A1205,"YYYY")&amp;"-"&amp;TEXT(ROW()-1,"000")&amp;"-"&amp;$F1205&amp;TEXT(COUNTIF($F$2:F1205,$F1205), "000")</f>
        <v>2011-1204-奶茶282</v>
      </c>
      <c r="C1205" s="14" t="s">
        <v>172</v>
      </c>
      <c r="D1205" s="14" t="s">
        <v>99</v>
      </c>
      <c r="E1205" s="14" t="s">
        <v>18</v>
      </c>
      <c r="F1205" s="14" t="s">
        <v>174</v>
      </c>
      <c r="G1205" s="14">
        <v>99</v>
      </c>
      <c r="H1205" s="14">
        <v>35</v>
      </c>
      <c r="I1205" s="14">
        <v>87</v>
      </c>
      <c r="J1205" s="14">
        <v>18000</v>
      </c>
      <c r="K1205" s="15">
        <f t="shared" si="18"/>
        <v>1566000</v>
      </c>
    </row>
    <row r="1206" spans="1:11">
      <c r="A1206" s="13">
        <v>40750</v>
      </c>
      <c r="B1206" s="67" t="str">
        <f>TEXT($A1206,"YYYY")&amp;"-"&amp;TEXT(ROW()-1,"000")&amp;"-"&amp;$F1206&amp;TEXT(COUNTIF($F$2:F1206,$F1206), "000")</f>
        <v>2011-1205-奶茶283</v>
      </c>
      <c r="C1206" s="14" t="s">
        <v>172</v>
      </c>
      <c r="D1206" s="14" t="s">
        <v>120</v>
      </c>
      <c r="E1206" s="14" t="s">
        <v>118</v>
      </c>
      <c r="F1206" s="14" t="s">
        <v>174</v>
      </c>
      <c r="G1206" s="14">
        <v>49</v>
      </c>
      <c r="H1206" s="14">
        <v>37</v>
      </c>
      <c r="I1206" s="14">
        <v>61</v>
      </c>
      <c r="J1206" s="14">
        <v>18000</v>
      </c>
      <c r="K1206" s="15">
        <f t="shared" si="18"/>
        <v>1098000</v>
      </c>
    </row>
    <row r="1207" spans="1:11">
      <c r="A1207" s="13">
        <v>40751</v>
      </c>
      <c r="B1207" s="67" t="str">
        <f>TEXT($A1207,"YYYY")&amp;"-"&amp;TEXT(ROW()-1,"000")&amp;"-"&amp;$F1207&amp;TEXT(COUNTIF($F$2:F1207,$F1207), "000")</f>
        <v>2011-1206-泠涷茶450</v>
      </c>
      <c r="C1207" s="14" t="s">
        <v>172</v>
      </c>
      <c r="D1207" s="14" t="s">
        <v>125</v>
      </c>
      <c r="E1207" s="14" t="s">
        <v>118</v>
      </c>
      <c r="F1207" s="14" t="s">
        <v>176</v>
      </c>
      <c r="G1207" s="14">
        <v>98</v>
      </c>
      <c r="H1207" s="14">
        <v>90</v>
      </c>
      <c r="I1207" s="14">
        <v>75</v>
      </c>
      <c r="J1207" s="14">
        <v>9000</v>
      </c>
      <c r="K1207" s="15">
        <f t="shared" si="18"/>
        <v>675000</v>
      </c>
    </row>
    <row r="1208" spans="1:11">
      <c r="A1208" s="13">
        <v>40751</v>
      </c>
      <c r="B1208" s="67" t="str">
        <f>TEXT($A1208,"YYYY")&amp;"-"&amp;TEXT(ROW()-1,"000")&amp;"-"&amp;$F1208&amp;TEXT(COUNTIF($F$2:F1208,$F1208), "000")</f>
        <v>2011-1207-泠涷茶451</v>
      </c>
      <c r="C1208" s="14" t="s">
        <v>170</v>
      </c>
      <c r="D1208" s="14" t="s">
        <v>92</v>
      </c>
      <c r="E1208" s="14" t="s">
        <v>18</v>
      </c>
      <c r="F1208" s="14" t="s">
        <v>176</v>
      </c>
      <c r="G1208" s="14">
        <v>98</v>
      </c>
      <c r="H1208" s="14">
        <v>91</v>
      </c>
      <c r="I1208" s="14">
        <v>95</v>
      </c>
      <c r="J1208" s="14">
        <v>9000</v>
      </c>
      <c r="K1208" s="15">
        <f t="shared" si="18"/>
        <v>855000</v>
      </c>
    </row>
    <row r="1209" spans="1:11">
      <c r="A1209" s="13">
        <v>40751</v>
      </c>
      <c r="B1209" s="67" t="str">
        <f>TEXT($A1209,"YYYY")&amp;"-"&amp;TEXT(ROW()-1,"000")&amp;"-"&amp;$F1209&amp;TEXT(COUNTIF($F$2:F1209,$F1209), "000")</f>
        <v>2011-1208-紅茶363</v>
      </c>
      <c r="C1209" s="14" t="s">
        <v>173</v>
      </c>
      <c r="D1209" s="14" t="s">
        <v>38</v>
      </c>
      <c r="E1209" s="14" t="s">
        <v>23</v>
      </c>
      <c r="F1209" s="14" t="s">
        <v>175</v>
      </c>
      <c r="G1209" s="14">
        <v>57</v>
      </c>
      <c r="H1209" s="14">
        <v>97</v>
      </c>
      <c r="I1209" s="14">
        <v>22</v>
      </c>
      <c r="J1209" s="14">
        <v>23500</v>
      </c>
      <c r="K1209" s="15">
        <f t="shared" si="18"/>
        <v>517000</v>
      </c>
    </row>
    <row r="1210" spans="1:11">
      <c r="A1210" s="13">
        <v>40754</v>
      </c>
      <c r="B1210" s="67" t="str">
        <f>TEXT($A1210,"YYYY")&amp;"-"&amp;TEXT(ROW()-1,"000")&amp;"-"&amp;$F1210&amp;TEXT(COUNTIF($F$2:F1210,$F1210), "000")</f>
        <v>2011-1209-泠涷茶452</v>
      </c>
      <c r="C1210" s="14" t="s">
        <v>13</v>
      </c>
      <c r="D1210" s="14" t="s">
        <v>44</v>
      </c>
      <c r="E1210" s="14" t="s">
        <v>23</v>
      </c>
      <c r="F1210" s="14" t="s">
        <v>176</v>
      </c>
      <c r="G1210" s="14">
        <v>86</v>
      </c>
      <c r="H1210" s="14">
        <v>36</v>
      </c>
      <c r="I1210" s="14">
        <v>14</v>
      </c>
      <c r="J1210" s="14">
        <v>9000</v>
      </c>
      <c r="K1210" s="15">
        <f t="shared" si="18"/>
        <v>126000</v>
      </c>
    </row>
    <row r="1211" spans="1:11">
      <c r="A1211" s="13">
        <v>40754</v>
      </c>
      <c r="B1211" s="67" t="str">
        <f>TEXT($A1211,"YYYY")&amp;"-"&amp;TEXT(ROW()-1,"000")&amp;"-"&amp;$F1211&amp;TEXT(COUNTIF($F$2:F1211,$F1211), "000")</f>
        <v>2011-1210-紅茶364</v>
      </c>
      <c r="C1211" s="14" t="s">
        <v>13</v>
      </c>
      <c r="D1211" s="14" t="s">
        <v>121</v>
      </c>
      <c r="E1211" s="14" t="s">
        <v>10</v>
      </c>
      <c r="F1211" s="14" t="s">
        <v>175</v>
      </c>
      <c r="G1211" s="14">
        <v>36</v>
      </c>
      <c r="H1211" s="14">
        <v>91</v>
      </c>
      <c r="I1211" s="14">
        <v>71</v>
      </c>
      <c r="J1211" s="14">
        <v>23500</v>
      </c>
      <c r="K1211" s="15">
        <f t="shared" si="18"/>
        <v>1668500</v>
      </c>
    </row>
    <row r="1212" spans="1:11">
      <c r="A1212" s="13">
        <v>40755</v>
      </c>
      <c r="B1212" s="67" t="str">
        <f>TEXT($A1212,"YYYY")&amp;"-"&amp;TEXT(ROW()-1,"000")&amp;"-"&amp;$F1212&amp;TEXT(COUNTIF($F$2:F1212,$F1212), "000")</f>
        <v>2011-1211-泠涷茶453</v>
      </c>
      <c r="C1212" s="14" t="s">
        <v>172</v>
      </c>
      <c r="D1212" s="14" t="s">
        <v>154</v>
      </c>
      <c r="E1212" s="14" t="s">
        <v>21</v>
      </c>
      <c r="F1212" s="14" t="s">
        <v>176</v>
      </c>
      <c r="G1212" s="14">
        <v>91</v>
      </c>
      <c r="H1212" s="14">
        <v>89</v>
      </c>
      <c r="I1212" s="14">
        <v>27</v>
      </c>
      <c r="J1212" s="14">
        <v>9000</v>
      </c>
      <c r="K1212" s="15">
        <f t="shared" si="18"/>
        <v>243000</v>
      </c>
    </row>
    <row r="1213" spans="1:11">
      <c r="A1213" s="13">
        <v>40755</v>
      </c>
      <c r="B1213" s="67" t="str">
        <f>TEXT($A1213,"YYYY")&amp;"-"&amp;TEXT(ROW()-1,"000")&amp;"-"&amp;$F1213&amp;TEXT(COUNTIF($F$2:F1213,$F1213), "000")</f>
        <v>2011-1212-奶茶284</v>
      </c>
      <c r="C1213" s="14" t="s">
        <v>172</v>
      </c>
      <c r="D1213" s="14" t="s">
        <v>12</v>
      </c>
      <c r="E1213" s="14" t="s">
        <v>23</v>
      </c>
      <c r="F1213" s="14" t="s">
        <v>174</v>
      </c>
      <c r="G1213" s="14">
        <v>59</v>
      </c>
      <c r="H1213" s="14">
        <v>78</v>
      </c>
      <c r="I1213" s="14">
        <v>36</v>
      </c>
      <c r="J1213" s="14">
        <v>18000</v>
      </c>
      <c r="K1213" s="15">
        <f t="shared" si="18"/>
        <v>648000</v>
      </c>
    </row>
    <row r="1214" spans="1:11">
      <c r="A1214" s="13">
        <v>40755</v>
      </c>
      <c r="B1214" s="67" t="str">
        <f>TEXT($A1214,"YYYY")&amp;"-"&amp;TEXT(ROW()-1,"000")&amp;"-"&amp;$F1214&amp;TEXT(COUNTIF($F$2:F1214,$F1214), "000")</f>
        <v>2011-1213-泠涷茶454</v>
      </c>
      <c r="C1214" s="14" t="s">
        <v>13</v>
      </c>
      <c r="D1214" s="14" t="s">
        <v>124</v>
      </c>
      <c r="E1214" s="14" t="s">
        <v>118</v>
      </c>
      <c r="F1214" s="14" t="s">
        <v>176</v>
      </c>
      <c r="G1214" s="14">
        <v>72</v>
      </c>
      <c r="H1214" s="14">
        <v>91</v>
      </c>
      <c r="I1214" s="14">
        <v>14</v>
      </c>
      <c r="J1214" s="14">
        <v>9000</v>
      </c>
      <c r="K1214" s="15">
        <f t="shared" si="18"/>
        <v>126000</v>
      </c>
    </row>
    <row r="1215" spans="1:11">
      <c r="A1215" s="13">
        <v>40755</v>
      </c>
      <c r="B1215" s="67" t="str">
        <f>TEXT($A1215,"YYYY")&amp;"-"&amp;TEXT(ROW()-1,"000")&amp;"-"&amp;$F1215&amp;TEXT(COUNTIF($F$2:F1215,$F1215), "000")</f>
        <v>2011-1214-泠涷茶455</v>
      </c>
      <c r="C1215" s="14" t="s">
        <v>173</v>
      </c>
      <c r="D1215" s="14" t="s">
        <v>27</v>
      </c>
      <c r="E1215" s="14" t="s">
        <v>21</v>
      </c>
      <c r="F1215" s="14" t="s">
        <v>176</v>
      </c>
      <c r="G1215" s="14">
        <v>66</v>
      </c>
      <c r="H1215" s="14">
        <v>95</v>
      </c>
      <c r="I1215" s="14">
        <v>85</v>
      </c>
      <c r="J1215" s="14">
        <v>9000</v>
      </c>
      <c r="K1215" s="15">
        <f t="shared" si="18"/>
        <v>765000</v>
      </c>
    </row>
    <row r="1216" spans="1:11">
      <c r="A1216" s="13">
        <v>40757</v>
      </c>
      <c r="B1216" s="67" t="str">
        <f>TEXT($A1216,"YYYY")&amp;"-"&amp;TEXT(ROW()-1,"000")&amp;"-"&amp;$F1216&amp;TEXT(COUNTIF($F$2:F1216,$F1216), "000")</f>
        <v>2011-1215-奶茶285</v>
      </c>
      <c r="C1216" s="14" t="s">
        <v>169</v>
      </c>
      <c r="D1216" s="14" t="s">
        <v>6</v>
      </c>
      <c r="E1216" s="14" t="s">
        <v>7</v>
      </c>
      <c r="F1216" s="14" t="s">
        <v>174</v>
      </c>
      <c r="G1216" s="14">
        <v>20</v>
      </c>
      <c r="H1216" s="14">
        <v>66</v>
      </c>
      <c r="I1216" s="14">
        <v>39</v>
      </c>
      <c r="J1216" s="14">
        <v>18000</v>
      </c>
      <c r="K1216" s="15">
        <f t="shared" si="18"/>
        <v>702000</v>
      </c>
    </row>
    <row r="1217" spans="1:11">
      <c r="A1217" s="13">
        <v>40757</v>
      </c>
      <c r="B1217" s="67" t="str">
        <f>TEXT($A1217,"YYYY")&amp;"-"&amp;TEXT(ROW()-1,"000")&amp;"-"&amp;$F1217&amp;TEXT(COUNTIF($F$2:F1217,$F1217), "000")</f>
        <v>2011-1216-泠涷茶456</v>
      </c>
      <c r="C1217" s="14" t="s">
        <v>13</v>
      </c>
      <c r="D1217" s="14" t="s">
        <v>134</v>
      </c>
      <c r="E1217" s="14" t="s">
        <v>18</v>
      </c>
      <c r="F1217" s="14" t="s">
        <v>176</v>
      </c>
      <c r="G1217" s="14">
        <v>61</v>
      </c>
      <c r="H1217" s="14">
        <v>25</v>
      </c>
      <c r="I1217" s="14">
        <v>83</v>
      </c>
      <c r="J1217" s="14">
        <v>9000</v>
      </c>
      <c r="K1217" s="15">
        <f t="shared" si="18"/>
        <v>747000</v>
      </c>
    </row>
    <row r="1218" spans="1:11">
      <c r="A1218" s="13">
        <v>40758</v>
      </c>
      <c r="B1218" s="67" t="str">
        <f>TEXT($A1218,"YYYY")&amp;"-"&amp;TEXT(ROW()-1,"000")&amp;"-"&amp;$F1218&amp;TEXT(COUNTIF($F$2:F1218,$F1218), "000")</f>
        <v>2011-1217-泠涷茶457</v>
      </c>
      <c r="C1218" s="14" t="s">
        <v>172</v>
      </c>
      <c r="D1218" s="14" t="s">
        <v>109</v>
      </c>
      <c r="E1218" s="14" t="s">
        <v>18</v>
      </c>
      <c r="F1218" s="14" t="s">
        <v>176</v>
      </c>
      <c r="G1218" s="14">
        <v>70</v>
      </c>
      <c r="H1218" s="14">
        <v>83</v>
      </c>
      <c r="I1218" s="14">
        <v>39</v>
      </c>
      <c r="J1218" s="14">
        <v>9000</v>
      </c>
      <c r="K1218" s="15">
        <f t="shared" ref="K1218:K1281" si="19">J1218*I1218</f>
        <v>351000</v>
      </c>
    </row>
    <row r="1219" spans="1:11">
      <c r="A1219" s="13">
        <v>40758</v>
      </c>
      <c r="B1219" s="67" t="str">
        <f>TEXT($A1219,"YYYY")&amp;"-"&amp;TEXT(ROW()-1,"000")&amp;"-"&amp;$F1219&amp;TEXT(COUNTIF($F$2:F1219,$F1219), "000")</f>
        <v>2011-1218-紅茶365</v>
      </c>
      <c r="C1219" s="14" t="s">
        <v>172</v>
      </c>
      <c r="D1219" s="14" t="s">
        <v>11</v>
      </c>
      <c r="E1219" s="14" t="s">
        <v>7</v>
      </c>
      <c r="F1219" s="14" t="s">
        <v>175</v>
      </c>
      <c r="G1219" s="14">
        <v>99</v>
      </c>
      <c r="H1219" s="14">
        <v>52</v>
      </c>
      <c r="I1219" s="14">
        <v>16</v>
      </c>
      <c r="J1219" s="14">
        <v>23500</v>
      </c>
      <c r="K1219" s="15">
        <f t="shared" si="19"/>
        <v>376000</v>
      </c>
    </row>
    <row r="1220" spans="1:11">
      <c r="A1220" s="13">
        <v>40760</v>
      </c>
      <c r="B1220" s="67" t="str">
        <f>TEXT($A1220,"YYYY")&amp;"-"&amp;TEXT(ROW()-1,"000")&amp;"-"&amp;$F1220&amp;TEXT(COUNTIF($F$2:F1220,$F1220), "000")</f>
        <v>2011-1219-泠涷茶458</v>
      </c>
      <c r="C1220" s="14" t="s">
        <v>13</v>
      </c>
      <c r="D1220" s="14" t="s">
        <v>105</v>
      </c>
      <c r="E1220" s="14" t="s">
        <v>18</v>
      </c>
      <c r="F1220" s="14" t="s">
        <v>176</v>
      </c>
      <c r="G1220" s="14">
        <v>43</v>
      </c>
      <c r="H1220" s="14">
        <v>20</v>
      </c>
      <c r="I1220" s="14">
        <v>24</v>
      </c>
      <c r="J1220" s="14">
        <v>9000</v>
      </c>
      <c r="K1220" s="15">
        <f t="shared" si="19"/>
        <v>216000</v>
      </c>
    </row>
    <row r="1221" spans="1:11">
      <c r="A1221" s="13">
        <v>40760</v>
      </c>
      <c r="B1221" s="67" t="str">
        <f>TEXT($A1221,"YYYY")&amp;"-"&amp;TEXT(ROW()-1,"000")&amp;"-"&amp;$F1221&amp;TEXT(COUNTIF($F$2:F1221,$F1221), "000")</f>
        <v>2011-1220-奶茶286</v>
      </c>
      <c r="C1221" s="14" t="s">
        <v>169</v>
      </c>
      <c r="D1221" s="14" t="s">
        <v>105</v>
      </c>
      <c r="E1221" s="14" t="s">
        <v>18</v>
      </c>
      <c r="F1221" s="14" t="s">
        <v>174</v>
      </c>
      <c r="G1221" s="14">
        <v>54</v>
      </c>
      <c r="H1221" s="14">
        <v>59</v>
      </c>
      <c r="I1221" s="14">
        <v>30</v>
      </c>
      <c r="J1221" s="14">
        <v>18000</v>
      </c>
      <c r="K1221" s="15">
        <f t="shared" si="19"/>
        <v>540000</v>
      </c>
    </row>
    <row r="1222" spans="1:11">
      <c r="A1222" s="13">
        <v>40761</v>
      </c>
      <c r="B1222" s="67" t="str">
        <f>TEXT($A1222,"YYYY")&amp;"-"&amp;TEXT(ROW()-1,"000")&amp;"-"&amp;$F1222&amp;TEXT(COUNTIF($F$2:F1222,$F1222), "000")</f>
        <v>2011-1221-茶包064</v>
      </c>
      <c r="C1222" s="14" t="s">
        <v>170</v>
      </c>
      <c r="D1222" s="14" t="s">
        <v>43</v>
      </c>
      <c r="E1222" s="14" t="s">
        <v>21</v>
      </c>
      <c r="F1222" s="14" t="s">
        <v>178</v>
      </c>
      <c r="G1222" s="14">
        <v>82</v>
      </c>
      <c r="H1222" s="14">
        <v>36</v>
      </c>
      <c r="I1222" s="14">
        <v>58</v>
      </c>
      <c r="J1222" s="14">
        <v>4000</v>
      </c>
      <c r="K1222" s="15">
        <f t="shared" si="19"/>
        <v>232000</v>
      </c>
    </row>
    <row r="1223" spans="1:11">
      <c r="A1223" s="13">
        <v>40763</v>
      </c>
      <c r="B1223" s="67" t="str">
        <f>TEXT($A1223,"YYYY")&amp;"-"&amp;TEXT(ROW()-1,"000")&amp;"-"&amp;$F1223&amp;TEXT(COUNTIF($F$2:F1223,$F1223), "000")</f>
        <v>2011-1222-紅茶366</v>
      </c>
      <c r="C1223" s="14" t="s">
        <v>170</v>
      </c>
      <c r="D1223" s="14" t="s">
        <v>46</v>
      </c>
      <c r="E1223" s="14" t="s">
        <v>7</v>
      </c>
      <c r="F1223" s="14" t="s">
        <v>175</v>
      </c>
      <c r="G1223" s="14">
        <v>31</v>
      </c>
      <c r="H1223" s="14">
        <v>61</v>
      </c>
      <c r="I1223" s="14">
        <v>57</v>
      </c>
      <c r="J1223" s="14">
        <v>23500</v>
      </c>
      <c r="K1223" s="15">
        <f t="shared" si="19"/>
        <v>1339500</v>
      </c>
    </row>
    <row r="1224" spans="1:11">
      <c r="A1224" s="13">
        <v>40763</v>
      </c>
      <c r="B1224" s="67" t="str">
        <f>TEXT($A1224,"YYYY")&amp;"-"&amp;TEXT(ROW()-1,"000")&amp;"-"&amp;$F1224&amp;TEXT(COUNTIF($F$2:F1224,$F1224), "000")</f>
        <v>2011-1223-紅茶367</v>
      </c>
      <c r="C1224" s="14" t="s">
        <v>170</v>
      </c>
      <c r="D1224" s="14" t="s">
        <v>161</v>
      </c>
      <c r="E1224" s="14" t="s">
        <v>10</v>
      </c>
      <c r="F1224" s="14" t="s">
        <v>175</v>
      </c>
      <c r="G1224" s="14">
        <v>76</v>
      </c>
      <c r="H1224" s="14">
        <v>65</v>
      </c>
      <c r="I1224" s="14">
        <v>4</v>
      </c>
      <c r="J1224" s="14">
        <v>23500</v>
      </c>
      <c r="K1224" s="15">
        <f t="shared" si="19"/>
        <v>94000</v>
      </c>
    </row>
    <row r="1225" spans="1:11">
      <c r="A1225" s="13">
        <v>40765</v>
      </c>
      <c r="B1225" s="67" t="str">
        <f>TEXT($A1225,"YYYY")&amp;"-"&amp;TEXT(ROW()-1,"000")&amp;"-"&amp;$F1225&amp;TEXT(COUNTIF($F$2:F1225,$F1225), "000")</f>
        <v>2011-1224-泠涷茶459</v>
      </c>
      <c r="C1225" s="14" t="s">
        <v>173</v>
      </c>
      <c r="D1225" s="14" t="s">
        <v>72</v>
      </c>
      <c r="E1225" s="14" t="s">
        <v>7</v>
      </c>
      <c r="F1225" s="14" t="s">
        <v>176</v>
      </c>
      <c r="G1225" s="14">
        <v>94</v>
      </c>
      <c r="H1225" s="14">
        <v>40</v>
      </c>
      <c r="I1225" s="14">
        <v>6</v>
      </c>
      <c r="J1225" s="14">
        <v>9000</v>
      </c>
      <c r="K1225" s="15">
        <f t="shared" si="19"/>
        <v>54000</v>
      </c>
    </row>
    <row r="1226" spans="1:11">
      <c r="A1226" s="13">
        <v>40766</v>
      </c>
      <c r="B1226" s="67" t="str">
        <f>TEXT($A1226,"YYYY")&amp;"-"&amp;TEXT(ROW()-1,"000")&amp;"-"&amp;$F1226&amp;TEXT(COUNTIF($F$2:F1226,$F1226), "000")</f>
        <v>2011-1225-紅茶368</v>
      </c>
      <c r="C1226" s="14" t="s">
        <v>172</v>
      </c>
      <c r="D1226" s="14" t="s">
        <v>6</v>
      </c>
      <c r="E1226" s="14" t="s">
        <v>7</v>
      </c>
      <c r="F1226" s="14" t="s">
        <v>175</v>
      </c>
      <c r="G1226" s="14">
        <v>27</v>
      </c>
      <c r="H1226" s="14">
        <v>21</v>
      </c>
      <c r="I1226" s="14">
        <v>98</v>
      </c>
      <c r="J1226" s="14">
        <v>23500</v>
      </c>
      <c r="K1226" s="15">
        <f t="shared" si="19"/>
        <v>2303000</v>
      </c>
    </row>
    <row r="1227" spans="1:11">
      <c r="A1227" s="13">
        <v>40767</v>
      </c>
      <c r="B1227" s="67" t="str">
        <f>TEXT($A1227,"YYYY")&amp;"-"&amp;TEXT(ROW()-1,"000")&amp;"-"&amp;$F1227&amp;TEXT(COUNTIF($F$2:F1227,$F1227), "000")</f>
        <v>2011-1226-紅茶369</v>
      </c>
      <c r="C1227" s="14" t="s">
        <v>170</v>
      </c>
      <c r="D1227" s="14" t="s">
        <v>86</v>
      </c>
      <c r="E1227" s="14" t="s">
        <v>10</v>
      </c>
      <c r="F1227" s="14" t="s">
        <v>175</v>
      </c>
      <c r="G1227" s="14">
        <v>38</v>
      </c>
      <c r="H1227" s="14">
        <v>30</v>
      </c>
      <c r="I1227" s="14">
        <v>79</v>
      </c>
      <c r="J1227" s="14">
        <v>23500</v>
      </c>
      <c r="K1227" s="15">
        <f t="shared" si="19"/>
        <v>1856500</v>
      </c>
    </row>
    <row r="1228" spans="1:11">
      <c r="A1228" s="13">
        <v>40767</v>
      </c>
      <c r="B1228" s="67" t="str">
        <f>TEXT($A1228,"YYYY")&amp;"-"&amp;TEXT(ROW()-1,"000")&amp;"-"&amp;$F1228&amp;TEXT(COUNTIF($F$2:F1228,$F1228), "000")</f>
        <v>2011-1227-紅茶370</v>
      </c>
      <c r="C1228" s="14" t="s">
        <v>169</v>
      </c>
      <c r="D1228" s="14" t="s">
        <v>113</v>
      </c>
      <c r="E1228" s="14" t="s">
        <v>23</v>
      </c>
      <c r="F1228" s="14" t="s">
        <v>175</v>
      </c>
      <c r="G1228" s="14">
        <v>31</v>
      </c>
      <c r="H1228" s="14">
        <v>28</v>
      </c>
      <c r="I1228" s="14">
        <v>6</v>
      </c>
      <c r="J1228" s="14">
        <v>23500</v>
      </c>
      <c r="K1228" s="15">
        <f t="shared" si="19"/>
        <v>141000</v>
      </c>
    </row>
    <row r="1229" spans="1:11">
      <c r="A1229" s="13">
        <v>40768</v>
      </c>
      <c r="B1229" s="67" t="str">
        <f>TEXT($A1229,"YYYY")&amp;"-"&amp;TEXT(ROW()-1,"000")&amp;"-"&amp;$F1229&amp;TEXT(COUNTIF($F$2:F1229,$F1229), "000")</f>
        <v>2011-1228-紅茶371</v>
      </c>
      <c r="C1229" s="14" t="s">
        <v>172</v>
      </c>
      <c r="D1229" s="14" t="s">
        <v>57</v>
      </c>
      <c r="E1229" s="14" t="s">
        <v>7</v>
      </c>
      <c r="F1229" s="14" t="s">
        <v>175</v>
      </c>
      <c r="G1229" s="14">
        <v>22</v>
      </c>
      <c r="H1229" s="14">
        <v>47</v>
      </c>
      <c r="I1229" s="14">
        <v>81</v>
      </c>
      <c r="J1229" s="14">
        <v>23500</v>
      </c>
      <c r="K1229" s="15">
        <f t="shared" si="19"/>
        <v>1903500</v>
      </c>
    </row>
    <row r="1230" spans="1:11">
      <c r="A1230" s="13">
        <v>40769</v>
      </c>
      <c r="B1230" s="67" t="str">
        <f>TEXT($A1230,"YYYY")&amp;"-"&amp;TEXT(ROW()-1,"000")&amp;"-"&amp;$F1230&amp;TEXT(COUNTIF($F$2:F1230,$F1230), "000")</f>
        <v>2011-1229-紅茶372</v>
      </c>
      <c r="C1230" s="14" t="s">
        <v>171</v>
      </c>
      <c r="D1230" s="14" t="s">
        <v>81</v>
      </c>
      <c r="E1230" s="14" t="s">
        <v>18</v>
      </c>
      <c r="F1230" s="14" t="s">
        <v>175</v>
      </c>
      <c r="G1230" s="14">
        <v>88</v>
      </c>
      <c r="H1230" s="14">
        <v>60</v>
      </c>
      <c r="I1230" s="14">
        <v>21</v>
      </c>
      <c r="J1230" s="14">
        <v>23500</v>
      </c>
      <c r="K1230" s="15">
        <f t="shared" si="19"/>
        <v>493500</v>
      </c>
    </row>
    <row r="1231" spans="1:11">
      <c r="A1231" s="13">
        <v>40770</v>
      </c>
      <c r="B1231" s="67" t="str">
        <f>TEXT($A1231,"YYYY")&amp;"-"&amp;TEXT(ROW()-1,"000")&amp;"-"&amp;$F1231&amp;TEXT(COUNTIF($F$2:F1231,$F1231), "000")</f>
        <v>2011-1230-泠涷茶460</v>
      </c>
      <c r="C1231" s="14" t="s">
        <v>170</v>
      </c>
      <c r="D1231" s="14" t="s">
        <v>144</v>
      </c>
      <c r="E1231" s="14" t="s">
        <v>118</v>
      </c>
      <c r="F1231" s="14" t="s">
        <v>176</v>
      </c>
      <c r="G1231" s="14">
        <v>56</v>
      </c>
      <c r="H1231" s="14">
        <v>71</v>
      </c>
      <c r="I1231" s="14">
        <v>58</v>
      </c>
      <c r="J1231" s="14">
        <v>9000</v>
      </c>
      <c r="K1231" s="15">
        <f t="shared" si="19"/>
        <v>522000</v>
      </c>
    </row>
    <row r="1232" spans="1:11">
      <c r="A1232" s="13">
        <v>40771</v>
      </c>
      <c r="B1232" s="67" t="str">
        <f>TEXT($A1232,"YYYY")&amp;"-"&amp;TEXT(ROW()-1,"000")&amp;"-"&amp;$F1232&amp;TEXT(COUNTIF($F$2:F1232,$F1232), "000")</f>
        <v>2011-1231-泠涷茶461</v>
      </c>
      <c r="C1232" s="14" t="s">
        <v>13</v>
      </c>
      <c r="D1232" s="14" t="s">
        <v>167</v>
      </c>
      <c r="E1232" s="14" t="s">
        <v>18</v>
      </c>
      <c r="F1232" s="14" t="s">
        <v>176</v>
      </c>
      <c r="G1232" s="14">
        <v>57</v>
      </c>
      <c r="H1232" s="14">
        <v>58</v>
      </c>
      <c r="I1232" s="14">
        <v>88</v>
      </c>
      <c r="J1232" s="14">
        <v>9000</v>
      </c>
      <c r="K1232" s="15">
        <f t="shared" si="19"/>
        <v>792000</v>
      </c>
    </row>
    <row r="1233" spans="1:11">
      <c r="A1233" s="13">
        <v>40771</v>
      </c>
      <c r="B1233" s="67" t="str">
        <f>TEXT($A1233,"YYYY")&amp;"-"&amp;TEXT(ROW()-1,"000")&amp;"-"&amp;$F1233&amp;TEXT(COUNTIF($F$2:F1233,$F1233), "000")</f>
        <v>2011-1232-泠涷茶462</v>
      </c>
      <c r="C1233" s="14" t="s">
        <v>170</v>
      </c>
      <c r="D1233" s="14" t="s">
        <v>92</v>
      </c>
      <c r="E1233" s="14" t="s">
        <v>18</v>
      </c>
      <c r="F1233" s="14" t="s">
        <v>176</v>
      </c>
      <c r="G1233" s="14">
        <v>71</v>
      </c>
      <c r="H1233" s="14">
        <v>59</v>
      </c>
      <c r="I1233" s="14">
        <v>58</v>
      </c>
      <c r="J1233" s="14">
        <v>9000</v>
      </c>
      <c r="K1233" s="15">
        <f t="shared" si="19"/>
        <v>522000</v>
      </c>
    </row>
    <row r="1234" spans="1:11">
      <c r="A1234" s="13">
        <v>40773</v>
      </c>
      <c r="B1234" s="67" t="str">
        <f>TEXT($A1234,"YYYY")&amp;"-"&amp;TEXT(ROW()-1,"000")&amp;"-"&amp;$F1234&amp;TEXT(COUNTIF($F$2:F1234,$F1234), "000")</f>
        <v>2011-1233-泠涷茶463</v>
      </c>
      <c r="C1234" s="14" t="s">
        <v>172</v>
      </c>
      <c r="D1234" s="14" t="s">
        <v>45</v>
      </c>
      <c r="E1234" s="14" t="s">
        <v>18</v>
      </c>
      <c r="F1234" s="14" t="s">
        <v>176</v>
      </c>
      <c r="G1234" s="14">
        <v>36</v>
      </c>
      <c r="H1234" s="14">
        <v>52</v>
      </c>
      <c r="I1234" s="14">
        <v>50</v>
      </c>
      <c r="J1234" s="14">
        <v>9000</v>
      </c>
      <c r="K1234" s="15">
        <f t="shared" si="19"/>
        <v>450000</v>
      </c>
    </row>
    <row r="1235" spans="1:11">
      <c r="A1235" s="13">
        <v>40773</v>
      </c>
      <c r="B1235" s="67" t="str">
        <f>TEXT($A1235,"YYYY")&amp;"-"&amp;TEXT(ROW()-1,"000")&amp;"-"&amp;$F1235&amp;TEXT(COUNTIF($F$2:F1235,$F1235), "000")</f>
        <v>2011-1234-奶茶287</v>
      </c>
      <c r="C1235" s="14" t="s">
        <v>173</v>
      </c>
      <c r="D1235" s="14" t="s">
        <v>149</v>
      </c>
      <c r="E1235" s="14" t="s">
        <v>18</v>
      </c>
      <c r="F1235" s="14" t="s">
        <v>174</v>
      </c>
      <c r="G1235" s="14">
        <v>34</v>
      </c>
      <c r="H1235" s="14">
        <v>73</v>
      </c>
      <c r="I1235" s="14">
        <v>32</v>
      </c>
      <c r="J1235" s="14">
        <v>18000</v>
      </c>
      <c r="K1235" s="15">
        <f t="shared" si="19"/>
        <v>576000</v>
      </c>
    </row>
    <row r="1236" spans="1:11">
      <c r="A1236" s="13">
        <v>40774</v>
      </c>
      <c r="B1236" s="67" t="str">
        <f>TEXT($A1236,"YYYY")&amp;"-"&amp;TEXT(ROW()-1,"000")&amp;"-"&amp;$F1236&amp;TEXT(COUNTIF($F$2:F1236,$F1236), "000")</f>
        <v>2011-1235-奶茶288</v>
      </c>
      <c r="C1236" s="14" t="s">
        <v>169</v>
      </c>
      <c r="D1236" s="14" t="s">
        <v>78</v>
      </c>
      <c r="E1236" s="14" t="s">
        <v>7</v>
      </c>
      <c r="F1236" s="14" t="s">
        <v>174</v>
      </c>
      <c r="G1236" s="14">
        <v>46</v>
      </c>
      <c r="H1236" s="14">
        <v>66</v>
      </c>
      <c r="I1236" s="14">
        <v>10</v>
      </c>
      <c r="J1236" s="14">
        <v>18000</v>
      </c>
      <c r="K1236" s="15">
        <f t="shared" si="19"/>
        <v>180000</v>
      </c>
    </row>
    <row r="1237" spans="1:11">
      <c r="A1237" s="13">
        <v>40774</v>
      </c>
      <c r="B1237" s="67" t="str">
        <f>TEXT($A1237,"YYYY")&amp;"-"&amp;TEXT(ROW()-1,"000")&amp;"-"&amp;$F1237&amp;TEXT(COUNTIF($F$2:F1237,$F1237), "000")</f>
        <v>2011-1236-奶茶289</v>
      </c>
      <c r="C1237" s="14" t="s">
        <v>173</v>
      </c>
      <c r="D1237" s="14" t="s">
        <v>149</v>
      </c>
      <c r="E1237" s="14" t="s">
        <v>18</v>
      </c>
      <c r="F1237" s="14" t="s">
        <v>174</v>
      </c>
      <c r="G1237" s="14">
        <v>49</v>
      </c>
      <c r="H1237" s="14">
        <v>74</v>
      </c>
      <c r="I1237" s="14">
        <v>84</v>
      </c>
      <c r="J1237" s="14">
        <v>18000</v>
      </c>
      <c r="K1237" s="15">
        <f t="shared" si="19"/>
        <v>1512000</v>
      </c>
    </row>
    <row r="1238" spans="1:11">
      <c r="A1238" s="13">
        <v>40775</v>
      </c>
      <c r="B1238" s="67" t="str">
        <f>TEXT($A1238,"YYYY")&amp;"-"&amp;TEXT(ROW()-1,"000")&amp;"-"&amp;$F1238&amp;TEXT(COUNTIF($F$2:F1238,$F1238), "000")</f>
        <v>2011-1237-泠涷茶464</v>
      </c>
      <c r="C1238" s="14" t="s">
        <v>173</v>
      </c>
      <c r="D1238" s="14" t="s">
        <v>72</v>
      </c>
      <c r="E1238" s="14" t="s">
        <v>7</v>
      </c>
      <c r="F1238" s="14" t="s">
        <v>176</v>
      </c>
      <c r="G1238" s="14">
        <v>77</v>
      </c>
      <c r="H1238" s="14">
        <v>41</v>
      </c>
      <c r="I1238" s="14">
        <v>35</v>
      </c>
      <c r="J1238" s="14">
        <v>9000</v>
      </c>
      <c r="K1238" s="15">
        <f t="shared" si="19"/>
        <v>315000</v>
      </c>
    </row>
    <row r="1239" spans="1:11">
      <c r="A1239" s="13">
        <v>40776</v>
      </c>
      <c r="B1239" s="67" t="str">
        <f>TEXT($A1239,"YYYY")&amp;"-"&amp;TEXT(ROW()-1,"000")&amp;"-"&amp;$F1239&amp;TEXT(COUNTIF($F$2:F1239,$F1239), "000")</f>
        <v>2011-1238-泠涷茶465</v>
      </c>
      <c r="C1239" s="14" t="s">
        <v>172</v>
      </c>
      <c r="D1239" s="14" t="s">
        <v>45</v>
      </c>
      <c r="E1239" s="14" t="s">
        <v>18</v>
      </c>
      <c r="F1239" s="14" t="s">
        <v>176</v>
      </c>
      <c r="G1239" s="14">
        <v>91</v>
      </c>
      <c r="H1239" s="14">
        <v>59</v>
      </c>
      <c r="I1239" s="14">
        <v>10</v>
      </c>
      <c r="J1239" s="14">
        <v>9000</v>
      </c>
      <c r="K1239" s="15">
        <f t="shared" si="19"/>
        <v>90000</v>
      </c>
    </row>
    <row r="1240" spans="1:11">
      <c r="A1240" s="13">
        <v>40776</v>
      </c>
      <c r="B1240" s="67" t="str">
        <f>TEXT($A1240,"YYYY")&amp;"-"&amp;TEXT(ROW()-1,"000")&amp;"-"&amp;$F1240&amp;TEXT(COUNTIF($F$2:F1240,$F1240), "000")</f>
        <v>2011-1239-奶茶290</v>
      </c>
      <c r="C1240" s="14" t="s">
        <v>172</v>
      </c>
      <c r="D1240" s="14" t="s">
        <v>25</v>
      </c>
      <c r="E1240" s="14" t="s">
        <v>21</v>
      </c>
      <c r="F1240" s="14" t="s">
        <v>174</v>
      </c>
      <c r="G1240" s="14">
        <v>73</v>
      </c>
      <c r="H1240" s="14">
        <v>77</v>
      </c>
      <c r="I1240" s="14">
        <v>6</v>
      </c>
      <c r="J1240" s="14">
        <v>18000</v>
      </c>
      <c r="K1240" s="15">
        <f t="shared" si="19"/>
        <v>108000</v>
      </c>
    </row>
    <row r="1241" spans="1:11">
      <c r="A1241" s="13">
        <v>40777</v>
      </c>
      <c r="B1241" s="67" t="str">
        <f>TEXT($A1241,"YYYY")&amp;"-"&amp;TEXT(ROW()-1,"000")&amp;"-"&amp;$F1241&amp;TEXT(COUNTIF($F$2:F1241,$F1241), "000")</f>
        <v>2011-1240-泠涷茶466</v>
      </c>
      <c r="C1241" s="14" t="s">
        <v>172</v>
      </c>
      <c r="D1241" s="14" t="s">
        <v>125</v>
      </c>
      <c r="E1241" s="14" t="s">
        <v>118</v>
      </c>
      <c r="F1241" s="14" t="s">
        <v>176</v>
      </c>
      <c r="G1241" s="14">
        <v>38</v>
      </c>
      <c r="H1241" s="14">
        <v>86</v>
      </c>
      <c r="I1241" s="14">
        <v>39</v>
      </c>
      <c r="J1241" s="14">
        <v>9000</v>
      </c>
      <c r="K1241" s="15">
        <f t="shared" si="19"/>
        <v>351000</v>
      </c>
    </row>
    <row r="1242" spans="1:11">
      <c r="A1242" s="13">
        <v>40778</v>
      </c>
      <c r="B1242" s="67" t="str">
        <f>TEXT($A1242,"YYYY")&amp;"-"&amp;TEXT(ROW()-1,"000")&amp;"-"&amp;$F1242&amp;TEXT(COUNTIF($F$2:F1242,$F1242), "000")</f>
        <v>2011-1241-紅茶373</v>
      </c>
      <c r="C1242" s="14" t="s">
        <v>169</v>
      </c>
      <c r="D1242" s="14" t="s">
        <v>113</v>
      </c>
      <c r="E1242" s="14" t="s">
        <v>23</v>
      </c>
      <c r="F1242" s="14" t="s">
        <v>175</v>
      </c>
      <c r="G1242" s="14">
        <v>50</v>
      </c>
      <c r="H1242" s="14">
        <v>94</v>
      </c>
      <c r="I1242" s="14">
        <v>51</v>
      </c>
      <c r="J1242" s="14">
        <v>23500</v>
      </c>
      <c r="K1242" s="15">
        <f t="shared" si="19"/>
        <v>1198500</v>
      </c>
    </row>
    <row r="1243" spans="1:11">
      <c r="A1243" s="13">
        <v>40778</v>
      </c>
      <c r="B1243" s="67" t="str">
        <f>TEXT($A1243,"YYYY")&amp;"-"&amp;TEXT(ROW()-1,"000")&amp;"-"&amp;$F1243&amp;TEXT(COUNTIF($F$2:F1243,$F1243), "000")</f>
        <v>2011-1242-泠涷茶467</v>
      </c>
      <c r="C1243" s="14" t="s">
        <v>13</v>
      </c>
      <c r="D1243" s="14" t="s">
        <v>112</v>
      </c>
      <c r="E1243" s="14" t="s">
        <v>23</v>
      </c>
      <c r="F1243" s="14" t="s">
        <v>176</v>
      </c>
      <c r="G1243" s="14">
        <v>67</v>
      </c>
      <c r="H1243" s="14">
        <v>55</v>
      </c>
      <c r="I1243" s="14">
        <v>44</v>
      </c>
      <c r="J1243" s="14">
        <v>9000</v>
      </c>
      <c r="K1243" s="15">
        <f t="shared" si="19"/>
        <v>396000</v>
      </c>
    </row>
    <row r="1244" spans="1:11">
      <c r="A1244" s="13">
        <v>40779</v>
      </c>
      <c r="B1244" s="67" t="str">
        <f>TEXT($A1244,"YYYY")&amp;"-"&amp;TEXT(ROW()-1,"000")&amp;"-"&amp;$F1244&amp;TEXT(COUNTIF($F$2:F1244,$F1244), "000")</f>
        <v>2011-1243-奶茶291</v>
      </c>
      <c r="C1244" s="14" t="s">
        <v>169</v>
      </c>
      <c r="D1244" s="14" t="s">
        <v>33</v>
      </c>
      <c r="E1244" s="14" t="s">
        <v>23</v>
      </c>
      <c r="F1244" s="14" t="s">
        <v>174</v>
      </c>
      <c r="G1244" s="14">
        <v>81</v>
      </c>
      <c r="H1244" s="14">
        <v>70</v>
      </c>
      <c r="I1244" s="14">
        <v>19</v>
      </c>
      <c r="J1244" s="14">
        <v>18000</v>
      </c>
      <c r="K1244" s="15">
        <f t="shared" si="19"/>
        <v>342000</v>
      </c>
    </row>
    <row r="1245" spans="1:11">
      <c r="A1245" s="13">
        <v>40784</v>
      </c>
      <c r="B1245" s="67" t="str">
        <f>TEXT($A1245,"YYYY")&amp;"-"&amp;TEXT(ROW()-1,"000")&amp;"-"&amp;$F1245&amp;TEXT(COUNTIF($F$2:F1245,$F1245), "000")</f>
        <v>2011-1244-紅茶374</v>
      </c>
      <c r="C1245" s="14" t="s">
        <v>170</v>
      </c>
      <c r="D1245" s="14" t="s">
        <v>9</v>
      </c>
      <c r="E1245" s="14" t="s">
        <v>18</v>
      </c>
      <c r="F1245" s="14" t="s">
        <v>175</v>
      </c>
      <c r="G1245" s="14">
        <v>82</v>
      </c>
      <c r="H1245" s="14">
        <v>30</v>
      </c>
      <c r="I1245" s="14">
        <v>66</v>
      </c>
      <c r="J1245" s="14">
        <v>23500</v>
      </c>
      <c r="K1245" s="15">
        <f t="shared" si="19"/>
        <v>1551000</v>
      </c>
    </row>
    <row r="1246" spans="1:11">
      <c r="A1246" s="13">
        <v>40784</v>
      </c>
      <c r="B1246" s="67" t="str">
        <f>TEXT($A1246,"YYYY")&amp;"-"&amp;TEXT(ROW()-1,"000")&amp;"-"&amp;$F1246&amp;TEXT(COUNTIF($F$2:F1246,$F1246), "000")</f>
        <v>2011-1245-泠涷茶468</v>
      </c>
      <c r="C1246" s="14" t="s">
        <v>172</v>
      </c>
      <c r="D1246" s="14" t="s">
        <v>52</v>
      </c>
      <c r="E1246" s="14" t="s">
        <v>23</v>
      </c>
      <c r="F1246" s="14" t="s">
        <v>176</v>
      </c>
      <c r="G1246" s="14">
        <v>79</v>
      </c>
      <c r="H1246" s="14">
        <v>52</v>
      </c>
      <c r="I1246" s="14">
        <v>88</v>
      </c>
      <c r="J1246" s="14">
        <v>9000</v>
      </c>
      <c r="K1246" s="15">
        <f t="shared" si="19"/>
        <v>792000</v>
      </c>
    </row>
    <row r="1247" spans="1:11">
      <c r="A1247" s="13">
        <v>40784</v>
      </c>
      <c r="B1247" s="67" t="str">
        <f>TEXT($A1247,"YYYY")&amp;"-"&amp;TEXT(ROW()-1,"000")&amp;"-"&amp;$F1247&amp;TEXT(COUNTIF($F$2:F1247,$F1247), "000")</f>
        <v>2011-1246-紅茶375</v>
      </c>
      <c r="C1247" s="14" t="s">
        <v>171</v>
      </c>
      <c r="D1247" s="14" t="s">
        <v>139</v>
      </c>
      <c r="E1247" s="14" t="s">
        <v>118</v>
      </c>
      <c r="F1247" s="14" t="s">
        <v>175</v>
      </c>
      <c r="G1247" s="14">
        <v>32</v>
      </c>
      <c r="H1247" s="14">
        <v>65</v>
      </c>
      <c r="I1247" s="14">
        <v>12</v>
      </c>
      <c r="J1247" s="14">
        <v>23500</v>
      </c>
      <c r="K1247" s="15">
        <f t="shared" si="19"/>
        <v>282000</v>
      </c>
    </row>
    <row r="1248" spans="1:11">
      <c r="A1248" s="13">
        <v>40786</v>
      </c>
      <c r="B1248" s="67" t="str">
        <f>TEXT($A1248,"YYYY")&amp;"-"&amp;TEXT(ROW()-1,"000")&amp;"-"&amp;$F1248&amp;TEXT(COUNTIF($F$2:F1248,$F1248), "000")</f>
        <v>2011-1247-紅茶376</v>
      </c>
      <c r="C1248" s="14" t="s">
        <v>170</v>
      </c>
      <c r="D1248" s="14" t="s">
        <v>29</v>
      </c>
      <c r="E1248" s="14" t="s">
        <v>10</v>
      </c>
      <c r="F1248" s="14" t="s">
        <v>175</v>
      </c>
      <c r="G1248" s="14">
        <v>79</v>
      </c>
      <c r="H1248" s="14">
        <v>44</v>
      </c>
      <c r="I1248" s="14">
        <v>41</v>
      </c>
      <c r="J1248" s="14">
        <v>23500</v>
      </c>
      <c r="K1248" s="15">
        <f t="shared" si="19"/>
        <v>963500</v>
      </c>
    </row>
    <row r="1249" spans="1:11">
      <c r="A1249" s="13">
        <v>40788</v>
      </c>
      <c r="B1249" s="67" t="str">
        <f>TEXT($A1249,"YYYY")&amp;"-"&amp;TEXT(ROW()-1,"000")&amp;"-"&amp;$F1249&amp;TEXT(COUNTIF($F$2:F1249,$F1249), "000")</f>
        <v>2011-1248-紅茶377</v>
      </c>
      <c r="C1249" s="14" t="s">
        <v>172</v>
      </c>
      <c r="D1249" s="14" t="s">
        <v>71</v>
      </c>
      <c r="E1249" s="14" t="s">
        <v>7</v>
      </c>
      <c r="F1249" s="14" t="s">
        <v>175</v>
      </c>
      <c r="G1249" s="14">
        <v>28</v>
      </c>
      <c r="H1249" s="14">
        <v>40</v>
      </c>
      <c r="I1249" s="14">
        <v>25</v>
      </c>
      <c r="J1249" s="14">
        <v>23500</v>
      </c>
      <c r="K1249" s="15">
        <f t="shared" si="19"/>
        <v>587500</v>
      </c>
    </row>
    <row r="1250" spans="1:11">
      <c r="A1250" s="13">
        <v>40789</v>
      </c>
      <c r="B1250" s="67" t="str">
        <f>TEXT($A1250,"YYYY")&amp;"-"&amp;TEXT(ROW()-1,"000")&amp;"-"&amp;$F1250&amp;TEXT(COUNTIF($F$2:F1250,$F1250), "000")</f>
        <v>2011-1249-奶茶292</v>
      </c>
      <c r="C1250" s="14" t="s">
        <v>13</v>
      </c>
      <c r="D1250" s="14" t="s">
        <v>115</v>
      </c>
      <c r="E1250" s="14" t="s">
        <v>21</v>
      </c>
      <c r="F1250" s="14" t="s">
        <v>174</v>
      </c>
      <c r="G1250" s="14">
        <v>83</v>
      </c>
      <c r="H1250" s="14">
        <v>36</v>
      </c>
      <c r="I1250" s="14">
        <v>1</v>
      </c>
      <c r="J1250" s="14">
        <v>18000</v>
      </c>
      <c r="K1250" s="15">
        <f t="shared" si="19"/>
        <v>18000</v>
      </c>
    </row>
    <row r="1251" spans="1:11">
      <c r="A1251" s="13">
        <v>40789</v>
      </c>
      <c r="B1251" s="67" t="str">
        <f>TEXT($A1251,"YYYY")&amp;"-"&amp;TEXT(ROW()-1,"000")&amp;"-"&amp;$F1251&amp;TEXT(COUNTIF($F$2:F1251,$F1251), "000")</f>
        <v>2011-1250-紅茶378</v>
      </c>
      <c r="C1251" s="14" t="s">
        <v>13</v>
      </c>
      <c r="D1251" s="14" t="s">
        <v>166</v>
      </c>
      <c r="E1251" s="14" t="s">
        <v>118</v>
      </c>
      <c r="F1251" s="14" t="s">
        <v>175</v>
      </c>
      <c r="G1251" s="14">
        <v>33</v>
      </c>
      <c r="H1251" s="14">
        <v>57</v>
      </c>
      <c r="I1251" s="14">
        <v>68</v>
      </c>
      <c r="J1251" s="14">
        <v>23500</v>
      </c>
      <c r="K1251" s="15">
        <f t="shared" si="19"/>
        <v>1598000</v>
      </c>
    </row>
    <row r="1252" spans="1:11">
      <c r="A1252" s="13">
        <v>40790</v>
      </c>
      <c r="B1252" s="67" t="str">
        <f>TEXT($A1252,"YYYY")&amp;"-"&amp;TEXT(ROW()-1,"000")&amp;"-"&amp;$F1252&amp;TEXT(COUNTIF($F$2:F1252,$F1252), "000")</f>
        <v>2011-1251-紅茶379</v>
      </c>
      <c r="C1252" s="14" t="s">
        <v>171</v>
      </c>
      <c r="D1252" s="14" t="s">
        <v>75</v>
      </c>
      <c r="E1252" s="14" t="s">
        <v>7</v>
      </c>
      <c r="F1252" s="14" t="s">
        <v>175</v>
      </c>
      <c r="G1252" s="14">
        <v>95</v>
      </c>
      <c r="H1252" s="14">
        <v>75</v>
      </c>
      <c r="I1252" s="14">
        <v>10</v>
      </c>
      <c r="J1252" s="14">
        <v>23500</v>
      </c>
      <c r="K1252" s="15">
        <f t="shared" si="19"/>
        <v>235000</v>
      </c>
    </row>
    <row r="1253" spans="1:11">
      <c r="A1253" s="13">
        <v>40790</v>
      </c>
      <c r="B1253" s="67" t="str">
        <f>TEXT($A1253,"YYYY")&amp;"-"&amp;TEXT(ROW()-1,"000")&amp;"-"&amp;$F1253&amp;TEXT(COUNTIF($F$2:F1253,$F1253), "000")</f>
        <v>2011-1252-泠涷茶469</v>
      </c>
      <c r="C1253" s="14" t="s">
        <v>13</v>
      </c>
      <c r="D1253" s="14" t="s">
        <v>147</v>
      </c>
      <c r="E1253" s="14" t="s">
        <v>7</v>
      </c>
      <c r="F1253" s="14" t="s">
        <v>176</v>
      </c>
      <c r="G1253" s="14">
        <v>89</v>
      </c>
      <c r="H1253" s="14">
        <v>89</v>
      </c>
      <c r="I1253" s="14">
        <v>29</v>
      </c>
      <c r="J1253" s="14">
        <v>9000</v>
      </c>
      <c r="K1253" s="15">
        <f t="shared" si="19"/>
        <v>261000</v>
      </c>
    </row>
    <row r="1254" spans="1:11">
      <c r="A1254" s="13">
        <v>40790</v>
      </c>
      <c r="B1254" s="67" t="str">
        <f>TEXT($A1254,"YYYY")&amp;"-"&amp;TEXT(ROW()-1,"000")&amp;"-"&amp;$F1254&amp;TEXT(COUNTIF($F$2:F1254,$F1254), "000")</f>
        <v>2011-1253-泠涷茶470</v>
      </c>
      <c r="C1254" s="14" t="s">
        <v>169</v>
      </c>
      <c r="D1254" s="14" t="s">
        <v>11</v>
      </c>
      <c r="E1254" s="14" t="s">
        <v>7</v>
      </c>
      <c r="F1254" s="14" t="s">
        <v>176</v>
      </c>
      <c r="G1254" s="14">
        <v>63</v>
      </c>
      <c r="H1254" s="14">
        <v>37</v>
      </c>
      <c r="I1254" s="14">
        <v>19</v>
      </c>
      <c r="J1254" s="14">
        <v>9000</v>
      </c>
      <c r="K1254" s="15">
        <f t="shared" si="19"/>
        <v>171000</v>
      </c>
    </row>
    <row r="1255" spans="1:11">
      <c r="A1255" s="13">
        <v>40791</v>
      </c>
      <c r="B1255" s="67" t="str">
        <f>TEXT($A1255,"YYYY")&amp;"-"&amp;TEXT(ROW()-1,"000")&amp;"-"&amp;$F1255&amp;TEXT(COUNTIF($F$2:F1255,$F1255), "000")</f>
        <v>2011-1254-泠涷茶471</v>
      </c>
      <c r="C1255" s="14" t="s">
        <v>173</v>
      </c>
      <c r="D1255" s="14" t="s">
        <v>102</v>
      </c>
      <c r="E1255" s="14" t="s">
        <v>23</v>
      </c>
      <c r="F1255" s="14" t="s">
        <v>176</v>
      </c>
      <c r="G1255" s="14">
        <v>26</v>
      </c>
      <c r="H1255" s="14">
        <v>83</v>
      </c>
      <c r="I1255" s="14">
        <v>11</v>
      </c>
      <c r="J1255" s="14">
        <v>9000</v>
      </c>
      <c r="K1255" s="15">
        <f t="shared" si="19"/>
        <v>99000</v>
      </c>
    </row>
    <row r="1256" spans="1:11">
      <c r="A1256" s="13">
        <v>40792</v>
      </c>
      <c r="B1256" s="67" t="str">
        <f>TEXT($A1256,"YYYY")&amp;"-"&amp;TEXT(ROW()-1,"000")&amp;"-"&amp;$F1256&amp;TEXT(COUNTIF($F$2:F1256,$F1256), "000")</f>
        <v>2011-1255-泠涷茶472</v>
      </c>
      <c r="C1256" s="14" t="s">
        <v>170</v>
      </c>
      <c r="D1256" s="14" t="s">
        <v>87</v>
      </c>
      <c r="E1256" s="14" t="s">
        <v>10</v>
      </c>
      <c r="F1256" s="14" t="s">
        <v>176</v>
      </c>
      <c r="G1256" s="14">
        <v>50</v>
      </c>
      <c r="H1256" s="14">
        <v>44</v>
      </c>
      <c r="I1256" s="14">
        <v>11</v>
      </c>
      <c r="J1256" s="14">
        <v>9000</v>
      </c>
      <c r="K1256" s="15">
        <f t="shared" si="19"/>
        <v>99000</v>
      </c>
    </row>
    <row r="1257" spans="1:11">
      <c r="A1257" s="13">
        <v>40792</v>
      </c>
      <c r="B1257" s="67" t="str">
        <f>TEXT($A1257,"YYYY")&amp;"-"&amp;TEXT(ROW()-1,"000")&amp;"-"&amp;$F1257&amp;TEXT(COUNTIF($F$2:F1257,$F1257), "000")</f>
        <v>2011-1256-泠涷茶473</v>
      </c>
      <c r="C1257" s="14" t="s">
        <v>169</v>
      </c>
      <c r="D1257" s="14" t="s">
        <v>46</v>
      </c>
      <c r="E1257" s="14" t="s">
        <v>7</v>
      </c>
      <c r="F1257" s="14" t="s">
        <v>176</v>
      </c>
      <c r="G1257" s="14">
        <v>34</v>
      </c>
      <c r="H1257" s="14">
        <v>42</v>
      </c>
      <c r="I1257" s="14">
        <v>27</v>
      </c>
      <c r="J1257" s="14">
        <v>9000</v>
      </c>
      <c r="K1257" s="15">
        <f t="shared" si="19"/>
        <v>243000</v>
      </c>
    </row>
    <row r="1258" spans="1:11">
      <c r="A1258" s="13">
        <v>40793</v>
      </c>
      <c r="B1258" s="67" t="str">
        <f>TEXT($A1258,"YYYY")&amp;"-"&amp;TEXT(ROW()-1,"000")&amp;"-"&amp;$F1258&amp;TEXT(COUNTIF($F$2:F1258,$F1258), "000")</f>
        <v>2011-1257-奶茶293</v>
      </c>
      <c r="C1258" s="14" t="s">
        <v>169</v>
      </c>
      <c r="D1258" s="14" t="s">
        <v>78</v>
      </c>
      <c r="E1258" s="14" t="s">
        <v>7</v>
      </c>
      <c r="F1258" s="14" t="s">
        <v>174</v>
      </c>
      <c r="G1258" s="14">
        <v>74</v>
      </c>
      <c r="H1258" s="14">
        <v>30</v>
      </c>
      <c r="I1258" s="14">
        <v>81</v>
      </c>
      <c r="J1258" s="14">
        <v>18000</v>
      </c>
      <c r="K1258" s="15">
        <f t="shared" si="19"/>
        <v>1458000</v>
      </c>
    </row>
    <row r="1259" spans="1:11">
      <c r="A1259" s="13">
        <v>40794</v>
      </c>
      <c r="B1259" s="67" t="str">
        <f>TEXT($A1259,"YYYY")&amp;"-"&amp;TEXT(ROW()-1,"000")&amp;"-"&amp;$F1259&amp;TEXT(COUNTIF($F$2:F1259,$F1259), "000")</f>
        <v>2011-1258-泠涷茶474</v>
      </c>
      <c r="C1259" s="14" t="s">
        <v>169</v>
      </c>
      <c r="D1259" s="14" t="s">
        <v>84</v>
      </c>
      <c r="E1259" s="14" t="s">
        <v>18</v>
      </c>
      <c r="F1259" s="14" t="s">
        <v>176</v>
      </c>
      <c r="G1259" s="14">
        <v>91</v>
      </c>
      <c r="H1259" s="14">
        <v>45</v>
      </c>
      <c r="I1259" s="14">
        <v>49</v>
      </c>
      <c r="J1259" s="14">
        <v>9000</v>
      </c>
      <c r="K1259" s="15">
        <f t="shared" si="19"/>
        <v>441000</v>
      </c>
    </row>
    <row r="1260" spans="1:11">
      <c r="A1260" s="13">
        <v>40795</v>
      </c>
      <c r="B1260" s="67" t="str">
        <f>TEXT($A1260,"YYYY")&amp;"-"&amp;TEXT(ROW()-1,"000")&amp;"-"&amp;$F1260&amp;TEXT(COUNTIF($F$2:F1260,$F1260), "000")</f>
        <v>2011-1259-泠涷茶475</v>
      </c>
      <c r="C1260" s="14" t="s">
        <v>172</v>
      </c>
      <c r="D1260" s="14" t="s">
        <v>141</v>
      </c>
      <c r="E1260" s="14" t="s">
        <v>118</v>
      </c>
      <c r="F1260" s="14" t="s">
        <v>176</v>
      </c>
      <c r="G1260" s="14">
        <v>60</v>
      </c>
      <c r="H1260" s="14">
        <v>96</v>
      </c>
      <c r="I1260" s="14">
        <v>76</v>
      </c>
      <c r="J1260" s="14">
        <v>9000</v>
      </c>
      <c r="K1260" s="15">
        <f t="shared" si="19"/>
        <v>684000</v>
      </c>
    </row>
    <row r="1261" spans="1:11">
      <c r="A1261" s="13">
        <v>40795</v>
      </c>
      <c r="B1261" s="67" t="str">
        <f>TEXT($A1261,"YYYY")&amp;"-"&amp;TEXT(ROW()-1,"000")&amp;"-"&amp;$F1261&amp;TEXT(COUNTIF($F$2:F1261,$F1261), "000")</f>
        <v>2011-1260-茶包065</v>
      </c>
      <c r="C1261" s="14" t="s">
        <v>170</v>
      </c>
      <c r="D1261" s="14" t="s">
        <v>30</v>
      </c>
      <c r="E1261" s="14" t="s">
        <v>21</v>
      </c>
      <c r="F1261" s="14" t="s">
        <v>178</v>
      </c>
      <c r="G1261" s="14">
        <v>60</v>
      </c>
      <c r="H1261" s="14">
        <v>80</v>
      </c>
      <c r="I1261" s="14">
        <v>34</v>
      </c>
      <c r="J1261" s="14">
        <v>4000</v>
      </c>
      <c r="K1261" s="15">
        <f t="shared" si="19"/>
        <v>136000</v>
      </c>
    </row>
    <row r="1262" spans="1:11">
      <c r="A1262" s="13">
        <v>40796</v>
      </c>
      <c r="B1262" s="67" t="str">
        <f>TEXT($A1262,"YYYY")&amp;"-"&amp;TEXT(ROW()-1,"000")&amp;"-"&amp;$F1262&amp;TEXT(COUNTIF($F$2:F1262,$F1262), "000")</f>
        <v>2011-1261-紅茶380</v>
      </c>
      <c r="C1262" s="14" t="s">
        <v>169</v>
      </c>
      <c r="D1262" s="14" t="s">
        <v>113</v>
      </c>
      <c r="E1262" s="14" t="s">
        <v>23</v>
      </c>
      <c r="F1262" s="14" t="s">
        <v>175</v>
      </c>
      <c r="G1262" s="14">
        <v>63</v>
      </c>
      <c r="H1262" s="14">
        <v>33</v>
      </c>
      <c r="I1262" s="14">
        <v>42</v>
      </c>
      <c r="J1262" s="14">
        <v>23500</v>
      </c>
      <c r="K1262" s="15">
        <f t="shared" si="19"/>
        <v>987000</v>
      </c>
    </row>
    <row r="1263" spans="1:11">
      <c r="A1263" s="13">
        <v>40796</v>
      </c>
      <c r="B1263" s="67" t="str">
        <f>TEXT($A1263,"YYYY")&amp;"-"&amp;TEXT(ROW()-1,"000")&amp;"-"&amp;$F1263&amp;TEXT(COUNTIF($F$2:F1263,$F1263), "000")</f>
        <v>2011-1262-泠涷茶476</v>
      </c>
      <c r="C1263" s="14" t="s">
        <v>171</v>
      </c>
      <c r="D1263" s="14" t="s">
        <v>148</v>
      </c>
      <c r="E1263" s="14" t="s">
        <v>118</v>
      </c>
      <c r="F1263" s="14" t="s">
        <v>176</v>
      </c>
      <c r="G1263" s="14">
        <v>26</v>
      </c>
      <c r="H1263" s="14">
        <v>27</v>
      </c>
      <c r="I1263" s="14">
        <v>99</v>
      </c>
      <c r="J1263" s="14">
        <v>9000</v>
      </c>
      <c r="K1263" s="15">
        <f t="shared" si="19"/>
        <v>891000</v>
      </c>
    </row>
    <row r="1264" spans="1:11">
      <c r="A1264" s="13">
        <v>40797</v>
      </c>
      <c r="B1264" s="67" t="str">
        <f>TEXT($A1264,"YYYY")&amp;"-"&amp;TEXT(ROW()-1,"000")&amp;"-"&amp;$F1264&amp;TEXT(COUNTIF($F$2:F1264,$F1264), "000")</f>
        <v>2011-1263-紅茶381</v>
      </c>
      <c r="C1264" s="14" t="s">
        <v>170</v>
      </c>
      <c r="D1264" s="14" t="s">
        <v>80</v>
      </c>
      <c r="E1264" s="14" t="s">
        <v>18</v>
      </c>
      <c r="F1264" s="14" t="s">
        <v>175</v>
      </c>
      <c r="G1264" s="14">
        <v>50</v>
      </c>
      <c r="H1264" s="14">
        <v>36</v>
      </c>
      <c r="I1264" s="14">
        <v>36</v>
      </c>
      <c r="J1264" s="14">
        <v>23500</v>
      </c>
      <c r="K1264" s="15">
        <f t="shared" si="19"/>
        <v>846000</v>
      </c>
    </row>
    <row r="1265" spans="1:11">
      <c r="A1265" s="13">
        <v>40797</v>
      </c>
      <c r="B1265" s="67" t="str">
        <f>TEXT($A1265,"YYYY")&amp;"-"&amp;TEXT(ROW()-1,"000")&amp;"-"&amp;$F1265&amp;TEXT(COUNTIF($F$2:F1265,$F1265), "000")</f>
        <v>2011-1264-奶茶294</v>
      </c>
      <c r="C1265" s="14" t="s">
        <v>13</v>
      </c>
      <c r="D1265" s="14" t="s">
        <v>89</v>
      </c>
      <c r="E1265" s="14" t="s">
        <v>10</v>
      </c>
      <c r="F1265" s="14" t="s">
        <v>174</v>
      </c>
      <c r="G1265" s="14">
        <v>64</v>
      </c>
      <c r="H1265" s="14">
        <v>99</v>
      </c>
      <c r="I1265" s="14">
        <v>42</v>
      </c>
      <c r="J1265" s="14">
        <v>18000</v>
      </c>
      <c r="K1265" s="15">
        <f t="shared" si="19"/>
        <v>756000</v>
      </c>
    </row>
    <row r="1266" spans="1:11">
      <c r="A1266" s="13">
        <v>40797</v>
      </c>
      <c r="B1266" s="67" t="str">
        <f>TEXT($A1266,"YYYY")&amp;"-"&amp;TEXT(ROW()-1,"000")&amp;"-"&amp;$F1266&amp;TEXT(COUNTIF($F$2:F1266,$F1266), "000")</f>
        <v>2011-1265-奶茶295</v>
      </c>
      <c r="C1266" s="14" t="s">
        <v>171</v>
      </c>
      <c r="D1266" s="14" t="s">
        <v>126</v>
      </c>
      <c r="E1266" s="14" t="s">
        <v>18</v>
      </c>
      <c r="F1266" s="14" t="s">
        <v>174</v>
      </c>
      <c r="G1266" s="14">
        <v>35</v>
      </c>
      <c r="H1266" s="14">
        <v>87</v>
      </c>
      <c r="I1266" s="14">
        <v>87</v>
      </c>
      <c r="J1266" s="14">
        <v>18000</v>
      </c>
      <c r="K1266" s="15">
        <f t="shared" si="19"/>
        <v>1566000</v>
      </c>
    </row>
    <row r="1267" spans="1:11">
      <c r="A1267" s="13">
        <v>40798</v>
      </c>
      <c r="B1267" s="67" t="str">
        <f>TEXT($A1267,"YYYY")&amp;"-"&amp;TEXT(ROW()-1,"000")&amp;"-"&amp;$F1267&amp;TEXT(COUNTIF($F$2:F1267,$F1267), "000")</f>
        <v>2011-1266-茶包066</v>
      </c>
      <c r="C1267" s="14" t="s">
        <v>170</v>
      </c>
      <c r="D1267" s="14" t="s">
        <v>30</v>
      </c>
      <c r="E1267" s="14" t="s">
        <v>21</v>
      </c>
      <c r="F1267" s="14" t="s">
        <v>178</v>
      </c>
      <c r="G1267" s="14">
        <v>52</v>
      </c>
      <c r="H1267" s="14">
        <v>65</v>
      </c>
      <c r="I1267" s="14">
        <v>62</v>
      </c>
      <c r="J1267" s="14">
        <v>4000</v>
      </c>
      <c r="K1267" s="15">
        <f t="shared" si="19"/>
        <v>248000</v>
      </c>
    </row>
    <row r="1268" spans="1:11">
      <c r="A1268" s="13">
        <v>40798</v>
      </c>
      <c r="B1268" s="67" t="str">
        <f>TEXT($A1268,"YYYY")&amp;"-"&amp;TEXT(ROW()-1,"000")&amp;"-"&amp;$F1268&amp;TEXT(COUNTIF($F$2:F1268,$F1268), "000")</f>
        <v>2011-1267-紅茶382</v>
      </c>
      <c r="C1268" s="14" t="s">
        <v>170</v>
      </c>
      <c r="D1268" s="14" t="s">
        <v>133</v>
      </c>
      <c r="E1268" s="14" t="s">
        <v>23</v>
      </c>
      <c r="F1268" s="14" t="s">
        <v>175</v>
      </c>
      <c r="G1268" s="14">
        <v>97</v>
      </c>
      <c r="H1268" s="14">
        <v>31</v>
      </c>
      <c r="I1268" s="14">
        <v>77</v>
      </c>
      <c r="J1268" s="14">
        <v>23500</v>
      </c>
      <c r="K1268" s="15">
        <f t="shared" si="19"/>
        <v>1809500</v>
      </c>
    </row>
    <row r="1269" spans="1:11">
      <c r="A1269" s="13">
        <v>40802</v>
      </c>
      <c r="B1269" s="67" t="str">
        <f>TEXT($A1269,"YYYY")&amp;"-"&amp;TEXT(ROW()-1,"000")&amp;"-"&amp;$F1269&amp;TEXT(COUNTIF($F$2:F1269,$F1269), "000")</f>
        <v>2011-1268-紅茶383</v>
      </c>
      <c r="C1269" s="14" t="s">
        <v>169</v>
      </c>
      <c r="D1269" s="14" t="s">
        <v>9</v>
      </c>
      <c r="E1269" s="14" t="s">
        <v>18</v>
      </c>
      <c r="F1269" s="14" t="s">
        <v>175</v>
      </c>
      <c r="G1269" s="14">
        <v>44</v>
      </c>
      <c r="H1269" s="14">
        <v>38</v>
      </c>
      <c r="I1269" s="14">
        <v>26</v>
      </c>
      <c r="J1269" s="14">
        <v>23500</v>
      </c>
      <c r="K1269" s="15">
        <f t="shared" si="19"/>
        <v>611000</v>
      </c>
    </row>
    <row r="1270" spans="1:11">
      <c r="A1270" s="13">
        <v>40802</v>
      </c>
      <c r="B1270" s="67" t="str">
        <f>TEXT($A1270,"YYYY")&amp;"-"&amp;TEXT(ROW()-1,"000")&amp;"-"&amp;$F1270&amp;TEXT(COUNTIF($F$2:F1270,$F1270), "000")</f>
        <v>2011-1269-紅茶384</v>
      </c>
      <c r="C1270" s="14" t="s">
        <v>13</v>
      </c>
      <c r="D1270" s="14" t="s">
        <v>51</v>
      </c>
      <c r="E1270" s="14" t="s">
        <v>10</v>
      </c>
      <c r="F1270" s="14" t="s">
        <v>175</v>
      </c>
      <c r="G1270" s="14">
        <v>98</v>
      </c>
      <c r="H1270" s="14">
        <v>54</v>
      </c>
      <c r="I1270" s="14">
        <v>41</v>
      </c>
      <c r="J1270" s="14">
        <v>23500</v>
      </c>
      <c r="K1270" s="15">
        <f t="shared" si="19"/>
        <v>963500</v>
      </c>
    </row>
    <row r="1271" spans="1:11">
      <c r="A1271" s="13">
        <v>40803</v>
      </c>
      <c r="B1271" s="67" t="str">
        <f>TEXT($A1271,"YYYY")&amp;"-"&amp;TEXT(ROW()-1,"000")&amp;"-"&amp;$F1271&amp;TEXT(COUNTIF($F$2:F1271,$F1271), "000")</f>
        <v>2011-1270-奶茶296</v>
      </c>
      <c r="C1271" s="14" t="s">
        <v>13</v>
      </c>
      <c r="D1271" s="14" t="s">
        <v>89</v>
      </c>
      <c r="E1271" s="14" t="s">
        <v>10</v>
      </c>
      <c r="F1271" s="14" t="s">
        <v>174</v>
      </c>
      <c r="G1271" s="14">
        <v>28</v>
      </c>
      <c r="H1271" s="14">
        <v>26</v>
      </c>
      <c r="I1271" s="14">
        <v>46</v>
      </c>
      <c r="J1271" s="14">
        <v>18000</v>
      </c>
      <c r="K1271" s="15">
        <f t="shared" si="19"/>
        <v>828000</v>
      </c>
    </row>
    <row r="1272" spans="1:11">
      <c r="A1272" s="13">
        <v>40805</v>
      </c>
      <c r="B1272" s="67" t="str">
        <f>TEXT($A1272,"YYYY")&amp;"-"&amp;TEXT(ROW()-1,"000")&amp;"-"&amp;$F1272&amp;TEXT(COUNTIF($F$2:F1272,$F1272), "000")</f>
        <v>2011-1271-泠涷茶477</v>
      </c>
      <c r="C1272" s="14" t="s">
        <v>169</v>
      </c>
      <c r="D1272" s="14" t="s">
        <v>123</v>
      </c>
      <c r="E1272" s="14" t="s">
        <v>18</v>
      </c>
      <c r="F1272" s="14" t="s">
        <v>176</v>
      </c>
      <c r="G1272" s="14">
        <v>33</v>
      </c>
      <c r="H1272" s="14">
        <v>42</v>
      </c>
      <c r="I1272" s="14">
        <v>76</v>
      </c>
      <c r="J1272" s="14">
        <v>9000</v>
      </c>
      <c r="K1272" s="15">
        <f t="shared" si="19"/>
        <v>684000</v>
      </c>
    </row>
    <row r="1273" spans="1:11">
      <c r="A1273" s="13">
        <v>40805</v>
      </c>
      <c r="B1273" s="67" t="str">
        <f>TEXT($A1273,"YYYY")&amp;"-"&amp;TEXT(ROW()-1,"000")&amp;"-"&amp;$F1273&amp;TEXT(COUNTIF($F$2:F1273,$F1273), "000")</f>
        <v>2011-1272-紅茶385</v>
      </c>
      <c r="C1273" s="14" t="s">
        <v>170</v>
      </c>
      <c r="D1273" s="14" t="s">
        <v>9</v>
      </c>
      <c r="E1273" s="14" t="s">
        <v>18</v>
      </c>
      <c r="F1273" s="14" t="s">
        <v>175</v>
      </c>
      <c r="G1273" s="14">
        <v>80</v>
      </c>
      <c r="H1273" s="14">
        <v>87</v>
      </c>
      <c r="I1273" s="14">
        <v>31</v>
      </c>
      <c r="J1273" s="14">
        <v>23500</v>
      </c>
      <c r="K1273" s="15">
        <f t="shared" si="19"/>
        <v>728500</v>
      </c>
    </row>
    <row r="1274" spans="1:11">
      <c r="A1274" s="13">
        <v>40805</v>
      </c>
      <c r="B1274" s="67" t="str">
        <f>TEXT($A1274,"YYYY")&amp;"-"&amp;TEXT(ROW()-1,"000")&amp;"-"&amp;$F1274&amp;TEXT(COUNTIF($F$2:F1274,$F1274), "000")</f>
        <v>2011-1273-紅茶386</v>
      </c>
      <c r="C1274" s="14" t="s">
        <v>172</v>
      </c>
      <c r="D1274" s="14" t="s">
        <v>11</v>
      </c>
      <c r="E1274" s="14" t="s">
        <v>7</v>
      </c>
      <c r="F1274" s="14" t="s">
        <v>175</v>
      </c>
      <c r="G1274" s="14">
        <v>44</v>
      </c>
      <c r="H1274" s="14">
        <v>33</v>
      </c>
      <c r="I1274" s="14">
        <v>26</v>
      </c>
      <c r="J1274" s="14">
        <v>23500</v>
      </c>
      <c r="K1274" s="15">
        <f t="shared" si="19"/>
        <v>611000</v>
      </c>
    </row>
    <row r="1275" spans="1:11">
      <c r="A1275" s="13">
        <v>40807</v>
      </c>
      <c r="B1275" s="67" t="str">
        <f>TEXT($A1275,"YYYY")&amp;"-"&amp;TEXT(ROW()-1,"000")&amp;"-"&amp;$F1275&amp;TEXT(COUNTIF($F$2:F1275,$F1275), "000")</f>
        <v>2011-1274-泠涷茶478</v>
      </c>
      <c r="C1275" s="14" t="s">
        <v>13</v>
      </c>
      <c r="D1275" s="14" t="s">
        <v>147</v>
      </c>
      <c r="E1275" s="14" t="s">
        <v>7</v>
      </c>
      <c r="F1275" s="14" t="s">
        <v>176</v>
      </c>
      <c r="G1275" s="14">
        <v>53</v>
      </c>
      <c r="H1275" s="14">
        <v>54</v>
      </c>
      <c r="I1275" s="14">
        <v>84</v>
      </c>
      <c r="J1275" s="14">
        <v>9000</v>
      </c>
      <c r="K1275" s="15">
        <f t="shared" si="19"/>
        <v>756000</v>
      </c>
    </row>
    <row r="1276" spans="1:11">
      <c r="A1276" s="13">
        <v>40809</v>
      </c>
      <c r="B1276" s="67" t="str">
        <f>TEXT($A1276,"YYYY")&amp;"-"&amp;TEXT(ROW()-1,"000")&amp;"-"&amp;$F1276&amp;TEXT(COUNTIF($F$2:F1276,$F1276), "000")</f>
        <v>2011-1275-泠涷茶479</v>
      </c>
      <c r="C1276" s="14" t="s">
        <v>172</v>
      </c>
      <c r="D1276" s="14" t="s">
        <v>141</v>
      </c>
      <c r="E1276" s="14" t="s">
        <v>118</v>
      </c>
      <c r="F1276" s="14" t="s">
        <v>176</v>
      </c>
      <c r="G1276" s="14">
        <v>80</v>
      </c>
      <c r="H1276" s="14">
        <v>66</v>
      </c>
      <c r="I1276" s="14">
        <v>84</v>
      </c>
      <c r="J1276" s="14">
        <v>9000</v>
      </c>
      <c r="K1276" s="15">
        <f t="shared" si="19"/>
        <v>756000</v>
      </c>
    </row>
    <row r="1277" spans="1:11">
      <c r="A1277" s="13">
        <v>40809</v>
      </c>
      <c r="B1277" s="67" t="str">
        <f>TEXT($A1277,"YYYY")&amp;"-"&amp;TEXT(ROW()-1,"000")&amp;"-"&amp;$F1277&amp;TEXT(COUNTIF($F$2:F1277,$F1277), "000")</f>
        <v>2011-1276-奶茶297</v>
      </c>
      <c r="C1277" s="14" t="s">
        <v>13</v>
      </c>
      <c r="D1277" s="14" t="s">
        <v>103</v>
      </c>
      <c r="E1277" s="14" t="s">
        <v>23</v>
      </c>
      <c r="F1277" s="14" t="s">
        <v>174</v>
      </c>
      <c r="G1277" s="14">
        <v>89</v>
      </c>
      <c r="H1277" s="14">
        <v>28</v>
      </c>
      <c r="I1277" s="14">
        <v>18</v>
      </c>
      <c r="J1277" s="14">
        <v>18000</v>
      </c>
      <c r="K1277" s="15">
        <f t="shared" si="19"/>
        <v>324000</v>
      </c>
    </row>
    <row r="1278" spans="1:11">
      <c r="A1278" s="13">
        <v>40809</v>
      </c>
      <c r="B1278" s="67" t="str">
        <f>TEXT($A1278,"YYYY")&amp;"-"&amp;TEXT(ROW()-1,"000")&amp;"-"&amp;$F1278&amp;TEXT(COUNTIF($F$2:F1278,$F1278), "000")</f>
        <v>2011-1277-泠涷茶480</v>
      </c>
      <c r="C1278" s="14" t="s">
        <v>173</v>
      </c>
      <c r="D1278" s="14" t="s">
        <v>162</v>
      </c>
      <c r="E1278" s="14" t="s">
        <v>118</v>
      </c>
      <c r="F1278" s="14" t="s">
        <v>176</v>
      </c>
      <c r="G1278" s="14">
        <v>62</v>
      </c>
      <c r="H1278" s="14">
        <v>61</v>
      </c>
      <c r="I1278" s="14">
        <v>21</v>
      </c>
      <c r="J1278" s="14">
        <v>9000</v>
      </c>
      <c r="K1278" s="15">
        <f t="shared" si="19"/>
        <v>189000</v>
      </c>
    </row>
    <row r="1279" spans="1:11">
      <c r="A1279" s="13">
        <v>40810</v>
      </c>
      <c r="B1279" s="67" t="str">
        <f>TEXT($A1279,"YYYY")&amp;"-"&amp;TEXT(ROW()-1,"000")&amp;"-"&amp;$F1279&amp;TEXT(COUNTIF($F$2:F1279,$F1279), "000")</f>
        <v>2011-1278-奶茶298</v>
      </c>
      <c r="C1279" s="14" t="s">
        <v>169</v>
      </c>
      <c r="D1279" s="14" t="s">
        <v>33</v>
      </c>
      <c r="E1279" s="14" t="s">
        <v>23</v>
      </c>
      <c r="F1279" s="14" t="s">
        <v>174</v>
      </c>
      <c r="G1279" s="14">
        <v>52</v>
      </c>
      <c r="H1279" s="14">
        <v>68</v>
      </c>
      <c r="I1279" s="14">
        <v>36</v>
      </c>
      <c r="J1279" s="14">
        <v>18000</v>
      </c>
      <c r="K1279" s="15">
        <f t="shared" si="19"/>
        <v>648000</v>
      </c>
    </row>
    <row r="1280" spans="1:11">
      <c r="A1280" s="13">
        <v>40811</v>
      </c>
      <c r="B1280" s="67" t="str">
        <f>TEXT($A1280,"YYYY")&amp;"-"&amp;TEXT(ROW()-1,"000")&amp;"-"&amp;$F1280&amp;TEXT(COUNTIF($F$2:F1280,$F1280), "000")</f>
        <v>2011-1279-紅茶387</v>
      </c>
      <c r="C1280" s="14" t="s">
        <v>172</v>
      </c>
      <c r="D1280" s="14" t="s">
        <v>74</v>
      </c>
      <c r="E1280" s="14" t="s">
        <v>7</v>
      </c>
      <c r="F1280" s="14" t="s">
        <v>175</v>
      </c>
      <c r="G1280" s="14">
        <v>22</v>
      </c>
      <c r="H1280" s="14">
        <v>46</v>
      </c>
      <c r="I1280" s="14">
        <v>79</v>
      </c>
      <c r="J1280" s="14">
        <v>23500</v>
      </c>
      <c r="K1280" s="15">
        <f t="shared" si="19"/>
        <v>1856500</v>
      </c>
    </row>
    <row r="1281" spans="1:11">
      <c r="A1281" s="13">
        <v>40812</v>
      </c>
      <c r="B1281" s="67" t="str">
        <f>TEXT($A1281,"YYYY")&amp;"-"&amp;TEXT(ROW()-1,"000")&amp;"-"&amp;$F1281&amp;TEXT(COUNTIF($F$2:F1281,$F1281), "000")</f>
        <v>2011-1280-紅茶388</v>
      </c>
      <c r="C1281" s="14" t="s">
        <v>172</v>
      </c>
      <c r="D1281" s="14" t="s">
        <v>157</v>
      </c>
      <c r="E1281" s="14" t="s">
        <v>21</v>
      </c>
      <c r="F1281" s="14" t="s">
        <v>175</v>
      </c>
      <c r="G1281" s="14">
        <v>53</v>
      </c>
      <c r="H1281" s="14">
        <v>20</v>
      </c>
      <c r="I1281" s="14">
        <v>21</v>
      </c>
      <c r="J1281" s="14">
        <v>23500</v>
      </c>
      <c r="K1281" s="15">
        <f t="shared" si="19"/>
        <v>493500</v>
      </c>
    </row>
    <row r="1282" spans="1:11">
      <c r="A1282" s="13">
        <v>40814</v>
      </c>
      <c r="B1282" s="67" t="str">
        <f>TEXT($A1282,"YYYY")&amp;"-"&amp;TEXT(ROW()-1,"000")&amp;"-"&amp;$F1282&amp;TEXT(COUNTIF($F$2:F1282,$F1282), "000")</f>
        <v>2011-1281-泠涷茶481</v>
      </c>
      <c r="C1282" s="14" t="s">
        <v>171</v>
      </c>
      <c r="D1282" s="14" t="s">
        <v>55</v>
      </c>
      <c r="E1282" s="14" t="s">
        <v>10</v>
      </c>
      <c r="F1282" s="14" t="s">
        <v>176</v>
      </c>
      <c r="G1282" s="14">
        <v>47</v>
      </c>
      <c r="H1282" s="14">
        <v>71</v>
      </c>
      <c r="I1282" s="14">
        <v>44</v>
      </c>
      <c r="J1282" s="14">
        <v>9000</v>
      </c>
      <c r="K1282" s="15">
        <f t="shared" ref="K1282:K1345" si="20">J1282*I1282</f>
        <v>396000</v>
      </c>
    </row>
    <row r="1283" spans="1:11">
      <c r="A1283" s="13">
        <v>40814</v>
      </c>
      <c r="B1283" s="67" t="str">
        <f>TEXT($A1283,"YYYY")&amp;"-"&amp;TEXT(ROW()-1,"000")&amp;"-"&amp;$F1283&amp;TEXT(COUNTIF($F$2:F1283,$F1283), "000")</f>
        <v>2011-1282-奶茶299</v>
      </c>
      <c r="C1283" s="14" t="s">
        <v>173</v>
      </c>
      <c r="D1283" s="14" t="s">
        <v>137</v>
      </c>
      <c r="E1283" s="14" t="s">
        <v>21</v>
      </c>
      <c r="F1283" s="14" t="s">
        <v>174</v>
      </c>
      <c r="G1283" s="14">
        <v>25</v>
      </c>
      <c r="H1283" s="14">
        <v>56</v>
      </c>
      <c r="I1283" s="14">
        <v>45</v>
      </c>
      <c r="J1283" s="14">
        <v>18000</v>
      </c>
      <c r="K1283" s="15">
        <f t="shared" si="20"/>
        <v>810000</v>
      </c>
    </row>
    <row r="1284" spans="1:11">
      <c r="A1284" s="13">
        <v>40814</v>
      </c>
      <c r="B1284" s="67" t="str">
        <f>TEXT($A1284,"YYYY")&amp;"-"&amp;TEXT(ROW()-1,"000")&amp;"-"&amp;$F1284&amp;TEXT(COUNTIF($F$2:F1284,$F1284), "000")</f>
        <v>2011-1283-奶茶300</v>
      </c>
      <c r="C1284" s="14" t="s">
        <v>169</v>
      </c>
      <c r="D1284" s="14" t="s">
        <v>53</v>
      </c>
      <c r="E1284" s="14" t="s">
        <v>23</v>
      </c>
      <c r="F1284" s="14" t="s">
        <v>174</v>
      </c>
      <c r="G1284" s="14">
        <v>75</v>
      </c>
      <c r="H1284" s="14">
        <v>70</v>
      </c>
      <c r="I1284" s="14">
        <v>35</v>
      </c>
      <c r="J1284" s="14">
        <v>18000</v>
      </c>
      <c r="K1284" s="15">
        <f t="shared" si="20"/>
        <v>630000</v>
      </c>
    </row>
    <row r="1285" spans="1:11">
      <c r="A1285" s="13">
        <v>40814</v>
      </c>
      <c r="B1285" s="67" t="str">
        <f>TEXT($A1285,"YYYY")&amp;"-"&amp;TEXT(ROW()-1,"000")&amp;"-"&amp;$F1285&amp;TEXT(COUNTIF($F$2:F1285,$F1285), "000")</f>
        <v>2011-1284-泠涷茶482</v>
      </c>
      <c r="C1285" s="14" t="s">
        <v>171</v>
      </c>
      <c r="D1285" s="14" t="s">
        <v>87</v>
      </c>
      <c r="E1285" s="14" t="s">
        <v>10</v>
      </c>
      <c r="F1285" s="14" t="s">
        <v>176</v>
      </c>
      <c r="G1285" s="14">
        <v>88</v>
      </c>
      <c r="H1285" s="14">
        <v>46</v>
      </c>
      <c r="I1285" s="14">
        <v>64</v>
      </c>
      <c r="J1285" s="14">
        <v>9000</v>
      </c>
      <c r="K1285" s="15">
        <f t="shared" si="20"/>
        <v>576000</v>
      </c>
    </row>
    <row r="1286" spans="1:11">
      <c r="A1286" s="13">
        <v>40814</v>
      </c>
      <c r="B1286" s="67" t="str">
        <f>TEXT($A1286,"YYYY")&amp;"-"&amp;TEXT(ROW()-1,"000")&amp;"-"&amp;$F1286&amp;TEXT(COUNTIF($F$2:F1286,$F1286), "000")</f>
        <v>2011-1285-奶茶301</v>
      </c>
      <c r="C1286" s="14" t="s">
        <v>173</v>
      </c>
      <c r="D1286" s="14" t="s">
        <v>17</v>
      </c>
      <c r="E1286" s="14" t="s">
        <v>18</v>
      </c>
      <c r="F1286" s="14" t="s">
        <v>174</v>
      </c>
      <c r="G1286" s="14">
        <v>57</v>
      </c>
      <c r="H1286" s="14">
        <v>62</v>
      </c>
      <c r="I1286" s="14">
        <v>45</v>
      </c>
      <c r="J1286" s="14">
        <v>18000</v>
      </c>
      <c r="K1286" s="15">
        <f t="shared" si="20"/>
        <v>810000</v>
      </c>
    </row>
    <row r="1287" spans="1:11">
      <c r="A1287" s="13">
        <v>40815</v>
      </c>
      <c r="B1287" s="67" t="str">
        <f>TEXT($A1287,"YYYY")&amp;"-"&amp;TEXT(ROW()-1,"000")&amp;"-"&amp;$F1287&amp;TEXT(COUNTIF($F$2:F1287,$F1287), "000")</f>
        <v>2011-1286-紅茶389</v>
      </c>
      <c r="C1287" s="14" t="s">
        <v>173</v>
      </c>
      <c r="D1287" s="14" t="s">
        <v>83</v>
      </c>
      <c r="E1287" s="14" t="s">
        <v>7</v>
      </c>
      <c r="F1287" s="14" t="s">
        <v>175</v>
      </c>
      <c r="G1287" s="14">
        <v>70</v>
      </c>
      <c r="H1287" s="14">
        <v>60</v>
      </c>
      <c r="I1287" s="14">
        <v>56</v>
      </c>
      <c r="J1287" s="14">
        <v>23500</v>
      </c>
      <c r="K1287" s="15">
        <f t="shared" si="20"/>
        <v>1316000</v>
      </c>
    </row>
    <row r="1288" spans="1:11">
      <c r="A1288" s="13">
        <v>40816</v>
      </c>
      <c r="B1288" s="67" t="str">
        <f>TEXT($A1288,"YYYY")&amp;"-"&amp;TEXT(ROW()-1,"000")&amp;"-"&amp;$F1288&amp;TEXT(COUNTIF($F$2:F1288,$F1288), "000")</f>
        <v>2011-1287-泠涷茶483</v>
      </c>
      <c r="C1288" s="14" t="s">
        <v>171</v>
      </c>
      <c r="D1288" s="14" t="s">
        <v>136</v>
      </c>
      <c r="E1288" s="14" t="s">
        <v>10</v>
      </c>
      <c r="F1288" s="14" t="s">
        <v>176</v>
      </c>
      <c r="G1288" s="14">
        <v>84</v>
      </c>
      <c r="H1288" s="14">
        <v>47</v>
      </c>
      <c r="I1288" s="14">
        <v>58</v>
      </c>
      <c r="J1288" s="14">
        <v>9000</v>
      </c>
      <c r="K1288" s="15">
        <f t="shared" si="20"/>
        <v>522000</v>
      </c>
    </row>
    <row r="1289" spans="1:11">
      <c r="A1289" s="13">
        <v>40817</v>
      </c>
      <c r="B1289" s="67" t="str">
        <f>TEXT($A1289,"YYYY")&amp;"-"&amp;TEXT(ROW()-1,"000")&amp;"-"&amp;$F1289&amp;TEXT(COUNTIF($F$2:F1289,$F1289), "000")</f>
        <v>2011-1288-奶茶302</v>
      </c>
      <c r="C1289" s="14" t="s">
        <v>172</v>
      </c>
      <c r="D1289" s="14" t="s">
        <v>120</v>
      </c>
      <c r="E1289" s="14" t="s">
        <v>118</v>
      </c>
      <c r="F1289" s="14" t="s">
        <v>174</v>
      </c>
      <c r="G1289" s="14">
        <v>76</v>
      </c>
      <c r="H1289" s="14">
        <v>74</v>
      </c>
      <c r="I1289" s="14">
        <v>42</v>
      </c>
      <c r="J1289" s="14">
        <v>18000</v>
      </c>
      <c r="K1289" s="15">
        <f t="shared" si="20"/>
        <v>756000</v>
      </c>
    </row>
    <row r="1290" spans="1:11">
      <c r="A1290" s="13">
        <v>40818</v>
      </c>
      <c r="B1290" s="67" t="str">
        <f>TEXT($A1290,"YYYY")&amp;"-"&amp;TEXT(ROW()-1,"000")&amp;"-"&amp;$F1290&amp;TEXT(COUNTIF($F$2:F1290,$F1290), "000")</f>
        <v>2011-1289-紅茶390</v>
      </c>
      <c r="C1290" s="14" t="s">
        <v>13</v>
      </c>
      <c r="D1290" s="14" t="s">
        <v>156</v>
      </c>
      <c r="E1290" s="14" t="s">
        <v>23</v>
      </c>
      <c r="F1290" s="14" t="s">
        <v>175</v>
      </c>
      <c r="G1290" s="14">
        <v>33</v>
      </c>
      <c r="H1290" s="14">
        <v>48</v>
      </c>
      <c r="I1290" s="14">
        <v>99</v>
      </c>
      <c r="J1290" s="14">
        <v>23500</v>
      </c>
      <c r="K1290" s="15">
        <f t="shared" si="20"/>
        <v>2326500</v>
      </c>
    </row>
    <row r="1291" spans="1:11">
      <c r="A1291" s="13">
        <v>40818</v>
      </c>
      <c r="B1291" s="67" t="str">
        <f>TEXT($A1291,"YYYY")&amp;"-"&amp;TEXT(ROW()-1,"000")&amp;"-"&amp;$F1291&amp;TEXT(COUNTIF($F$2:F1291,$F1291), "000")</f>
        <v>2011-1290-泠涷茶484</v>
      </c>
      <c r="C1291" s="14" t="s">
        <v>13</v>
      </c>
      <c r="D1291" s="14" t="s">
        <v>112</v>
      </c>
      <c r="E1291" s="14" t="s">
        <v>23</v>
      </c>
      <c r="F1291" s="14" t="s">
        <v>176</v>
      </c>
      <c r="G1291" s="14">
        <v>73</v>
      </c>
      <c r="H1291" s="14">
        <v>83</v>
      </c>
      <c r="I1291" s="14">
        <v>71</v>
      </c>
      <c r="J1291" s="14">
        <v>9000</v>
      </c>
      <c r="K1291" s="15">
        <f t="shared" si="20"/>
        <v>639000</v>
      </c>
    </row>
    <row r="1292" spans="1:11">
      <c r="A1292" s="13">
        <v>40819</v>
      </c>
      <c r="B1292" s="67" t="str">
        <f>TEXT($A1292,"YYYY")&amp;"-"&amp;TEXT(ROW()-1,"000")&amp;"-"&amp;$F1292&amp;TEXT(COUNTIF($F$2:F1292,$F1292), "000")</f>
        <v>2011-1291-泠涷茶485</v>
      </c>
      <c r="C1292" s="14" t="s">
        <v>13</v>
      </c>
      <c r="D1292" s="14" t="s">
        <v>44</v>
      </c>
      <c r="E1292" s="14" t="s">
        <v>23</v>
      </c>
      <c r="F1292" s="14" t="s">
        <v>176</v>
      </c>
      <c r="G1292" s="14">
        <v>65</v>
      </c>
      <c r="H1292" s="14">
        <v>43</v>
      </c>
      <c r="I1292" s="14">
        <v>98</v>
      </c>
      <c r="J1292" s="14">
        <v>9000</v>
      </c>
      <c r="K1292" s="15">
        <f t="shared" si="20"/>
        <v>882000</v>
      </c>
    </row>
    <row r="1293" spans="1:11">
      <c r="A1293" s="13">
        <v>40819</v>
      </c>
      <c r="B1293" s="67" t="str">
        <f>TEXT($A1293,"YYYY")&amp;"-"&amp;TEXT(ROW()-1,"000")&amp;"-"&amp;$F1293&amp;TEXT(COUNTIF($F$2:F1293,$F1293), "000")</f>
        <v>2011-1292-奶茶303</v>
      </c>
      <c r="C1293" s="14" t="s">
        <v>13</v>
      </c>
      <c r="D1293" s="14" t="s">
        <v>89</v>
      </c>
      <c r="E1293" s="14" t="s">
        <v>10</v>
      </c>
      <c r="F1293" s="14" t="s">
        <v>174</v>
      </c>
      <c r="G1293" s="14">
        <v>31</v>
      </c>
      <c r="H1293" s="14">
        <v>32</v>
      </c>
      <c r="I1293" s="14">
        <v>78</v>
      </c>
      <c r="J1293" s="14">
        <v>18000</v>
      </c>
      <c r="K1293" s="15">
        <f t="shared" si="20"/>
        <v>1404000</v>
      </c>
    </row>
    <row r="1294" spans="1:11">
      <c r="A1294" s="13">
        <v>40820</v>
      </c>
      <c r="B1294" s="67" t="str">
        <f>TEXT($A1294,"YYYY")&amp;"-"&amp;TEXT(ROW()-1,"000")&amp;"-"&amp;$F1294&amp;TEXT(COUNTIF($F$2:F1294,$F1294), "000")</f>
        <v>2011-1293-奶茶304</v>
      </c>
      <c r="C1294" s="14" t="s">
        <v>13</v>
      </c>
      <c r="D1294" s="14" t="s">
        <v>82</v>
      </c>
      <c r="E1294" s="14" t="s">
        <v>18</v>
      </c>
      <c r="F1294" s="14" t="s">
        <v>174</v>
      </c>
      <c r="G1294" s="14">
        <v>42</v>
      </c>
      <c r="H1294" s="14">
        <v>45</v>
      </c>
      <c r="I1294" s="14">
        <v>97</v>
      </c>
      <c r="J1294" s="14">
        <v>18000</v>
      </c>
      <c r="K1294" s="15">
        <f t="shared" si="20"/>
        <v>1746000</v>
      </c>
    </row>
    <row r="1295" spans="1:11">
      <c r="A1295" s="13">
        <v>40821</v>
      </c>
      <c r="B1295" s="67" t="str">
        <f>TEXT($A1295,"YYYY")&amp;"-"&amp;TEXT(ROW()-1,"000")&amp;"-"&amp;$F1295&amp;TEXT(COUNTIF($F$2:F1295,$F1295), "000")</f>
        <v>2011-1294-奶茶305</v>
      </c>
      <c r="C1295" s="14" t="s">
        <v>171</v>
      </c>
      <c r="D1295" s="14" t="s">
        <v>111</v>
      </c>
      <c r="E1295" s="14" t="s">
        <v>23</v>
      </c>
      <c r="F1295" s="14" t="s">
        <v>174</v>
      </c>
      <c r="G1295" s="14">
        <v>84</v>
      </c>
      <c r="H1295" s="14">
        <v>30</v>
      </c>
      <c r="I1295" s="14">
        <v>12</v>
      </c>
      <c r="J1295" s="14">
        <v>18000</v>
      </c>
      <c r="K1295" s="15">
        <f t="shared" si="20"/>
        <v>216000</v>
      </c>
    </row>
    <row r="1296" spans="1:11">
      <c r="A1296" s="13">
        <v>40821</v>
      </c>
      <c r="B1296" s="67" t="str">
        <f>TEXT($A1296,"YYYY")&amp;"-"&amp;TEXT(ROW()-1,"000")&amp;"-"&amp;$F1296&amp;TEXT(COUNTIF($F$2:F1296,$F1296), "000")</f>
        <v>2011-1295-泠涷茶486</v>
      </c>
      <c r="C1296" s="14" t="s">
        <v>173</v>
      </c>
      <c r="D1296" s="14" t="s">
        <v>77</v>
      </c>
      <c r="E1296" s="14" t="s">
        <v>7</v>
      </c>
      <c r="F1296" s="14" t="s">
        <v>176</v>
      </c>
      <c r="G1296" s="14">
        <v>68</v>
      </c>
      <c r="H1296" s="14">
        <v>82</v>
      </c>
      <c r="I1296" s="14">
        <v>37</v>
      </c>
      <c r="J1296" s="14">
        <v>9000</v>
      </c>
      <c r="K1296" s="15">
        <f t="shared" si="20"/>
        <v>333000</v>
      </c>
    </row>
    <row r="1297" spans="1:11">
      <c r="A1297" s="13">
        <v>40822</v>
      </c>
      <c r="B1297" s="67" t="str">
        <f>TEXT($A1297,"YYYY")&amp;"-"&amp;TEXT(ROW()-1,"000")&amp;"-"&amp;$F1297&amp;TEXT(COUNTIF($F$2:F1297,$F1297), "000")</f>
        <v>2011-1296-紅茶391</v>
      </c>
      <c r="C1297" s="14" t="s">
        <v>170</v>
      </c>
      <c r="D1297" s="14" t="s">
        <v>67</v>
      </c>
      <c r="E1297" s="14" t="s">
        <v>7</v>
      </c>
      <c r="F1297" s="14" t="s">
        <v>175</v>
      </c>
      <c r="G1297" s="14">
        <v>35</v>
      </c>
      <c r="H1297" s="14">
        <v>60</v>
      </c>
      <c r="I1297" s="14">
        <v>74</v>
      </c>
      <c r="J1297" s="14">
        <v>23500</v>
      </c>
      <c r="K1297" s="15">
        <f t="shared" si="20"/>
        <v>1739000</v>
      </c>
    </row>
    <row r="1298" spans="1:11">
      <c r="A1298" s="13">
        <v>40822</v>
      </c>
      <c r="B1298" s="67" t="str">
        <f>TEXT($A1298,"YYYY")&amp;"-"&amp;TEXT(ROW()-1,"000")&amp;"-"&amp;$F1298&amp;TEXT(COUNTIF($F$2:F1298,$F1298), "000")</f>
        <v>2011-1297-紅茶392</v>
      </c>
      <c r="C1298" s="14" t="s">
        <v>172</v>
      </c>
      <c r="D1298" s="14" t="s">
        <v>6</v>
      </c>
      <c r="E1298" s="14" t="s">
        <v>7</v>
      </c>
      <c r="F1298" s="14" t="s">
        <v>175</v>
      </c>
      <c r="G1298" s="14">
        <v>94</v>
      </c>
      <c r="H1298" s="14">
        <v>32</v>
      </c>
      <c r="I1298" s="14">
        <v>68</v>
      </c>
      <c r="J1298" s="14">
        <v>23500</v>
      </c>
      <c r="K1298" s="15">
        <f t="shared" si="20"/>
        <v>1598000</v>
      </c>
    </row>
    <row r="1299" spans="1:11">
      <c r="A1299" s="13">
        <v>40822</v>
      </c>
      <c r="B1299" s="67" t="str">
        <f>TEXT($A1299,"YYYY")&amp;"-"&amp;TEXT(ROW()-1,"000")&amp;"-"&amp;$F1299&amp;TEXT(COUNTIF($F$2:F1299,$F1299), "000")</f>
        <v>2011-1298-泠涷茶487</v>
      </c>
      <c r="C1299" s="14" t="s">
        <v>13</v>
      </c>
      <c r="D1299" s="14" t="s">
        <v>134</v>
      </c>
      <c r="E1299" s="14" t="s">
        <v>18</v>
      </c>
      <c r="F1299" s="14" t="s">
        <v>176</v>
      </c>
      <c r="G1299" s="14">
        <v>21</v>
      </c>
      <c r="H1299" s="14">
        <v>97</v>
      </c>
      <c r="I1299" s="14">
        <v>87</v>
      </c>
      <c r="J1299" s="14">
        <v>9000</v>
      </c>
      <c r="K1299" s="15">
        <f t="shared" si="20"/>
        <v>783000</v>
      </c>
    </row>
    <row r="1300" spans="1:11">
      <c r="A1300" s="13">
        <v>40823</v>
      </c>
      <c r="B1300" s="67" t="str">
        <f>TEXT($A1300,"YYYY")&amp;"-"&amp;TEXT(ROW()-1,"000")&amp;"-"&amp;$F1300&amp;TEXT(COUNTIF($F$2:F1300,$F1300), "000")</f>
        <v>2011-1299-奶茶306</v>
      </c>
      <c r="C1300" s="14" t="s">
        <v>13</v>
      </c>
      <c r="D1300" s="14" t="s">
        <v>85</v>
      </c>
      <c r="E1300" s="14" t="s">
        <v>7</v>
      </c>
      <c r="F1300" s="14" t="s">
        <v>174</v>
      </c>
      <c r="G1300" s="14">
        <v>77</v>
      </c>
      <c r="H1300" s="14">
        <v>81</v>
      </c>
      <c r="I1300" s="14">
        <v>45</v>
      </c>
      <c r="J1300" s="14">
        <v>18000</v>
      </c>
      <c r="K1300" s="15">
        <f t="shared" si="20"/>
        <v>810000</v>
      </c>
    </row>
    <row r="1301" spans="1:11">
      <c r="A1301" s="13">
        <v>40824</v>
      </c>
      <c r="B1301" s="67" t="str">
        <f>TEXT($A1301,"YYYY")&amp;"-"&amp;TEXT(ROW()-1,"000")&amp;"-"&amp;$F1301&amp;TEXT(COUNTIF($F$2:F1301,$F1301), "000")</f>
        <v>2011-1300-紅茶393</v>
      </c>
      <c r="C1301" s="14" t="s">
        <v>171</v>
      </c>
      <c r="D1301" s="14" t="s">
        <v>81</v>
      </c>
      <c r="E1301" s="14" t="s">
        <v>18</v>
      </c>
      <c r="F1301" s="14" t="s">
        <v>175</v>
      </c>
      <c r="G1301" s="14">
        <v>34</v>
      </c>
      <c r="H1301" s="14">
        <v>64</v>
      </c>
      <c r="I1301" s="14">
        <v>97</v>
      </c>
      <c r="J1301" s="14">
        <v>23500</v>
      </c>
      <c r="K1301" s="15">
        <f t="shared" si="20"/>
        <v>2279500</v>
      </c>
    </row>
    <row r="1302" spans="1:11">
      <c r="A1302" s="13">
        <v>40824</v>
      </c>
      <c r="B1302" s="67" t="str">
        <f>TEXT($A1302,"YYYY")&amp;"-"&amp;TEXT(ROW()-1,"000")&amp;"-"&amp;$F1302&amp;TEXT(COUNTIF($F$2:F1302,$F1302), "000")</f>
        <v>2011-1301-奶茶307</v>
      </c>
      <c r="C1302" s="14" t="s">
        <v>173</v>
      </c>
      <c r="D1302" s="14" t="s">
        <v>120</v>
      </c>
      <c r="E1302" s="14" t="s">
        <v>118</v>
      </c>
      <c r="F1302" s="14" t="s">
        <v>174</v>
      </c>
      <c r="G1302" s="14">
        <v>36</v>
      </c>
      <c r="H1302" s="14">
        <v>50</v>
      </c>
      <c r="I1302" s="14">
        <v>32</v>
      </c>
      <c r="J1302" s="14">
        <v>18000</v>
      </c>
      <c r="K1302" s="15">
        <f t="shared" si="20"/>
        <v>576000</v>
      </c>
    </row>
    <row r="1303" spans="1:11">
      <c r="A1303" s="13">
        <v>40825</v>
      </c>
      <c r="B1303" s="67" t="str">
        <f>TEXT($A1303,"YYYY")&amp;"-"&amp;TEXT(ROW()-1,"000")&amp;"-"&amp;$F1303&amp;TEXT(COUNTIF($F$2:F1303,$F1303), "000")</f>
        <v>2011-1302-泠涷茶488</v>
      </c>
      <c r="C1303" s="14" t="s">
        <v>170</v>
      </c>
      <c r="D1303" s="14" t="s">
        <v>120</v>
      </c>
      <c r="E1303" s="14" t="s">
        <v>118</v>
      </c>
      <c r="F1303" s="14" t="s">
        <v>176</v>
      </c>
      <c r="G1303" s="14">
        <v>52</v>
      </c>
      <c r="H1303" s="14">
        <v>36</v>
      </c>
      <c r="I1303" s="14">
        <v>85</v>
      </c>
      <c r="J1303" s="14">
        <v>9000</v>
      </c>
      <c r="K1303" s="15">
        <f t="shared" si="20"/>
        <v>765000</v>
      </c>
    </row>
    <row r="1304" spans="1:11">
      <c r="A1304" s="13">
        <v>40825</v>
      </c>
      <c r="B1304" s="67" t="str">
        <f>TEXT($A1304,"YYYY")&amp;"-"&amp;TEXT(ROW()-1,"000")&amp;"-"&amp;$F1304&amp;TEXT(COUNTIF($F$2:F1304,$F1304), "000")</f>
        <v>2011-1303-奶茶308</v>
      </c>
      <c r="C1304" s="14" t="s">
        <v>169</v>
      </c>
      <c r="D1304" s="14" t="s">
        <v>33</v>
      </c>
      <c r="E1304" s="14" t="s">
        <v>23</v>
      </c>
      <c r="F1304" s="14" t="s">
        <v>174</v>
      </c>
      <c r="G1304" s="14">
        <v>99</v>
      </c>
      <c r="H1304" s="14">
        <v>91</v>
      </c>
      <c r="I1304" s="14">
        <v>3</v>
      </c>
      <c r="J1304" s="14">
        <v>18000</v>
      </c>
      <c r="K1304" s="15">
        <f t="shared" si="20"/>
        <v>54000</v>
      </c>
    </row>
    <row r="1305" spans="1:11">
      <c r="A1305" s="13">
        <v>40827</v>
      </c>
      <c r="B1305" s="67" t="str">
        <f>TEXT($A1305,"YYYY")&amp;"-"&amp;TEXT(ROW()-1,"000")&amp;"-"&amp;$F1305&amp;TEXT(COUNTIF($F$2:F1305,$F1305), "000")</f>
        <v>2011-1304-泠涷茶489</v>
      </c>
      <c r="C1305" s="14" t="s">
        <v>170</v>
      </c>
      <c r="D1305" s="14" t="s">
        <v>144</v>
      </c>
      <c r="E1305" s="14" t="s">
        <v>118</v>
      </c>
      <c r="F1305" s="14" t="s">
        <v>176</v>
      </c>
      <c r="G1305" s="14">
        <v>39</v>
      </c>
      <c r="H1305" s="14">
        <v>37</v>
      </c>
      <c r="I1305" s="14">
        <v>73</v>
      </c>
      <c r="J1305" s="14">
        <v>9000</v>
      </c>
      <c r="K1305" s="15">
        <f t="shared" si="20"/>
        <v>657000</v>
      </c>
    </row>
    <row r="1306" spans="1:11">
      <c r="A1306" s="13">
        <v>40827</v>
      </c>
      <c r="B1306" s="67" t="str">
        <f>TEXT($A1306,"YYYY")&amp;"-"&amp;TEXT(ROW()-1,"000")&amp;"-"&amp;$F1306&amp;TEXT(COUNTIF($F$2:F1306,$F1306), "000")</f>
        <v>2011-1305-泠涷茶490</v>
      </c>
      <c r="C1306" s="14" t="s">
        <v>169</v>
      </c>
      <c r="D1306" s="14" t="s">
        <v>16</v>
      </c>
      <c r="E1306" s="14" t="s">
        <v>10</v>
      </c>
      <c r="F1306" s="14" t="s">
        <v>176</v>
      </c>
      <c r="G1306" s="14">
        <v>84</v>
      </c>
      <c r="H1306" s="14">
        <v>90</v>
      </c>
      <c r="I1306" s="14">
        <v>78</v>
      </c>
      <c r="J1306" s="14">
        <v>9000</v>
      </c>
      <c r="K1306" s="15">
        <f t="shared" si="20"/>
        <v>702000</v>
      </c>
    </row>
    <row r="1307" spans="1:11">
      <c r="A1307" s="13">
        <v>40828</v>
      </c>
      <c r="B1307" s="67" t="str">
        <f>TEXT($A1307,"YYYY")&amp;"-"&amp;TEXT(ROW()-1,"000")&amp;"-"&amp;$F1307&amp;TEXT(COUNTIF($F$2:F1307,$F1307), "000")</f>
        <v>2011-1306-泠涷茶491</v>
      </c>
      <c r="C1307" s="14" t="s">
        <v>172</v>
      </c>
      <c r="D1307" s="14" t="s">
        <v>19</v>
      </c>
      <c r="E1307" s="14" t="s">
        <v>7</v>
      </c>
      <c r="F1307" s="14" t="s">
        <v>176</v>
      </c>
      <c r="G1307" s="14">
        <v>76</v>
      </c>
      <c r="H1307" s="14">
        <v>83</v>
      </c>
      <c r="I1307" s="14">
        <v>81</v>
      </c>
      <c r="J1307" s="14">
        <v>9000</v>
      </c>
      <c r="K1307" s="15">
        <f t="shared" si="20"/>
        <v>729000</v>
      </c>
    </row>
    <row r="1308" spans="1:11">
      <c r="A1308" s="13">
        <v>40829</v>
      </c>
      <c r="B1308" s="67" t="str">
        <f>TEXT($A1308,"YYYY")&amp;"-"&amp;TEXT(ROW()-1,"000")&amp;"-"&amp;$F1308&amp;TEXT(COUNTIF($F$2:F1308,$F1308), "000")</f>
        <v>2011-1307-泠涷茶492</v>
      </c>
      <c r="C1308" s="14" t="s">
        <v>171</v>
      </c>
      <c r="D1308" s="14" t="s">
        <v>127</v>
      </c>
      <c r="E1308" s="14" t="s">
        <v>23</v>
      </c>
      <c r="F1308" s="14" t="s">
        <v>176</v>
      </c>
      <c r="G1308" s="14">
        <v>97</v>
      </c>
      <c r="H1308" s="14">
        <v>48</v>
      </c>
      <c r="I1308" s="14">
        <v>98</v>
      </c>
      <c r="J1308" s="14">
        <v>9000</v>
      </c>
      <c r="K1308" s="15">
        <f t="shared" si="20"/>
        <v>882000</v>
      </c>
    </row>
    <row r="1309" spans="1:11">
      <c r="A1309" s="13">
        <v>40830</v>
      </c>
      <c r="B1309" s="67" t="str">
        <f>TEXT($A1309,"YYYY")&amp;"-"&amp;TEXT(ROW()-1,"000")&amp;"-"&amp;$F1309&amp;TEXT(COUNTIF($F$2:F1309,$F1309), "000")</f>
        <v>2011-1308-奶茶309</v>
      </c>
      <c r="C1309" s="14" t="s">
        <v>169</v>
      </c>
      <c r="D1309" s="14" t="s">
        <v>78</v>
      </c>
      <c r="E1309" s="14" t="s">
        <v>7</v>
      </c>
      <c r="F1309" s="14" t="s">
        <v>174</v>
      </c>
      <c r="G1309" s="14">
        <v>53</v>
      </c>
      <c r="H1309" s="14">
        <v>84</v>
      </c>
      <c r="I1309" s="14">
        <v>3</v>
      </c>
      <c r="J1309" s="14">
        <v>18000</v>
      </c>
      <c r="K1309" s="15">
        <f t="shared" si="20"/>
        <v>54000</v>
      </c>
    </row>
    <row r="1310" spans="1:11">
      <c r="A1310" s="13">
        <v>40830</v>
      </c>
      <c r="B1310" s="67" t="str">
        <f>TEXT($A1310,"YYYY")&amp;"-"&amp;TEXT(ROW()-1,"000")&amp;"-"&amp;$F1310&amp;TEXT(COUNTIF($F$2:F1310,$F1310), "000")</f>
        <v>2011-1309-泠涷茶493</v>
      </c>
      <c r="C1310" s="14" t="s">
        <v>169</v>
      </c>
      <c r="D1310" s="14" t="s">
        <v>76</v>
      </c>
      <c r="E1310" s="14" t="s">
        <v>7</v>
      </c>
      <c r="F1310" s="14" t="s">
        <v>176</v>
      </c>
      <c r="G1310" s="14">
        <v>47</v>
      </c>
      <c r="H1310" s="14">
        <v>69</v>
      </c>
      <c r="I1310" s="14">
        <v>68</v>
      </c>
      <c r="J1310" s="14">
        <v>9000</v>
      </c>
      <c r="K1310" s="15">
        <f t="shared" si="20"/>
        <v>612000</v>
      </c>
    </row>
    <row r="1311" spans="1:11">
      <c r="A1311" s="13">
        <v>40831</v>
      </c>
      <c r="B1311" s="67" t="str">
        <f>TEXT($A1311,"YYYY")&amp;"-"&amp;TEXT(ROW()-1,"000")&amp;"-"&amp;$F1311&amp;TEXT(COUNTIF($F$2:F1311,$F1311), "000")</f>
        <v>2011-1310-奶茶310</v>
      </c>
      <c r="C1311" s="14" t="s">
        <v>13</v>
      </c>
      <c r="D1311" s="14" t="s">
        <v>46</v>
      </c>
      <c r="E1311" s="14" t="s">
        <v>7</v>
      </c>
      <c r="F1311" s="14" t="s">
        <v>174</v>
      </c>
      <c r="G1311" s="14">
        <v>40</v>
      </c>
      <c r="H1311" s="14">
        <v>56</v>
      </c>
      <c r="I1311" s="14">
        <v>14</v>
      </c>
      <c r="J1311" s="14">
        <v>18000</v>
      </c>
      <c r="K1311" s="15">
        <f t="shared" si="20"/>
        <v>252000</v>
      </c>
    </row>
    <row r="1312" spans="1:11">
      <c r="A1312" s="13">
        <v>40831</v>
      </c>
      <c r="B1312" s="67" t="str">
        <f>TEXT($A1312,"YYYY")&amp;"-"&amp;TEXT(ROW()-1,"000")&amp;"-"&amp;$F1312&amp;TEXT(COUNTIF($F$2:F1312,$F1312), "000")</f>
        <v>2011-1311-茶包067</v>
      </c>
      <c r="C1312" s="14" t="s">
        <v>170</v>
      </c>
      <c r="D1312" s="14" t="s">
        <v>30</v>
      </c>
      <c r="E1312" s="14" t="s">
        <v>21</v>
      </c>
      <c r="F1312" s="14" t="s">
        <v>178</v>
      </c>
      <c r="G1312" s="14">
        <v>23</v>
      </c>
      <c r="H1312" s="14">
        <v>93</v>
      </c>
      <c r="I1312" s="14">
        <v>56</v>
      </c>
      <c r="J1312" s="14">
        <v>4000</v>
      </c>
      <c r="K1312" s="15">
        <f t="shared" si="20"/>
        <v>224000</v>
      </c>
    </row>
    <row r="1313" spans="1:11">
      <c r="A1313" s="13">
        <v>40832</v>
      </c>
      <c r="B1313" s="67" t="str">
        <f>TEXT($A1313,"YYYY")&amp;"-"&amp;TEXT(ROW()-1,"000")&amp;"-"&amp;$F1313&amp;TEXT(COUNTIF($F$2:F1313,$F1313), "000")</f>
        <v>2011-1312-紅茶394</v>
      </c>
      <c r="C1313" s="14" t="s">
        <v>170</v>
      </c>
      <c r="D1313" s="14" t="s">
        <v>75</v>
      </c>
      <c r="E1313" s="14" t="s">
        <v>7</v>
      </c>
      <c r="F1313" s="14" t="s">
        <v>175</v>
      </c>
      <c r="G1313" s="14">
        <v>75</v>
      </c>
      <c r="H1313" s="14">
        <v>28</v>
      </c>
      <c r="I1313" s="14">
        <v>100</v>
      </c>
      <c r="J1313" s="14">
        <v>23500</v>
      </c>
      <c r="K1313" s="15">
        <f t="shared" si="20"/>
        <v>2350000</v>
      </c>
    </row>
    <row r="1314" spans="1:11">
      <c r="A1314" s="13">
        <v>40834</v>
      </c>
      <c r="B1314" s="67" t="str">
        <f>TEXT($A1314,"YYYY")&amp;"-"&amp;TEXT(ROW()-1,"000")&amp;"-"&amp;$F1314&amp;TEXT(COUNTIF($F$2:F1314,$F1314), "000")</f>
        <v>2011-1313-泠涷茶494</v>
      </c>
      <c r="C1314" s="14" t="s">
        <v>171</v>
      </c>
      <c r="D1314" s="14" t="s">
        <v>148</v>
      </c>
      <c r="E1314" s="14" t="s">
        <v>118</v>
      </c>
      <c r="F1314" s="14" t="s">
        <v>176</v>
      </c>
      <c r="G1314" s="14">
        <v>22</v>
      </c>
      <c r="H1314" s="14">
        <v>54</v>
      </c>
      <c r="I1314" s="14">
        <v>40</v>
      </c>
      <c r="J1314" s="14">
        <v>9000</v>
      </c>
      <c r="K1314" s="15">
        <f t="shared" si="20"/>
        <v>360000</v>
      </c>
    </row>
    <row r="1315" spans="1:11">
      <c r="A1315" s="13">
        <v>40835</v>
      </c>
      <c r="B1315" s="67" t="str">
        <f>TEXT($A1315,"YYYY")&amp;"-"&amp;TEXT(ROW()-1,"000")&amp;"-"&amp;$F1315&amp;TEXT(COUNTIF($F$2:F1315,$F1315), "000")</f>
        <v>2011-1314-紅茶395</v>
      </c>
      <c r="C1315" s="14" t="s">
        <v>171</v>
      </c>
      <c r="D1315" s="14" t="s">
        <v>139</v>
      </c>
      <c r="E1315" s="14" t="s">
        <v>118</v>
      </c>
      <c r="F1315" s="14" t="s">
        <v>175</v>
      </c>
      <c r="G1315" s="14">
        <v>92</v>
      </c>
      <c r="H1315" s="14">
        <v>30</v>
      </c>
      <c r="I1315" s="14">
        <v>6</v>
      </c>
      <c r="J1315" s="14">
        <v>23500</v>
      </c>
      <c r="K1315" s="15">
        <f t="shared" si="20"/>
        <v>141000</v>
      </c>
    </row>
    <row r="1316" spans="1:11">
      <c r="A1316" s="13">
        <v>40836</v>
      </c>
      <c r="B1316" s="67" t="str">
        <f>TEXT($A1316,"YYYY")&amp;"-"&amp;TEXT(ROW()-1,"000")&amp;"-"&amp;$F1316&amp;TEXT(COUNTIF($F$2:F1316,$F1316), "000")</f>
        <v>2011-1315-泠涷茶495</v>
      </c>
      <c r="C1316" s="14" t="s">
        <v>173</v>
      </c>
      <c r="D1316" s="14" t="s">
        <v>159</v>
      </c>
      <c r="E1316" s="14" t="s">
        <v>21</v>
      </c>
      <c r="F1316" s="14" t="s">
        <v>176</v>
      </c>
      <c r="G1316" s="14">
        <v>24</v>
      </c>
      <c r="H1316" s="14">
        <v>39</v>
      </c>
      <c r="I1316" s="14">
        <v>81</v>
      </c>
      <c r="J1316" s="14">
        <v>9000</v>
      </c>
      <c r="K1316" s="15">
        <f t="shared" si="20"/>
        <v>729000</v>
      </c>
    </row>
    <row r="1317" spans="1:11">
      <c r="A1317" s="13">
        <v>40837</v>
      </c>
      <c r="B1317" s="67" t="str">
        <f>TEXT($A1317,"YYYY")&amp;"-"&amp;TEXT(ROW()-1,"000")&amp;"-"&amp;$F1317&amp;TEXT(COUNTIF($F$2:F1317,$F1317), "000")</f>
        <v>2011-1316-泠涷茶496</v>
      </c>
      <c r="C1317" s="14" t="s">
        <v>170</v>
      </c>
      <c r="D1317" s="14" t="s">
        <v>158</v>
      </c>
      <c r="E1317" s="14" t="s">
        <v>10</v>
      </c>
      <c r="F1317" s="14" t="s">
        <v>176</v>
      </c>
      <c r="G1317" s="14">
        <v>79</v>
      </c>
      <c r="H1317" s="14">
        <v>41</v>
      </c>
      <c r="I1317" s="14">
        <v>97</v>
      </c>
      <c r="J1317" s="14">
        <v>9000</v>
      </c>
      <c r="K1317" s="15">
        <f t="shared" si="20"/>
        <v>873000</v>
      </c>
    </row>
    <row r="1318" spans="1:11">
      <c r="A1318" s="13">
        <v>40839</v>
      </c>
      <c r="B1318" s="67" t="str">
        <f>TEXT($A1318,"YYYY")&amp;"-"&amp;TEXT(ROW()-1,"000")&amp;"-"&amp;$F1318&amp;TEXT(COUNTIF($F$2:F1318,$F1318), "000")</f>
        <v>2011-1317-泠涷茶497</v>
      </c>
      <c r="C1318" s="14" t="s">
        <v>170</v>
      </c>
      <c r="D1318" s="14" t="s">
        <v>120</v>
      </c>
      <c r="E1318" s="14" t="s">
        <v>118</v>
      </c>
      <c r="F1318" s="14" t="s">
        <v>176</v>
      </c>
      <c r="G1318" s="14">
        <v>66</v>
      </c>
      <c r="H1318" s="14">
        <v>87</v>
      </c>
      <c r="I1318" s="14">
        <v>81</v>
      </c>
      <c r="J1318" s="14">
        <v>9000</v>
      </c>
      <c r="K1318" s="15">
        <f t="shared" si="20"/>
        <v>729000</v>
      </c>
    </row>
    <row r="1319" spans="1:11">
      <c r="A1319" s="13">
        <v>40840</v>
      </c>
      <c r="B1319" s="67" t="str">
        <f>TEXT($A1319,"YYYY")&amp;"-"&amp;TEXT(ROW()-1,"000")&amp;"-"&amp;$F1319&amp;TEXT(COUNTIF($F$2:F1319,$F1319), "000")</f>
        <v>2011-1318-泠涷茶498</v>
      </c>
      <c r="C1319" s="14" t="s">
        <v>172</v>
      </c>
      <c r="D1319" s="14" t="s">
        <v>45</v>
      </c>
      <c r="E1319" s="14" t="s">
        <v>18</v>
      </c>
      <c r="F1319" s="14" t="s">
        <v>176</v>
      </c>
      <c r="G1319" s="14">
        <v>53</v>
      </c>
      <c r="H1319" s="14">
        <v>96</v>
      </c>
      <c r="I1319" s="14">
        <v>62</v>
      </c>
      <c r="J1319" s="14">
        <v>9000</v>
      </c>
      <c r="K1319" s="15">
        <f t="shared" si="20"/>
        <v>558000</v>
      </c>
    </row>
    <row r="1320" spans="1:11">
      <c r="A1320" s="13">
        <v>40841</v>
      </c>
      <c r="B1320" s="67" t="str">
        <f>TEXT($A1320,"YYYY")&amp;"-"&amp;TEXT(ROW()-1,"000")&amp;"-"&amp;$F1320&amp;TEXT(COUNTIF($F$2:F1320,$F1320), "000")</f>
        <v>2011-1319-泠涷茶499</v>
      </c>
      <c r="C1320" s="14" t="s">
        <v>13</v>
      </c>
      <c r="D1320" s="14" t="s">
        <v>130</v>
      </c>
      <c r="E1320" s="14" t="s">
        <v>18</v>
      </c>
      <c r="F1320" s="14" t="s">
        <v>176</v>
      </c>
      <c r="G1320" s="14">
        <v>22</v>
      </c>
      <c r="H1320" s="14">
        <v>65</v>
      </c>
      <c r="I1320" s="14">
        <v>2</v>
      </c>
      <c r="J1320" s="14">
        <v>9000</v>
      </c>
      <c r="K1320" s="15">
        <f t="shared" si="20"/>
        <v>18000</v>
      </c>
    </row>
    <row r="1321" spans="1:11">
      <c r="A1321" s="13">
        <v>40843</v>
      </c>
      <c r="B1321" s="67" t="str">
        <f>TEXT($A1321,"YYYY")&amp;"-"&amp;TEXT(ROW()-1,"000")&amp;"-"&amp;$F1321&amp;TEXT(COUNTIF($F$2:F1321,$F1321), "000")</f>
        <v>2011-1320-泠涷茶500</v>
      </c>
      <c r="C1321" s="14" t="s">
        <v>170</v>
      </c>
      <c r="D1321" s="14" t="s">
        <v>64</v>
      </c>
      <c r="E1321" s="14" t="s">
        <v>7</v>
      </c>
      <c r="F1321" s="14" t="s">
        <v>176</v>
      </c>
      <c r="G1321" s="14">
        <v>63</v>
      </c>
      <c r="H1321" s="14">
        <v>29</v>
      </c>
      <c r="I1321" s="14">
        <v>70</v>
      </c>
      <c r="J1321" s="14">
        <v>9000</v>
      </c>
      <c r="K1321" s="15">
        <f t="shared" si="20"/>
        <v>630000</v>
      </c>
    </row>
    <row r="1322" spans="1:11">
      <c r="A1322" s="13">
        <v>40843</v>
      </c>
      <c r="B1322" s="67" t="str">
        <f>TEXT($A1322,"YYYY")&amp;"-"&amp;TEXT(ROW()-1,"000")&amp;"-"&amp;$F1322&amp;TEXT(COUNTIF($F$2:F1322,$F1322), "000")</f>
        <v>2011-1321-奶茶311</v>
      </c>
      <c r="C1322" s="14" t="s">
        <v>173</v>
      </c>
      <c r="D1322" s="14" t="s">
        <v>129</v>
      </c>
      <c r="E1322" s="14" t="s">
        <v>18</v>
      </c>
      <c r="F1322" s="14" t="s">
        <v>174</v>
      </c>
      <c r="G1322" s="14">
        <v>79</v>
      </c>
      <c r="H1322" s="14">
        <v>31</v>
      </c>
      <c r="I1322" s="14">
        <v>44</v>
      </c>
      <c r="J1322" s="14">
        <v>18000</v>
      </c>
      <c r="K1322" s="15">
        <f t="shared" si="20"/>
        <v>792000</v>
      </c>
    </row>
    <row r="1323" spans="1:11">
      <c r="A1323" s="13">
        <v>40843</v>
      </c>
      <c r="B1323" s="67" t="str">
        <f>TEXT($A1323,"YYYY")&amp;"-"&amp;TEXT(ROW()-1,"000")&amp;"-"&amp;$F1323&amp;TEXT(COUNTIF($F$2:F1323,$F1323), "000")</f>
        <v>2011-1322-泠涷茶501</v>
      </c>
      <c r="C1323" s="14" t="s">
        <v>13</v>
      </c>
      <c r="D1323" s="14" t="s">
        <v>112</v>
      </c>
      <c r="E1323" s="14" t="s">
        <v>23</v>
      </c>
      <c r="F1323" s="14" t="s">
        <v>176</v>
      </c>
      <c r="G1323" s="14">
        <v>87</v>
      </c>
      <c r="H1323" s="14">
        <v>52</v>
      </c>
      <c r="I1323" s="14">
        <v>6</v>
      </c>
      <c r="J1323" s="14">
        <v>9000</v>
      </c>
      <c r="K1323" s="15">
        <f t="shared" si="20"/>
        <v>54000</v>
      </c>
    </row>
    <row r="1324" spans="1:11">
      <c r="A1324" s="13">
        <v>40847</v>
      </c>
      <c r="B1324" s="67" t="str">
        <f>TEXT($A1324,"YYYY")&amp;"-"&amp;TEXT(ROW()-1,"000")&amp;"-"&amp;$F1324&amp;TEXT(COUNTIF($F$2:F1324,$F1324), "000")</f>
        <v>2011-1323-泠涷茶502</v>
      </c>
      <c r="C1324" s="14" t="s">
        <v>170</v>
      </c>
      <c r="D1324" s="14" t="s">
        <v>144</v>
      </c>
      <c r="E1324" s="14" t="s">
        <v>118</v>
      </c>
      <c r="F1324" s="14" t="s">
        <v>176</v>
      </c>
      <c r="G1324" s="14">
        <v>89</v>
      </c>
      <c r="H1324" s="14">
        <v>25</v>
      </c>
      <c r="I1324" s="14">
        <v>49</v>
      </c>
      <c r="J1324" s="14">
        <v>9000</v>
      </c>
      <c r="K1324" s="15">
        <f t="shared" si="20"/>
        <v>441000</v>
      </c>
    </row>
    <row r="1325" spans="1:11">
      <c r="A1325" s="13">
        <v>40848</v>
      </c>
      <c r="B1325" s="67" t="str">
        <f>TEXT($A1325,"YYYY")&amp;"-"&amp;TEXT(ROW()-1,"000")&amp;"-"&amp;$F1325&amp;TEXT(COUNTIF($F$2:F1325,$F1325), "000")</f>
        <v>2011-1324-奶茶312</v>
      </c>
      <c r="C1325" s="14" t="s">
        <v>171</v>
      </c>
      <c r="D1325" s="14" t="s">
        <v>126</v>
      </c>
      <c r="E1325" s="14" t="s">
        <v>18</v>
      </c>
      <c r="F1325" s="14" t="s">
        <v>174</v>
      </c>
      <c r="G1325" s="14">
        <v>91</v>
      </c>
      <c r="H1325" s="14">
        <v>90</v>
      </c>
      <c r="I1325" s="14">
        <v>61</v>
      </c>
      <c r="J1325" s="14">
        <v>18000</v>
      </c>
      <c r="K1325" s="15">
        <f t="shared" si="20"/>
        <v>1098000</v>
      </c>
    </row>
    <row r="1326" spans="1:11">
      <c r="A1326" s="13">
        <v>40850</v>
      </c>
      <c r="B1326" s="67" t="str">
        <f>TEXT($A1326,"YYYY")&amp;"-"&amp;TEXT(ROW()-1,"000")&amp;"-"&amp;$F1326&amp;TEXT(COUNTIF($F$2:F1326,$F1326), "000")</f>
        <v>2011-1325-泠涷茶503</v>
      </c>
      <c r="C1326" s="14" t="s">
        <v>13</v>
      </c>
      <c r="D1326" s="14" t="s">
        <v>167</v>
      </c>
      <c r="E1326" s="14" t="s">
        <v>18</v>
      </c>
      <c r="F1326" s="14" t="s">
        <v>176</v>
      </c>
      <c r="G1326" s="14">
        <v>80</v>
      </c>
      <c r="H1326" s="14">
        <v>46</v>
      </c>
      <c r="I1326" s="14">
        <v>86</v>
      </c>
      <c r="J1326" s="14">
        <v>9000</v>
      </c>
      <c r="K1326" s="15">
        <f t="shared" si="20"/>
        <v>774000</v>
      </c>
    </row>
    <row r="1327" spans="1:11">
      <c r="A1327" s="13">
        <v>40851</v>
      </c>
      <c r="B1327" s="67" t="str">
        <f>TEXT($A1327,"YYYY")&amp;"-"&amp;TEXT(ROW()-1,"000")&amp;"-"&amp;$F1327&amp;TEXT(COUNTIF($F$2:F1327,$F1327), "000")</f>
        <v>2011-1326-紅茶396</v>
      </c>
      <c r="C1327" s="14" t="s">
        <v>172</v>
      </c>
      <c r="D1327" s="14" t="s">
        <v>11</v>
      </c>
      <c r="E1327" s="14" t="s">
        <v>7</v>
      </c>
      <c r="F1327" s="14" t="s">
        <v>175</v>
      </c>
      <c r="G1327" s="14">
        <v>84</v>
      </c>
      <c r="H1327" s="14">
        <v>67</v>
      </c>
      <c r="I1327" s="14">
        <v>7</v>
      </c>
      <c r="J1327" s="14">
        <v>23500</v>
      </c>
      <c r="K1327" s="15">
        <f t="shared" si="20"/>
        <v>164500</v>
      </c>
    </row>
    <row r="1328" spans="1:11">
      <c r="A1328" s="13">
        <v>40851</v>
      </c>
      <c r="B1328" s="67" t="str">
        <f>TEXT($A1328,"YYYY")&amp;"-"&amp;TEXT(ROW()-1,"000")&amp;"-"&amp;$F1328&amp;TEXT(COUNTIF($F$2:F1328,$F1328), "000")</f>
        <v>2011-1327-紅茶397</v>
      </c>
      <c r="C1328" s="14" t="s">
        <v>172</v>
      </c>
      <c r="D1328" s="14" t="s">
        <v>11</v>
      </c>
      <c r="E1328" s="14" t="s">
        <v>7</v>
      </c>
      <c r="F1328" s="14" t="s">
        <v>175</v>
      </c>
      <c r="G1328" s="14">
        <v>84</v>
      </c>
      <c r="H1328" s="14">
        <v>46</v>
      </c>
      <c r="I1328" s="14">
        <v>41</v>
      </c>
      <c r="J1328" s="14">
        <v>23500</v>
      </c>
      <c r="K1328" s="15">
        <f t="shared" si="20"/>
        <v>963500</v>
      </c>
    </row>
    <row r="1329" spans="1:11">
      <c r="A1329" s="13">
        <v>40851</v>
      </c>
      <c r="B1329" s="67" t="str">
        <f>TEXT($A1329,"YYYY")&amp;"-"&amp;TEXT(ROW()-1,"000")&amp;"-"&amp;$F1329&amp;TEXT(COUNTIF($F$2:F1329,$F1329), "000")</f>
        <v>2011-1328-茶包068</v>
      </c>
      <c r="C1329" s="14" t="s">
        <v>173</v>
      </c>
      <c r="D1329" s="14" t="s">
        <v>42</v>
      </c>
      <c r="E1329" s="14" t="s">
        <v>23</v>
      </c>
      <c r="F1329" s="14" t="s">
        <v>178</v>
      </c>
      <c r="G1329" s="14">
        <v>49</v>
      </c>
      <c r="H1329" s="14">
        <v>93</v>
      </c>
      <c r="I1329" s="14">
        <v>90</v>
      </c>
      <c r="J1329" s="14">
        <v>4000</v>
      </c>
      <c r="K1329" s="15">
        <f t="shared" si="20"/>
        <v>360000</v>
      </c>
    </row>
    <row r="1330" spans="1:11">
      <c r="A1330" s="13">
        <v>40853</v>
      </c>
      <c r="B1330" s="67" t="str">
        <f>TEXT($A1330,"YYYY")&amp;"-"&amp;TEXT(ROW()-1,"000")&amp;"-"&amp;$F1330&amp;TEXT(COUNTIF($F$2:F1330,$F1330), "000")</f>
        <v>2011-1329-茶包069</v>
      </c>
      <c r="C1330" s="14" t="s">
        <v>171</v>
      </c>
      <c r="D1330" s="14" t="s">
        <v>65</v>
      </c>
      <c r="E1330" s="14" t="s">
        <v>23</v>
      </c>
      <c r="F1330" s="14" t="s">
        <v>178</v>
      </c>
      <c r="G1330" s="14">
        <v>97</v>
      </c>
      <c r="H1330" s="14">
        <v>46</v>
      </c>
      <c r="I1330" s="14">
        <v>12</v>
      </c>
      <c r="J1330" s="14">
        <v>4000</v>
      </c>
      <c r="K1330" s="15">
        <f t="shared" si="20"/>
        <v>48000</v>
      </c>
    </row>
    <row r="1331" spans="1:11">
      <c r="A1331" s="13">
        <v>40853</v>
      </c>
      <c r="B1331" s="67" t="str">
        <f>TEXT($A1331,"YYYY")&amp;"-"&amp;TEXT(ROW()-1,"000")&amp;"-"&amp;$F1331&amp;TEXT(COUNTIF($F$2:F1331,$F1331), "000")</f>
        <v>2011-1330-泠涷茶504</v>
      </c>
      <c r="C1331" s="14" t="s">
        <v>172</v>
      </c>
      <c r="D1331" s="14" t="s">
        <v>108</v>
      </c>
      <c r="E1331" s="14" t="s">
        <v>10</v>
      </c>
      <c r="F1331" s="14" t="s">
        <v>176</v>
      </c>
      <c r="G1331" s="14">
        <v>80</v>
      </c>
      <c r="H1331" s="14">
        <v>27</v>
      </c>
      <c r="I1331" s="14">
        <v>56</v>
      </c>
      <c r="J1331" s="14">
        <v>9000</v>
      </c>
      <c r="K1331" s="15">
        <f t="shared" si="20"/>
        <v>504000</v>
      </c>
    </row>
    <row r="1332" spans="1:11">
      <c r="A1332" s="13">
        <v>40853</v>
      </c>
      <c r="B1332" s="67" t="str">
        <f>TEXT($A1332,"YYYY")&amp;"-"&amp;TEXT(ROW()-1,"000")&amp;"-"&amp;$F1332&amp;TEXT(COUNTIF($F$2:F1332,$F1332), "000")</f>
        <v>2011-1331-紅茶398</v>
      </c>
      <c r="C1332" s="14" t="s">
        <v>172</v>
      </c>
      <c r="D1332" s="14" t="s">
        <v>11</v>
      </c>
      <c r="E1332" s="14" t="s">
        <v>7</v>
      </c>
      <c r="F1332" s="14" t="s">
        <v>175</v>
      </c>
      <c r="G1332" s="14">
        <v>38</v>
      </c>
      <c r="H1332" s="14">
        <v>45</v>
      </c>
      <c r="I1332" s="14">
        <v>54</v>
      </c>
      <c r="J1332" s="14">
        <v>23500</v>
      </c>
      <c r="K1332" s="15">
        <f t="shared" si="20"/>
        <v>1269000</v>
      </c>
    </row>
    <row r="1333" spans="1:11">
      <c r="A1333" s="13">
        <v>40855</v>
      </c>
      <c r="B1333" s="67" t="str">
        <f>TEXT($A1333,"YYYY")&amp;"-"&amp;TEXT(ROW()-1,"000")&amp;"-"&amp;$F1333&amp;TEXT(COUNTIF($F$2:F1333,$F1333), "000")</f>
        <v>2011-1332-泠涷茶505</v>
      </c>
      <c r="C1333" s="14" t="s">
        <v>173</v>
      </c>
      <c r="D1333" s="14" t="s">
        <v>100</v>
      </c>
      <c r="E1333" s="14" t="s">
        <v>18</v>
      </c>
      <c r="F1333" s="14" t="s">
        <v>176</v>
      </c>
      <c r="G1333" s="14">
        <v>32</v>
      </c>
      <c r="H1333" s="14">
        <v>33</v>
      </c>
      <c r="I1333" s="14">
        <v>26</v>
      </c>
      <c r="J1333" s="14">
        <v>9000</v>
      </c>
      <c r="K1333" s="15">
        <f t="shared" si="20"/>
        <v>234000</v>
      </c>
    </row>
    <row r="1334" spans="1:11">
      <c r="A1334" s="13">
        <v>40856</v>
      </c>
      <c r="B1334" s="67" t="str">
        <f>TEXT($A1334,"YYYY")&amp;"-"&amp;TEXT(ROW()-1,"000")&amp;"-"&amp;$F1334&amp;TEXT(COUNTIF($F$2:F1334,$F1334), "000")</f>
        <v>2011-1333-泠涷茶506</v>
      </c>
      <c r="C1334" s="14" t="s">
        <v>172</v>
      </c>
      <c r="D1334" s="14" t="s">
        <v>150</v>
      </c>
      <c r="E1334" s="14" t="s">
        <v>21</v>
      </c>
      <c r="F1334" s="14" t="s">
        <v>176</v>
      </c>
      <c r="G1334" s="14">
        <v>35</v>
      </c>
      <c r="H1334" s="14">
        <v>93</v>
      </c>
      <c r="I1334" s="14">
        <v>84</v>
      </c>
      <c r="J1334" s="14">
        <v>9000</v>
      </c>
      <c r="K1334" s="15">
        <f t="shared" si="20"/>
        <v>756000</v>
      </c>
    </row>
    <row r="1335" spans="1:11">
      <c r="A1335" s="13">
        <v>40856</v>
      </c>
      <c r="B1335" s="67" t="str">
        <f>TEXT($A1335,"YYYY")&amp;"-"&amp;TEXT(ROW()-1,"000")&amp;"-"&amp;$F1335&amp;TEXT(COUNTIF($F$2:F1335,$F1335), "000")</f>
        <v>2011-1334-奶茶313</v>
      </c>
      <c r="C1335" s="14" t="s">
        <v>173</v>
      </c>
      <c r="D1335" s="14" t="s">
        <v>46</v>
      </c>
      <c r="E1335" s="14" t="s">
        <v>7</v>
      </c>
      <c r="F1335" s="14" t="s">
        <v>174</v>
      </c>
      <c r="G1335" s="14">
        <v>21</v>
      </c>
      <c r="H1335" s="14">
        <v>71</v>
      </c>
      <c r="I1335" s="14">
        <v>94</v>
      </c>
      <c r="J1335" s="14">
        <v>18000</v>
      </c>
      <c r="K1335" s="15">
        <f t="shared" si="20"/>
        <v>1692000</v>
      </c>
    </row>
    <row r="1336" spans="1:11">
      <c r="A1336" s="13">
        <v>40858</v>
      </c>
      <c r="B1336" s="67" t="str">
        <f>TEXT($A1336,"YYYY")&amp;"-"&amp;TEXT(ROW()-1,"000")&amp;"-"&amp;$F1336&amp;TEXT(COUNTIF($F$2:F1336,$F1336), "000")</f>
        <v>2011-1335-茶里王043</v>
      </c>
      <c r="C1336" s="14" t="s">
        <v>171</v>
      </c>
      <c r="D1336" s="14" t="s">
        <v>54</v>
      </c>
      <c r="E1336" s="14" t="s">
        <v>7</v>
      </c>
      <c r="F1336" s="14" t="s">
        <v>177</v>
      </c>
      <c r="G1336" s="14">
        <v>85</v>
      </c>
      <c r="H1336" s="14">
        <v>62</v>
      </c>
      <c r="I1336" s="14">
        <v>6</v>
      </c>
      <c r="J1336" s="14">
        <v>5000</v>
      </c>
      <c r="K1336" s="15">
        <f t="shared" si="20"/>
        <v>30000</v>
      </c>
    </row>
    <row r="1337" spans="1:11">
      <c r="A1337" s="13">
        <v>40859</v>
      </c>
      <c r="B1337" s="67" t="str">
        <f>TEXT($A1337,"YYYY")&amp;"-"&amp;TEXT(ROW()-1,"000")&amp;"-"&amp;$F1337&amp;TEXT(COUNTIF($F$2:F1337,$F1337), "000")</f>
        <v>2011-1336-奶茶314</v>
      </c>
      <c r="C1337" s="14" t="s">
        <v>13</v>
      </c>
      <c r="D1337" s="14" t="s">
        <v>65</v>
      </c>
      <c r="E1337" s="14" t="s">
        <v>7</v>
      </c>
      <c r="F1337" s="14" t="s">
        <v>174</v>
      </c>
      <c r="G1337" s="14">
        <v>55</v>
      </c>
      <c r="H1337" s="14">
        <v>69</v>
      </c>
      <c r="I1337" s="14">
        <v>58</v>
      </c>
      <c r="J1337" s="14">
        <v>18000</v>
      </c>
      <c r="K1337" s="15">
        <f t="shared" si="20"/>
        <v>1044000</v>
      </c>
    </row>
    <row r="1338" spans="1:11">
      <c r="A1338" s="13">
        <v>40860</v>
      </c>
      <c r="B1338" s="67" t="str">
        <f>TEXT($A1338,"YYYY")&amp;"-"&amp;TEXT(ROW()-1,"000")&amp;"-"&amp;$F1338&amp;TEXT(COUNTIF($F$2:F1338,$F1338), "000")</f>
        <v>2011-1337-泠涷茶507</v>
      </c>
      <c r="C1338" s="14" t="s">
        <v>170</v>
      </c>
      <c r="D1338" s="14" t="s">
        <v>6</v>
      </c>
      <c r="E1338" s="14" t="s">
        <v>7</v>
      </c>
      <c r="F1338" s="14" t="s">
        <v>176</v>
      </c>
      <c r="G1338" s="14">
        <v>63</v>
      </c>
      <c r="H1338" s="14">
        <v>69</v>
      </c>
      <c r="I1338" s="14">
        <v>99</v>
      </c>
      <c r="J1338" s="14">
        <v>9000</v>
      </c>
      <c r="K1338" s="15">
        <f t="shared" si="20"/>
        <v>891000</v>
      </c>
    </row>
    <row r="1339" spans="1:11">
      <c r="A1339" s="13">
        <v>40862</v>
      </c>
      <c r="B1339" s="67" t="str">
        <f>TEXT($A1339,"YYYY")&amp;"-"&amp;TEXT(ROW()-1,"000")&amp;"-"&amp;$F1339&amp;TEXT(COUNTIF($F$2:F1339,$F1339), "000")</f>
        <v>2011-1338-紅茶399</v>
      </c>
      <c r="C1339" s="14" t="s">
        <v>169</v>
      </c>
      <c r="D1339" s="14" t="s">
        <v>9</v>
      </c>
      <c r="E1339" s="14" t="s">
        <v>18</v>
      </c>
      <c r="F1339" s="14" t="s">
        <v>175</v>
      </c>
      <c r="G1339" s="14">
        <v>94</v>
      </c>
      <c r="H1339" s="14">
        <v>49</v>
      </c>
      <c r="I1339" s="14">
        <v>71</v>
      </c>
      <c r="J1339" s="14">
        <v>23500</v>
      </c>
      <c r="K1339" s="15">
        <f t="shared" si="20"/>
        <v>1668500</v>
      </c>
    </row>
    <row r="1340" spans="1:11">
      <c r="A1340" s="13">
        <v>40862</v>
      </c>
      <c r="B1340" s="67" t="str">
        <f>TEXT($A1340,"YYYY")&amp;"-"&amp;TEXT(ROW()-1,"000")&amp;"-"&amp;$F1340&amp;TEXT(COUNTIF($F$2:F1340,$F1340), "000")</f>
        <v>2011-1339-泠涷茶508</v>
      </c>
      <c r="C1340" s="14" t="s">
        <v>169</v>
      </c>
      <c r="D1340" s="14" t="s">
        <v>123</v>
      </c>
      <c r="E1340" s="14" t="s">
        <v>18</v>
      </c>
      <c r="F1340" s="14" t="s">
        <v>176</v>
      </c>
      <c r="G1340" s="14">
        <v>56</v>
      </c>
      <c r="H1340" s="14">
        <v>65</v>
      </c>
      <c r="I1340" s="14">
        <v>19</v>
      </c>
      <c r="J1340" s="14">
        <v>9000</v>
      </c>
      <c r="K1340" s="15">
        <f t="shared" si="20"/>
        <v>171000</v>
      </c>
    </row>
    <row r="1341" spans="1:11">
      <c r="A1341" s="13">
        <v>40863</v>
      </c>
      <c r="B1341" s="67" t="str">
        <f>TEXT($A1341,"YYYY")&amp;"-"&amp;TEXT(ROW()-1,"000")&amp;"-"&amp;$F1341&amp;TEXT(COUNTIF($F$2:F1341,$F1341), "000")</f>
        <v>2011-1340-紅茶400</v>
      </c>
      <c r="C1341" s="14" t="s">
        <v>172</v>
      </c>
      <c r="D1341" s="14" t="s">
        <v>157</v>
      </c>
      <c r="E1341" s="14" t="s">
        <v>21</v>
      </c>
      <c r="F1341" s="14" t="s">
        <v>175</v>
      </c>
      <c r="G1341" s="14">
        <v>70</v>
      </c>
      <c r="H1341" s="14">
        <v>63</v>
      </c>
      <c r="I1341" s="14">
        <v>88</v>
      </c>
      <c r="J1341" s="14">
        <v>23500</v>
      </c>
      <c r="K1341" s="15">
        <f t="shared" si="20"/>
        <v>2068000</v>
      </c>
    </row>
    <row r="1342" spans="1:11">
      <c r="A1342" s="13">
        <v>40863</v>
      </c>
      <c r="B1342" s="67" t="str">
        <f>TEXT($A1342,"YYYY")&amp;"-"&amp;TEXT(ROW()-1,"000")&amp;"-"&amp;$F1342&amp;TEXT(COUNTIF($F$2:F1342,$F1342), "000")</f>
        <v>2011-1341-紅茶401</v>
      </c>
      <c r="C1342" s="14" t="s">
        <v>170</v>
      </c>
      <c r="D1342" s="14" t="s">
        <v>161</v>
      </c>
      <c r="E1342" s="14" t="s">
        <v>10</v>
      </c>
      <c r="F1342" s="14" t="s">
        <v>175</v>
      </c>
      <c r="G1342" s="14">
        <v>67</v>
      </c>
      <c r="H1342" s="14">
        <v>100</v>
      </c>
      <c r="I1342" s="14">
        <v>24</v>
      </c>
      <c r="J1342" s="14">
        <v>23500</v>
      </c>
      <c r="K1342" s="15">
        <f t="shared" si="20"/>
        <v>564000</v>
      </c>
    </row>
    <row r="1343" spans="1:11">
      <c r="A1343" s="13">
        <v>40864</v>
      </c>
      <c r="B1343" s="67" t="str">
        <f>TEXT($A1343,"YYYY")&amp;"-"&amp;TEXT(ROW()-1,"000")&amp;"-"&amp;$F1343&amp;TEXT(COUNTIF($F$2:F1343,$F1343), "000")</f>
        <v>2011-1342-泠涷茶509</v>
      </c>
      <c r="C1343" s="14" t="s">
        <v>13</v>
      </c>
      <c r="D1343" s="14" t="s">
        <v>68</v>
      </c>
      <c r="E1343" s="14" t="s">
        <v>7</v>
      </c>
      <c r="F1343" s="14" t="s">
        <v>176</v>
      </c>
      <c r="G1343" s="14">
        <v>82</v>
      </c>
      <c r="H1343" s="14">
        <v>31</v>
      </c>
      <c r="I1343" s="14">
        <v>75</v>
      </c>
      <c r="J1343" s="14">
        <v>9000</v>
      </c>
      <c r="K1343" s="15">
        <f t="shared" si="20"/>
        <v>675000</v>
      </c>
    </row>
    <row r="1344" spans="1:11">
      <c r="A1344" s="13">
        <v>40866</v>
      </c>
      <c r="B1344" s="67" t="str">
        <f>TEXT($A1344,"YYYY")&amp;"-"&amp;TEXT(ROW()-1,"000")&amp;"-"&amp;$F1344&amp;TEXT(COUNTIF($F$2:F1344,$F1344), "000")</f>
        <v>2011-1343-奶茶315</v>
      </c>
      <c r="C1344" s="14" t="s">
        <v>170</v>
      </c>
      <c r="D1344" s="14" t="s">
        <v>6</v>
      </c>
      <c r="E1344" s="14" t="s">
        <v>7</v>
      </c>
      <c r="F1344" s="14" t="s">
        <v>174</v>
      </c>
      <c r="G1344" s="14">
        <v>26</v>
      </c>
      <c r="H1344" s="14">
        <v>71</v>
      </c>
      <c r="I1344" s="14">
        <v>66</v>
      </c>
      <c r="J1344" s="14">
        <v>18000</v>
      </c>
      <c r="K1344" s="15">
        <f t="shared" si="20"/>
        <v>1188000</v>
      </c>
    </row>
    <row r="1345" spans="1:11">
      <c r="A1345" s="13">
        <v>40866</v>
      </c>
      <c r="B1345" s="67" t="str">
        <f>TEXT($A1345,"YYYY")&amp;"-"&amp;TEXT(ROW()-1,"000")&amp;"-"&amp;$F1345&amp;TEXT(COUNTIF($F$2:F1345,$F1345), "000")</f>
        <v>2011-1344-奶茶316</v>
      </c>
      <c r="C1345" s="14" t="s">
        <v>173</v>
      </c>
      <c r="D1345" s="14" t="s">
        <v>152</v>
      </c>
      <c r="E1345" s="14" t="s">
        <v>10</v>
      </c>
      <c r="F1345" s="14" t="s">
        <v>174</v>
      </c>
      <c r="G1345" s="14">
        <v>56</v>
      </c>
      <c r="H1345" s="14">
        <v>51</v>
      </c>
      <c r="I1345" s="14">
        <v>84</v>
      </c>
      <c r="J1345" s="14">
        <v>18000</v>
      </c>
      <c r="K1345" s="15">
        <f t="shared" si="20"/>
        <v>1512000</v>
      </c>
    </row>
    <row r="1346" spans="1:11">
      <c r="A1346" s="13">
        <v>40866</v>
      </c>
      <c r="B1346" s="67" t="str">
        <f>TEXT($A1346,"YYYY")&amp;"-"&amp;TEXT(ROW()-1,"000")&amp;"-"&amp;$F1346&amp;TEXT(COUNTIF($F$2:F1346,$F1346), "000")</f>
        <v>2011-1345-紅茶402</v>
      </c>
      <c r="C1346" s="14" t="s">
        <v>169</v>
      </c>
      <c r="D1346" s="14" t="s">
        <v>160</v>
      </c>
      <c r="E1346" s="14" t="s">
        <v>10</v>
      </c>
      <c r="F1346" s="14" t="s">
        <v>175</v>
      </c>
      <c r="G1346" s="14">
        <v>43</v>
      </c>
      <c r="H1346" s="14">
        <v>89</v>
      </c>
      <c r="I1346" s="14">
        <v>17</v>
      </c>
      <c r="J1346" s="14">
        <v>23500</v>
      </c>
      <c r="K1346" s="15">
        <f t="shared" ref="K1346:K1409" si="21">J1346*I1346</f>
        <v>399500</v>
      </c>
    </row>
    <row r="1347" spans="1:11">
      <c r="A1347" s="13">
        <v>40867</v>
      </c>
      <c r="B1347" s="67" t="str">
        <f>TEXT($A1347,"YYYY")&amp;"-"&amp;TEXT(ROW()-1,"000")&amp;"-"&amp;$F1347&amp;TEXT(COUNTIF($F$2:F1347,$F1347), "000")</f>
        <v>2011-1346-茶包070</v>
      </c>
      <c r="C1347" s="14" t="s">
        <v>172</v>
      </c>
      <c r="D1347" s="14" t="s">
        <v>36</v>
      </c>
      <c r="E1347" s="14" t="s">
        <v>23</v>
      </c>
      <c r="F1347" s="14" t="s">
        <v>178</v>
      </c>
      <c r="G1347" s="14">
        <v>55</v>
      </c>
      <c r="H1347" s="14">
        <v>40</v>
      </c>
      <c r="I1347" s="14">
        <v>3</v>
      </c>
      <c r="J1347" s="14">
        <v>4000</v>
      </c>
      <c r="K1347" s="15">
        <f t="shared" si="21"/>
        <v>12000</v>
      </c>
    </row>
    <row r="1348" spans="1:11">
      <c r="A1348" s="13">
        <v>40868</v>
      </c>
      <c r="B1348" s="67" t="str">
        <f>TEXT($A1348,"YYYY")&amp;"-"&amp;TEXT(ROW()-1,"000")&amp;"-"&amp;$F1348&amp;TEXT(COUNTIF($F$2:F1348,$F1348), "000")</f>
        <v>2011-1347-紅茶403</v>
      </c>
      <c r="C1348" s="14" t="s">
        <v>13</v>
      </c>
      <c r="D1348" s="14" t="s">
        <v>156</v>
      </c>
      <c r="E1348" s="14" t="s">
        <v>23</v>
      </c>
      <c r="F1348" s="14" t="s">
        <v>175</v>
      </c>
      <c r="G1348" s="14">
        <v>99</v>
      </c>
      <c r="H1348" s="14">
        <v>52</v>
      </c>
      <c r="I1348" s="14">
        <v>5</v>
      </c>
      <c r="J1348" s="14">
        <v>23500</v>
      </c>
      <c r="K1348" s="15">
        <f t="shared" si="21"/>
        <v>117500</v>
      </c>
    </row>
    <row r="1349" spans="1:11">
      <c r="A1349" s="13">
        <v>40869</v>
      </c>
      <c r="B1349" s="67" t="str">
        <f>TEXT($A1349,"YYYY")&amp;"-"&amp;TEXT(ROW()-1,"000")&amp;"-"&amp;$F1349&amp;TEXT(COUNTIF($F$2:F1349,$F1349), "000")</f>
        <v>2011-1348-紅茶404</v>
      </c>
      <c r="C1349" s="14" t="s">
        <v>173</v>
      </c>
      <c r="D1349" s="14" t="s">
        <v>38</v>
      </c>
      <c r="E1349" s="14" t="s">
        <v>23</v>
      </c>
      <c r="F1349" s="14" t="s">
        <v>175</v>
      </c>
      <c r="G1349" s="14">
        <v>92</v>
      </c>
      <c r="H1349" s="14">
        <v>35</v>
      </c>
      <c r="I1349" s="14">
        <v>60</v>
      </c>
      <c r="J1349" s="14">
        <v>23500</v>
      </c>
      <c r="K1349" s="15">
        <f t="shared" si="21"/>
        <v>1410000</v>
      </c>
    </row>
    <row r="1350" spans="1:11">
      <c r="A1350" s="13">
        <v>40869</v>
      </c>
      <c r="B1350" s="67" t="str">
        <f>TEXT($A1350,"YYYY")&amp;"-"&amp;TEXT(ROW()-1,"000")&amp;"-"&amp;$F1350&amp;TEXT(COUNTIF($F$2:F1350,$F1350), "000")</f>
        <v>2011-1349-奶茶317</v>
      </c>
      <c r="C1350" s="14" t="s">
        <v>169</v>
      </c>
      <c r="D1350" s="14" t="s">
        <v>6</v>
      </c>
      <c r="E1350" s="14" t="s">
        <v>7</v>
      </c>
      <c r="F1350" s="14" t="s">
        <v>174</v>
      </c>
      <c r="G1350" s="14">
        <v>67</v>
      </c>
      <c r="H1350" s="14">
        <v>94</v>
      </c>
      <c r="I1350" s="14">
        <v>49</v>
      </c>
      <c r="J1350" s="14">
        <v>18000</v>
      </c>
      <c r="K1350" s="15">
        <f t="shared" si="21"/>
        <v>882000</v>
      </c>
    </row>
    <row r="1351" spans="1:11">
      <c r="A1351" s="13">
        <v>40869</v>
      </c>
      <c r="B1351" s="67" t="str">
        <f>TEXT($A1351,"YYYY")&amp;"-"&amp;TEXT(ROW()-1,"000")&amp;"-"&amp;$F1351&amp;TEXT(COUNTIF($F$2:F1351,$F1351), "000")</f>
        <v>2011-1350-紅茶405</v>
      </c>
      <c r="C1351" s="14" t="s">
        <v>173</v>
      </c>
      <c r="D1351" s="14" t="s">
        <v>83</v>
      </c>
      <c r="E1351" s="14" t="s">
        <v>7</v>
      </c>
      <c r="F1351" s="14" t="s">
        <v>175</v>
      </c>
      <c r="G1351" s="14">
        <v>89</v>
      </c>
      <c r="H1351" s="14">
        <v>32</v>
      </c>
      <c r="I1351" s="14">
        <v>56</v>
      </c>
      <c r="J1351" s="14">
        <v>23500</v>
      </c>
      <c r="K1351" s="15">
        <f t="shared" si="21"/>
        <v>1316000</v>
      </c>
    </row>
    <row r="1352" spans="1:11">
      <c r="A1352" s="13">
        <v>40869</v>
      </c>
      <c r="B1352" s="67" t="str">
        <f>TEXT($A1352,"YYYY")&amp;"-"&amp;TEXT(ROW()-1,"000")&amp;"-"&amp;$F1352&amp;TEXT(COUNTIF($F$2:F1352,$F1352), "000")</f>
        <v>2011-1351-奶茶318</v>
      </c>
      <c r="C1352" s="14" t="s">
        <v>169</v>
      </c>
      <c r="D1352" s="14" t="s">
        <v>33</v>
      </c>
      <c r="E1352" s="14" t="s">
        <v>23</v>
      </c>
      <c r="F1352" s="14" t="s">
        <v>174</v>
      </c>
      <c r="G1352" s="14">
        <v>81</v>
      </c>
      <c r="H1352" s="14">
        <v>70</v>
      </c>
      <c r="I1352" s="14">
        <v>19</v>
      </c>
      <c r="J1352" s="14">
        <v>18000</v>
      </c>
      <c r="K1352" s="15">
        <f t="shared" si="21"/>
        <v>342000</v>
      </c>
    </row>
    <row r="1353" spans="1:11">
      <c r="A1353" s="13">
        <v>40870</v>
      </c>
      <c r="B1353" s="67" t="str">
        <f>TEXT($A1353,"YYYY")&amp;"-"&amp;TEXT(ROW()-1,"000")&amp;"-"&amp;$F1353&amp;TEXT(COUNTIF($F$2:F1353,$F1353), "000")</f>
        <v>2011-1352-奶茶319</v>
      </c>
      <c r="C1353" s="14" t="s">
        <v>13</v>
      </c>
      <c r="D1353" s="14" t="s">
        <v>89</v>
      </c>
      <c r="E1353" s="14" t="s">
        <v>10</v>
      </c>
      <c r="F1353" s="14" t="s">
        <v>174</v>
      </c>
      <c r="G1353" s="14">
        <v>26</v>
      </c>
      <c r="H1353" s="14">
        <v>99</v>
      </c>
      <c r="I1353" s="14">
        <v>49</v>
      </c>
      <c r="J1353" s="14">
        <v>18000</v>
      </c>
      <c r="K1353" s="15">
        <f t="shared" si="21"/>
        <v>882000</v>
      </c>
    </row>
    <row r="1354" spans="1:11">
      <c r="A1354" s="13">
        <v>40870</v>
      </c>
      <c r="B1354" s="67" t="str">
        <f>TEXT($A1354,"YYYY")&amp;"-"&amp;TEXT(ROW()-1,"000")&amp;"-"&amp;$F1354&amp;TEXT(COUNTIF($F$2:F1354,$F1354), "000")</f>
        <v>2011-1353-奶茶320</v>
      </c>
      <c r="C1354" s="14" t="s">
        <v>13</v>
      </c>
      <c r="D1354" s="14" t="s">
        <v>89</v>
      </c>
      <c r="E1354" s="14" t="s">
        <v>10</v>
      </c>
      <c r="F1354" s="14" t="s">
        <v>174</v>
      </c>
      <c r="G1354" s="14">
        <v>90</v>
      </c>
      <c r="H1354" s="14">
        <v>80</v>
      </c>
      <c r="I1354" s="14">
        <v>79</v>
      </c>
      <c r="J1354" s="14">
        <v>18000</v>
      </c>
      <c r="K1354" s="15">
        <f t="shared" si="21"/>
        <v>1422000</v>
      </c>
    </row>
    <row r="1355" spans="1:11">
      <c r="A1355" s="13">
        <v>40870</v>
      </c>
      <c r="B1355" s="67" t="str">
        <f>TEXT($A1355,"YYYY")&amp;"-"&amp;TEXT(ROW()-1,"000")&amp;"-"&amp;$F1355&amp;TEXT(COUNTIF($F$2:F1355,$F1355), "000")</f>
        <v>2011-1354-紅茶406</v>
      </c>
      <c r="C1355" s="14" t="s">
        <v>173</v>
      </c>
      <c r="D1355" s="14" t="s">
        <v>83</v>
      </c>
      <c r="E1355" s="14" t="s">
        <v>7</v>
      </c>
      <c r="F1355" s="14" t="s">
        <v>175</v>
      </c>
      <c r="G1355" s="14">
        <v>53</v>
      </c>
      <c r="H1355" s="14">
        <v>90</v>
      </c>
      <c r="I1355" s="14">
        <v>50</v>
      </c>
      <c r="J1355" s="14">
        <v>23500</v>
      </c>
      <c r="K1355" s="15">
        <f t="shared" si="21"/>
        <v>1175000</v>
      </c>
    </row>
    <row r="1356" spans="1:11">
      <c r="A1356" s="13">
        <v>40870</v>
      </c>
      <c r="B1356" s="67" t="str">
        <f>TEXT($A1356,"YYYY")&amp;"-"&amp;TEXT(ROW()-1,"000")&amp;"-"&amp;$F1356&amp;TEXT(COUNTIF($F$2:F1356,$F1356), "000")</f>
        <v>2011-1355-茶里王044</v>
      </c>
      <c r="C1356" s="14" t="s">
        <v>171</v>
      </c>
      <c r="D1356" s="14" t="s">
        <v>54</v>
      </c>
      <c r="E1356" s="14" t="s">
        <v>7</v>
      </c>
      <c r="F1356" s="14" t="s">
        <v>177</v>
      </c>
      <c r="G1356" s="14">
        <v>82</v>
      </c>
      <c r="H1356" s="14">
        <v>77</v>
      </c>
      <c r="I1356" s="14">
        <v>100</v>
      </c>
      <c r="J1356" s="14">
        <v>5000</v>
      </c>
      <c r="K1356" s="15">
        <f t="shared" si="21"/>
        <v>500000</v>
      </c>
    </row>
    <row r="1357" spans="1:11">
      <c r="A1357" s="13">
        <v>40870</v>
      </c>
      <c r="B1357" s="67" t="str">
        <f>TEXT($A1357,"YYYY")&amp;"-"&amp;TEXT(ROW()-1,"000")&amp;"-"&amp;$F1357&amp;TEXT(COUNTIF($F$2:F1357,$F1357), "000")</f>
        <v>2011-1356-奶茶321</v>
      </c>
      <c r="C1357" s="14" t="s">
        <v>173</v>
      </c>
      <c r="D1357" s="14" t="s">
        <v>28</v>
      </c>
      <c r="E1357" s="14" t="s">
        <v>18</v>
      </c>
      <c r="F1357" s="14" t="s">
        <v>174</v>
      </c>
      <c r="G1357" s="14">
        <v>50</v>
      </c>
      <c r="H1357" s="14">
        <v>24</v>
      </c>
      <c r="I1357" s="14">
        <v>64</v>
      </c>
      <c r="J1357" s="14">
        <v>18000</v>
      </c>
      <c r="K1357" s="15">
        <f t="shared" si="21"/>
        <v>1152000</v>
      </c>
    </row>
    <row r="1358" spans="1:11">
      <c r="A1358" s="13">
        <v>40871</v>
      </c>
      <c r="B1358" s="67" t="str">
        <f>TEXT($A1358,"YYYY")&amp;"-"&amp;TEXT(ROW()-1,"000")&amp;"-"&amp;$F1358&amp;TEXT(COUNTIF($F$2:F1358,$F1358), "000")</f>
        <v>2011-1357-奶茶322</v>
      </c>
      <c r="C1358" s="14" t="s">
        <v>170</v>
      </c>
      <c r="D1358" s="14" t="s">
        <v>155</v>
      </c>
      <c r="E1358" s="14" t="s">
        <v>18</v>
      </c>
      <c r="F1358" s="14" t="s">
        <v>174</v>
      </c>
      <c r="G1358" s="14">
        <v>46</v>
      </c>
      <c r="H1358" s="14">
        <v>46</v>
      </c>
      <c r="I1358" s="14">
        <v>22</v>
      </c>
      <c r="J1358" s="14">
        <v>18000</v>
      </c>
      <c r="K1358" s="15">
        <f t="shared" si="21"/>
        <v>396000</v>
      </c>
    </row>
    <row r="1359" spans="1:11">
      <c r="A1359" s="13">
        <v>40872</v>
      </c>
      <c r="B1359" s="67" t="str">
        <f>TEXT($A1359,"YYYY")&amp;"-"&amp;TEXT(ROW()-1,"000")&amp;"-"&amp;$F1359&amp;TEXT(COUNTIF($F$2:F1359,$F1359), "000")</f>
        <v>2011-1358-紅茶407</v>
      </c>
      <c r="C1359" s="14" t="s">
        <v>169</v>
      </c>
      <c r="D1359" s="14" t="s">
        <v>84</v>
      </c>
      <c r="E1359" s="14" t="s">
        <v>18</v>
      </c>
      <c r="F1359" s="14" t="s">
        <v>175</v>
      </c>
      <c r="G1359" s="14">
        <v>38</v>
      </c>
      <c r="H1359" s="14">
        <v>52</v>
      </c>
      <c r="I1359" s="14">
        <v>83</v>
      </c>
      <c r="J1359" s="14">
        <v>23500</v>
      </c>
      <c r="K1359" s="15">
        <f t="shared" si="21"/>
        <v>1950500</v>
      </c>
    </row>
    <row r="1360" spans="1:11">
      <c r="A1360" s="13">
        <v>40873</v>
      </c>
      <c r="B1360" s="67" t="str">
        <f>TEXT($A1360,"YYYY")&amp;"-"&amp;TEXT(ROW()-1,"000")&amp;"-"&amp;$F1360&amp;TEXT(COUNTIF($F$2:F1360,$F1360), "000")</f>
        <v>2011-1359-奶茶323</v>
      </c>
      <c r="C1360" s="14" t="s">
        <v>173</v>
      </c>
      <c r="D1360" s="14" t="s">
        <v>137</v>
      </c>
      <c r="E1360" s="14" t="s">
        <v>21</v>
      </c>
      <c r="F1360" s="14" t="s">
        <v>174</v>
      </c>
      <c r="G1360" s="14">
        <v>44</v>
      </c>
      <c r="H1360" s="14">
        <v>37</v>
      </c>
      <c r="I1360" s="14">
        <v>20</v>
      </c>
      <c r="J1360" s="14">
        <v>18000</v>
      </c>
      <c r="K1360" s="15">
        <f t="shared" si="21"/>
        <v>360000</v>
      </c>
    </row>
    <row r="1361" spans="1:11">
      <c r="A1361" s="13">
        <v>40874</v>
      </c>
      <c r="B1361" s="67" t="str">
        <f>TEXT($A1361,"YYYY")&amp;"-"&amp;TEXT(ROW()-1,"000")&amp;"-"&amp;$F1361&amp;TEXT(COUNTIF($F$2:F1361,$F1361), "000")</f>
        <v>2011-1360-奶茶324</v>
      </c>
      <c r="C1361" s="14" t="s">
        <v>169</v>
      </c>
      <c r="D1361" s="14" t="s">
        <v>60</v>
      </c>
      <c r="E1361" s="14" t="s">
        <v>7</v>
      </c>
      <c r="F1361" s="14" t="s">
        <v>174</v>
      </c>
      <c r="G1361" s="14">
        <v>87</v>
      </c>
      <c r="H1361" s="14">
        <v>21</v>
      </c>
      <c r="I1361" s="14">
        <v>63</v>
      </c>
      <c r="J1361" s="14">
        <v>18000</v>
      </c>
      <c r="K1361" s="15">
        <f t="shared" si="21"/>
        <v>1134000</v>
      </c>
    </row>
    <row r="1362" spans="1:11">
      <c r="A1362" s="13">
        <v>40874</v>
      </c>
      <c r="B1362" s="67" t="str">
        <f>TEXT($A1362,"YYYY")&amp;"-"&amp;TEXT(ROW()-1,"000")&amp;"-"&amp;$F1362&amp;TEXT(COUNTIF($F$2:F1362,$F1362), "000")</f>
        <v>2011-1361-泠涷茶510</v>
      </c>
      <c r="C1362" s="14" t="s">
        <v>13</v>
      </c>
      <c r="D1362" s="14" t="s">
        <v>32</v>
      </c>
      <c r="E1362" s="14" t="s">
        <v>23</v>
      </c>
      <c r="F1362" s="14" t="s">
        <v>176</v>
      </c>
      <c r="G1362" s="14">
        <v>91</v>
      </c>
      <c r="H1362" s="14">
        <v>74</v>
      </c>
      <c r="I1362" s="14">
        <v>17</v>
      </c>
      <c r="J1362" s="14">
        <v>9000</v>
      </c>
      <c r="K1362" s="15">
        <f t="shared" si="21"/>
        <v>153000</v>
      </c>
    </row>
    <row r="1363" spans="1:11">
      <c r="A1363" s="13">
        <v>40874</v>
      </c>
      <c r="B1363" s="67" t="str">
        <f>TEXT($A1363,"YYYY")&amp;"-"&amp;TEXT(ROW()-1,"000")&amp;"-"&amp;$F1363&amp;TEXT(COUNTIF($F$2:F1363,$F1363), "000")</f>
        <v>2011-1362-紅茶408</v>
      </c>
      <c r="C1363" s="14" t="s">
        <v>169</v>
      </c>
      <c r="D1363" s="14" t="s">
        <v>151</v>
      </c>
      <c r="E1363" s="14" t="s">
        <v>7</v>
      </c>
      <c r="F1363" s="14" t="s">
        <v>175</v>
      </c>
      <c r="G1363" s="14">
        <v>46</v>
      </c>
      <c r="H1363" s="14">
        <v>35</v>
      </c>
      <c r="I1363" s="14">
        <v>97</v>
      </c>
      <c r="J1363" s="14">
        <v>23500</v>
      </c>
      <c r="K1363" s="15">
        <f t="shared" si="21"/>
        <v>2279500</v>
      </c>
    </row>
    <row r="1364" spans="1:11">
      <c r="A1364" s="13">
        <v>40875</v>
      </c>
      <c r="B1364" s="67" t="str">
        <f>TEXT($A1364,"YYYY")&amp;"-"&amp;TEXT(ROW()-1,"000")&amp;"-"&amp;$F1364&amp;TEXT(COUNTIF($F$2:F1364,$F1364), "000")</f>
        <v>2011-1363-泠涷茶511</v>
      </c>
      <c r="C1364" s="14" t="s">
        <v>170</v>
      </c>
      <c r="D1364" s="14" t="s">
        <v>120</v>
      </c>
      <c r="E1364" s="14" t="s">
        <v>118</v>
      </c>
      <c r="F1364" s="14" t="s">
        <v>176</v>
      </c>
      <c r="G1364" s="14">
        <v>69</v>
      </c>
      <c r="H1364" s="14">
        <v>94</v>
      </c>
      <c r="I1364" s="14">
        <v>99</v>
      </c>
      <c r="J1364" s="14">
        <v>9000</v>
      </c>
      <c r="K1364" s="15">
        <f t="shared" si="21"/>
        <v>891000</v>
      </c>
    </row>
    <row r="1365" spans="1:11">
      <c r="A1365" s="13">
        <v>40876</v>
      </c>
      <c r="B1365" s="67" t="str">
        <f>TEXT($A1365,"YYYY")&amp;"-"&amp;TEXT(ROW()-1,"000")&amp;"-"&amp;$F1365&amp;TEXT(COUNTIF($F$2:F1365,$F1365), "000")</f>
        <v>2011-1364-紅茶409</v>
      </c>
      <c r="C1365" s="14" t="s">
        <v>172</v>
      </c>
      <c r="D1365" s="14" t="s">
        <v>11</v>
      </c>
      <c r="E1365" s="14" t="s">
        <v>7</v>
      </c>
      <c r="F1365" s="14" t="s">
        <v>175</v>
      </c>
      <c r="G1365" s="14">
        <v>38</v>
      </c>
      <c r="H1365" s="14">
        <v>58</v>
      </c>
      <c r="I1365" s="14">
        <v>30</v>
      </c>
      <c r="J1365" s="14">
        <v>23500</v>
      </c>
      <c r="K1365" s="15">
        <f t="shared" si="21"/>
        <v>705000</v>
      </c>
    </row>
    <row r="1366" spans="1:11">
      <c r="A1366" s="13">
        <v>40877</v>
      </c>
      <c r="B1366" s="67" t="str">
        <f>TEXT($A1366,"YYYY")&amp;"-"&amp;TEXT(ROW()-1,"000")&amp;"-"&amp;$F1366&amp;TEXT(COUNTIF($F$2:F1366,$F1366), "000")</f>
        <v>2011-1365-紅茶410</v>
      </c>
      <c r="C1366" s="14" t="s">
        <v>172</v>
      </c>
      <c r="D1366" s="14" t="s">
        <v>48</v>
      </c>
      <c r="E1366" s="14" t="s">
        <v>23</v>
      </c>
      <c r="F1366" s="14" t="s">
        <v>175</v>
      </c>
      <c r="G1366" s="14">
        <v>59</v>
      </c>
      <c r="H1366" s="14">
        <v>45</v>
      </c>
      <c r="I1366" s="14">
        <v>11</v>
      </c>
      <c r="J1366" s="14">
        <v>23500</v>
      </c>
      <c r="K1366" s="15">
        <f t="shared" si="21"/>
        <v>258500</v>
      </c>
    </row>
    <row r="1367" spans="1:11">
      <c r="A1367" s="13">
        <v>40877</v>
      </c>
      <c r="B1367" s="67" t="str">
        <f>TEXT($A1367,"YYYY")&amp;"-"&amp;TEXT(ROW()-1,"000")&amp;"-"&amp;$F1367&amp;TEXT(COUNTIF($F$2:F1367,$F1367), "000")</f>
        <v>2011-1366-泠涷茶512</v>
      </c>
      <c r="C1367" s="14" t="s">
        <v>169</v>
      </c>
      <c r="D1367" s="14" t="s">
        <v>66</v>
      </c>
      <c r="E1367" s="14" t="s">
        <v>7</v>
      </c>
      <c r="F1367" s="14" t="s">
        <v>176</v>
      </c>
      <c r="G1367" s="14">
        <v>20</v>
      </c>
      <c r="H1367" s="14">
        <v>94</v>
      </c>
      <c r="I1367" s="14">
        <v>46</v>
      </c>
      <c r="J1367" s="14">
        <v>9000</v>
      </c>
      <c r="K1367" s="15">
        <f t="shared" si="21"/>
        <v>414000</v>
      </c>
    </row>
    <row r="1368" spans="1:11">
      <c r="A1368" s="13">
        <v>40881</v>
      </c>
      <c r="B1368" s="67" t="str">
        <f>TEXT($A1368,"YYYY")&amp;"-"&amp;TEXT(ROW()-1,"000")&amp;"-"&amp;$F1368&amp;TEXT(COUNTIF($F$2:F1368,$F1368), "000")</f>
        <v>2011-1367-泠涷茶513</v>
      </c>
      <c r="C1368" s="14" t="s">
        <v>171</v>
      </c>
      <c r="D1368" s="14" t="s">
        <v>114</v>
      </c>
      <c r="E1368" s="14" t="s">
        <v>10</v>
      </c>
      <c r="F1368" s="14" t="s">
        <v>176</v>
      </c>
      <c r="G1368" s="14">
        <v>27</v>
      </c>
      <c r="H1368" s="14">
        <v>47</v>
      </c>
      <c r="I1368" s="14">
        <v>11</v>
      </c>
      <c r="J1368" s="14">
        <v>9000</v>
      </c>
      <c r="K1368" s="15">
        <f t="shared" si="21"/>
        <v>99000</v>
      </c>
    </row>
    <row r="1369" spans="1:11">
      <c r="A1369" s="13">
        <v>40881</v>
      </c>
      <c r="B1369" s="67" t="str">
        <f>TEXT($A1369,"YYYY")&amp;"-"&amp;TEXT(ROW()-1,"000")&amp;"-"&amp;$F1369&amp;TEXT(COUNTIF($F$2:F1369,$F1369), "000")</f>
        <v>2011-1368-奶茶325</v>
      </c>
      <c r="C1369" s="14" t="s">
        <v>13</v>
      </c>
      <c r="D1369" s="14" t="s">
        <v>103</v>
      </c>
      <c r="E1369" s="14" t="s">
        <v>23</v>
      </c>
      <c r="F1369" s="14" t="s">
        <v>174</v>
      </c>
      <c r="G1369" s="14">
        <v>50</v>
      </c>
      <c r="H1369" s="14">
        <v>91</v>
      </c>
      <c r="I1369" s="14">
        <v>93</v>
      </c>
      <c r="J1369" s="14">
        <v>18000</v>
      </c>
      <c r="K1369" s="15">
        <f t="shared" si="21"/>
        <v>1674000</v>
      </c>
    </row>
    <row r="1370" spans="1:11">
      <c r="A1370" s="13">
        <v>40882</v>
      </c>
      <c r="B1370" s="67" t="str">
        <f>TEXT($A1370,"YYYY")&amp;"-"&amp;TEXT(ROW()-1,"000")&amp;"-"&amp;$F1370&amp;TEXT(COUNTIF($F$2:F1370,$F1370), "000")</f>
        <v>2011-1369-紅茶411</v>
      </c>
      <c r="C1370" s="14" t="s">
        <v>171</v>
      </c>
      <c r="D1370" s="14" t="s">
        <v>62</v>
      </c>
      <c r="E1370" s="14" t="s">
        <v>7</v>
      </c>
      <c r="F1370" s="14" t="s">
        <v>175</v>
      </c>
      <c r="G1370" s="14">
        <v>45</v>
      </c>
      <c r="H1370" s="14">
        <v>44</v>
      </c>
      <c r="I1370" s="14">
        <v>88</v>
      </c>
      <c r="J1370" s="14">
        <v>23500</v>
      </c>
      <c r="K1370" s="15">
        <f t="shared" si="21"/>
        <v>2068000</v>
      </c>
    </row>
    <row r="1371" spans="1:11">
      <c r="A1371" s="13">
        <v>40882</v>
      </c>
      <c r="B1371" s="67" t="str">
        <f>TEXT($A1371,"YYYY")&amp;"-"&amp;TEXT(ROW()-1,"000")&amp;"-"&amp;$F1371&amp;TEXT(COUNTIF($F$2:F1371,$F1371), "000")</f>
        <v>2011-1370-泠涷茶514</v>
      </c>
      <c r="C1371" s="14" t="s">
        <v>170</v>
      </c>
      <c r="D1371" s="14" t="s">
        <v>92</v>
      </c>
      <c r="E1371" s="14" t="s">
        <v>18</v>
      </c>
      <c r="F1371" s="14" t="s">
        <v>176</v>
      </c>
      <c r="G1371" s="14">
        <v>25</v>
      </c>
      <c r="H1371" s="14">
        <v>83</v>
      </c>
      <c r="I1371" s="14">
        <v>78</v>
      </c>
      <c r="J1371" s="14">
        <v>9000</v>
      </c>
      <c r="K1371" s="15">
        <f t="shared" si="21"/>
        <v>702000</v>
      </c>
    </row>
    <row r="1372" spans="1:11">
      <c r="A1372" s="13">
        <v>40884</v>
      </c>
      <c r="B1372" s="67" t="str">
        <f>TEXT($A1372,"YYYY")&amp;"-"&amp;TEXT(ROW()-1,"000")&amp;"-"&amp;$F1372&amp;TEXT(COUNTIF($F$2:F1372,$F1372), "000")</f>
        <v>2011-1371-茶包071</v>
      </c>
      <c r="C1372" s="14" t="s">
        <v>170</v>
      </c>
      <c r="D1372" s="14" t="s">
        <v>46</v>
      </c>
      <c r="E1372" s="14" t="s">
        <v>7</v>
      </c>
      <c r="F1372" s="14" t="s">
        <v>178</v>
      </c>
      <c r="G1372" s="14">
        <v>62</v>
      </c>
      <c r="H1372" s="14">
        <v>73</v>
      </c>
      <c r="I1372" s="14">
        <v>98</v>
      </c>
      <c r="J1372" s="14">
        <v>4000</v>
      </c>
      <c r="K1372" s="15">
        <f t="shared" si="21"/>
        <v>392000</v>
      </c>
    </row>
    <row r="1373" spans="1:11">
      <c r="A1373" s="13">
        <v>40885</v>
      </c>
      <c r="B1373" s="67" t="str">
        <f>TEXT($A1373,"YYYY")&amp;"-"&amp;TEXT(ROW()-1,"000")&amp;"-"&amp;$F1373&amp;TEXT(COUNTIF($F$2:F1373,$F1373), "000")</f>
        <v>2011-1372-茶里王045</v>
      </c>
      <c r="C1373" s="14" t="s">
        <v>173</v>
      </c>
      <c r="D1373" s="14" t="s">
        <v>12</v>
      </c>
      <c r="E1373" s="14" t="s">
        <v>10</v>
      </c>
      <c r="F1373" s="14" t="s">
        <v>177</v>
      </c>
      <c r="G1373" s="14">
        <v>73</v>
      </c>
      <c r="H1373" s="14">
        <v>85</v>
      </c>
      <c r="I1373" s="14">
        <v>15</v>
      </c>
      <c r="J1373" s="14">
        <v>5000</v>
      </c>
      <c r="K1373" s="15">
        <f t="shared" si="21"/>
        <v>75000</v>
      </c>
    </row>
    <row r="1374" spans="1:11">
      <c r="A1374" s="13">
        <v>40886</v>
      </c>
      <c r="B1374" s="67" t="str">
        <f>TEXT($A1374,"YYYY")&amp;"-"&amp;TEXT(ROW()-1,"000")&amp;"-"&amp;$F1374&amp;TEXT(COUNTIF($F$2:F1374,$F1374), "000")</f>
        <v>2011-1373-泠涷茶515</v>
      </c>
      <c r="C1374" s="14" t="s">
        <v>173</v>
      </c>
      <c r="D1374" s="14" t="s">
        <v>124</v>
      </c>
      <c r="E1374" s="14" t="s">
        <v>118</v>
      </c>
      <c r="F1374" s="14" t="s">
        <v>176</v>
      </c>
      <c r="G1374" s="14">
        <v>66</v>
      </c>
      <c r="H1374" s="14">
        <v>55</v>
      </c>
      <c r="I1374" s="14">
        <v>59</v>
      </c>
      <c r="J1374" s="14">
        <v>9000</v>
      </c>
      <c r="K1374" s="15">
        <f t="shared" si="21"/>
        <v>531000</v>
      </c>
    </row>
    <row r="1375" spans="1:11">
      <c r="A1375" s="13">
        <v>40887</v>
      </c>
      <c r="B1375" s="67" t="str">
        <f>TEXT($A1375,"YYYY")&amp;"-"&amp;TEXT(ROW()-1,"000")&amp;"-"&amp;$F1375&amp;TEXT(COUNTIF($F$2:F1375,$F1375), "000")</f>
        <v>2011-1374-奶茶326</v>
      </c>
      <c r="C1375" s="14" t="s">
        <v>173</v>
      </c>
      <c r="D1375" s="14" t="s">
        <v>129</v>
      </c>
      <c r="E1375" s="14" t="s">
        <v>18</v>
      </c>
      <c r="F1375" s="14" t="s">
        <v>174</v>
      </c>
      <c r="G1375" s="14">
        <v>99</v>
      </c>
      <c r="H1375" s="14">
        <v>35</v>
      </c>
      <c r="I1375" s="14">
        <v>24</v>
      </c>
      <c r="J1375" s="14">
        <v>18000</v>
      </c>
      <c r="K1375" s="15">
        <f t="shared" si="21"/>
        <v>432000</v>
      </c>
    </row>
    <row r="1376" spans="1:11">
      <c r="A1376" s="13">
        <v>40888</v>
      </c>
      <c r="B1376" s="67" t="str">
        <f>TEXT($A1376,"YYYY")&amp;"-"&amp;TEXT(ROW()-1,"000")&amp;"-"&amp;$F1376&amp;TEXT(COUNTIF($F$2:F1376,$F1376), "000")</f>
        <v>2011-1375-紅茶412</v>
      </c>
      <c r="C1376" s="14" t="s">
        <v>13</v>
      </c>
      <c r="D1376" s="14" t="s">
        <v>117</v>
      </c>
      <c r="E1376" s="14" t="s">
        <v>118</v>
      </c>
      <c r="F1376" s="14" t="s">
        <v>175</v>
      </c>
      <c r="G1376" s="14">
        <v>83</v>
      </c>
      <c r="H1376" s="14">
        <v>80</v>
      </c>
      <c r="I1376" s="14">
        <v>16</v>
      </c>
      <c r="J1376" s="14">
        <v>23500</v>
      </c>
      <c r="K1376" s="15">
        <f t="shared" si="21"/>
        <v>376000</v>
      </c>
    </row>
    <row r="1377" spans="1:11">
      <c r="A1377" s="13">
        <v>40888</v>
      </c>
      <c r="B1377" s="67" t="str">
        <f>TEXT($A1377,"YYYY")&amp;"-"&amp;TEXT(ROW()-1,"000")&amp;"-"&amp;$F1377&amp;TEXT(COUNTIF($F$2:F1377,$F1377), "000")</f>
        <v>2011-1376-紅茶413</v>
      </c>
      <c r="C1377" s="14" t="s">
        <v>173</v>
      </c>
      <c r="D1377" s="14" t="s">
        <v>130</v>
      </c>
      <c r="E1377" s="14" t="s">
        <v>18</v>
      </c>
      <c r="F1377" s="14" t="s">
        <v>175</v>
      </c>
      <c r="G1377" s="14">
        <v>89</v>
      </c>
      <c r="H1377" s="14">
        <v>88</v>
      </c>
      <c r="I1377" s="14">
        <v>99</v>
      </c>
      <c r="J1377" s="14">
        <v>23500</v>
      </c>
      <c r="K1377" s="15">
        <f t="shared" si="21"/>
        <v>2326500</v>
      </c>
    </row>
    <row r="1378" spans="1:11">
      <c r="A1378" s="13">
        <v>40888</v>
      </c>
      <c r="B1378" s="67" t="str">
        <f>TEXT($A1378,"YYYY")&amp;"-"&amp;TEXT(ROW()-1,"000")&amp;"-"&amp;$F1378&amp;TEXT(COUNTIF($F$2:F1378,$F1378), "000")</f>
        <v>2011-1377-紅茶414</v>
      </c>
      <c r="C1378" s="14" t="s">
        <v>13</v>
      </c>
      <c r="D1378" s="14" t="s">
        <v>87</v>
      </c>
      <c r="E1378" s="14" t="s">
        <v>10</v>
      </c>
      <c r="F1378" s="14" t="s">
        <v>175</v>
      </c>
      <c r="G1378" s="14">
        <v>48</v>
      </c>
      <c r="H1378" s="14">
        <v>75</v>
      </c>
      <c r="I1378" s="14">
        <v>75</v>
      </c>
      <c r="J1378" s="14">
        <v>23500</v>
      </c>
      <c r="K1378" s="15">
        <f t="shared" si="21"/>
        <v>1762500</v>
      </c>
    </row>
    <row r="1379" spans="1:11">
      <c r="A1379" s="13">
        <v>40888</v>
      </c>
      <c r="B1379" s="67" t="str">
        <f>TEXT($A1379,"YYYY")&amp;"-"&amp;TEXT(ROW()-1,"000")&amp;"-"&amp;$F1379&amp;TEXT(COUNTIF($F$2:F1379,$F1379), "000")</f>
        <v>2011-1378-奶茶327</v>
      </c>
      <c r="C1379" s="14" t="s">
        <v>172</v>
      </c>
      <c r="D1379" s="14" t="s">
        <v>99</v>
      </c>
      <c r="E1379" s="14" t="s">
        <v>18</v>
      </c>
      <c r="F1379" s="14" t="s">
        <v>174</v>
      </c>
      <c r="G1379" s="14">
        <v>38</v>
      </c>
      <c r="H1379" s="14">
        <v>26</v>
      </c>
      <c r="I1379" s="14">
        <v>4</v>
      </c>
      <c r="J1379" s="14">
        <v>18000</v>
      </c>
      <c r="K1379" s="15">
        <f t="shared" si="21"/>
        <v>72000</v>
      </c>
    </row>
    <row r="1380" spans="1:11">
      <c r="A1380" s="13">
        <v>40889</v>
      </c>
      <c r="B1380" s="67" t="str">
        <f>TEXT($A1380,"YYYY")&amp;"-"&amp;TEXT(ROW()-1,"000")&amp;"-"&amp;$F1380&amp;TEXT(COUNTIF($F$2:F1380,$F1380), "000")</f>
        <v>2011-1379-奶茶328</v>
      </c>
      <c r="C1380" s="14" t="s">
        <v>173</v>
      </c>
      <c r="D1380" s="14" t="s">
        <v>73</v>
      </c>
      <c r="E1380" s="14" t="s">
        <v>7</v>
      </c>
      <c r="F1380" s="14" t="s">
        <v>174</v>
      </c>
      <c r="G1380" s="14">
        <v>25</v>
      </c>
      <c r="H1380" s="14">
        <v>82</v>
      </c>
      <c r="I1380" s="14">
        <v>75</v>
      </c>
      <c r="J1380" s="14">
        <v>18000</v>
      </c>
      <c r="K1380" s="15">
        <f t="shared" si="21"/>
        <v>1350000</v>
      </c>
    </row>
    <row r="1381" spans="1:11">
      <c r="A1381" s="13">
        <v>40890</v>
      </c>
      <c r="B1381" s="67" t="str">
        <f>TEXT($A1381,"YYYY")&amp;"-"&amp;TEXT(ROW()-1,"000")&amp;"-"&amp;$F1381&amp;TEXT(COUNTIF($F$2:F1381,$F1381), "000")</f>
        <v>2011-1380-奶茶329</v>
      </c>
      <c r="C1381" s="14" t="s">
        <v>169</v>
      </c>
      <c r="D1381" s="14" t="s">
        <v>143</v>
      </c>
      <c r="E1381" s="14" t="s">
        <v>18</v>
      </c>
      <c r="F1381" s="14" t="s">
        <v>174</v>
      </c>
      <c r="G1381" s="14">
        <v>96</v>
      </c>
      <c r="H1381" s="14">
        <v>65</v>
      </c>
      <c r="I1381" s="14">
        <v>34</v>
      </c>
      <c r="J1381" s="14">
        <v>18000</v>
      </c>
      <c r="K1381" s="15">
        <f t="shared" si="21"/>
        <v>612000</v>
      </c>
    </row>
    <row r="1382" spans="1:11">
      <c r="A1382" s="13">
        <v>40891</v>
      </c>
      <c r="B1382" s="67" t="str">
        <f>TEXT($A1382,"YYYY")&amp;"-"&amp;TEXT(ROW()-1,"000")&amp;"-"&amp;$F1382&amp;TEXT(COUNTIF($F$2:F1382,$F1382), "000")</f>
        <v>2011-1381-泠涷茶516</v>
      </c>
      <c r="C1382" s="14" t="s">
        <v>170</v>
      </c>
      <c r="D1382" s="14" t="s">
        <v>144</v>
      </c>
      <c r="E1382" s="14" t="s">
        <v>118</v>
      </c>
      <c r="F1382" s="14" t="s">
        <v>176</v>
      </c>
      <c r="G1382" s="14">
        <v>51</v>
      </c>
      <c r="H1382" s="14">
        <v>89</v>
      </c>
      <c r="I1382" s="14">
        <v>68</v>
      </c>
      <c r="J1382" s="14">
        <v>9000</v>
      </c>
      <c r="K1382" s="15">
        <f t="shared" si="21"/>
        <v>612000</v>
      </c>
    </row>
    <row r="1383" spans="1:11">
      <c r="A1383" s="13">
        <v>40892</v>
      </c>
      <c r="B1383" s="67" t="str">
        <f>TEXT($A1383,"YYYY")&amp;"-"&amp;TEXT(ROW()-1,"000")&amp;"-"&amp;$F1383&amp;TEXT(COUNTIF($F$2:F1383,$F1383), "000")</f>
        <v>2011-1382-泠涷茶517</v>
      </c>
      <c r="C1383" s="14" t="s">
        <v>173</v>
      </c>
      <c r="D1383" s="14" t="s">
        <v>124</v>
      </c>
      <c r="E1383" s="14" t="s">
        <v>118</v>
      </c>
      <c r="F1383" s="14" t="s">
        <v>176</v>
      </c>
      <c r="G1383" s="14">
        <v>25</v>
      </c>
      <c r="H1383" s="14">
        <v>67</v>
      </c>
      <c r="I1383" s="14">
        <v>87</v>
      </c>
      <c r="J1383" s="14">
        <v>9000</v>
      </c>
      <c r="K1383" s="15">
        <f t="shared" si="21"/>
        <v>783000</v>
      </c>
    </row>
    <row r="1384" spans="1:11">
      <c r="A1384" s="13">
        <v>40892</v>
      </c>
      <c r="B1384" s="67" t="str">
        <f>TEXT($A1384,"YYYY")&amp;"-"&amp;TEXT(ROW()-1,"000")&amp;"-"&amp;$F1384&amp;TEXT(COUNTIF($F$2:F1384,$F1384), "000")</f>
        <v>2011-1383-紅茶415</v>
      </c>
      <c r="C1384" s="14" t="s">
        <v>169</v>
      </c>
      <c r="D1384" s="14" t="s">
        <v>151</v>
      </c>
      <c r="E1384" s="14" t="s">
        <v>7</v>
      </c>
      <c r="F1384" s="14" t="s">
        <v>175</v>
      </c>
      <c r="G1384" s="14">
        <v>54</v>
      </c>
      <c r="H1384" s="14">
        <v>37</v>
      </c>
      <c r="I1384" s="14">
        <v>30</v>
      </c>
      <c r="J1384" s="14">
        <v>23500</v>
      </c>
      <c r="K1384" s="15">
        <f t="shared" si="21"/>
        <v>705000</v>
      </c>
    </row>
    <row r="1385" spans="1:11">
      <c r="A1385" s="13">
        <v>40892</v>
      </c>
      <c r="B1385" s="67" t="str">
        <f>TEXT($A1385,"YYYY")&amp;"-"&amp;TEXT(ROW()-1,"000")&amp;"-"&amp;$F1385&amp;TEXT(COUNTIF($F$2:F1385,$F1385), "000")</f>
        <v>2011-1384-奶茶330</v>
      </c>
      <c r="C1385" s="14" t="s">
        <v>169</v>
      </c>
      <c r="D1385" s="14" t="s">
        <v>105</v>
      </c>
      <c r="E1385" s="14" t="s">
        <v>18</v>
      </c>
      <c r="F1385" s="14" t="s">
        <v>174</v>
      </c>
      <c r="G1385" s="14">
        <v>64</v>
      </c>
      <c r="H1385" s="14">
        <v>79</v>
      </c>
      <c r="I1385" s="14">
        <v>44</v>
      </c>
      <c r="J1385" s="14">
        <v>18000</v>
      </c>
      <c r="K1385" s="15">
        <f t="shared" si="21"/>
        <v>792000</v>
      </c>
    </row>
    <row r="1386" spans="1:11">
      <c r="A1386" s="13">
        <v>40892</v>
      </c>
      <c r="B1386" s="67" t="str">
        <f>TEXT($A1386,"YYYY")&amp;"-"&amp;TEXT(ROW()-1,"000")&amp;"-"&amp;$F1386&amp;TEXT(COUNTIF($F$2:F1386,$F1386), "000")</f>
        <v>2011-1385-紅茶416</v>
      </c>
      <c r="C1386" s="14" t="s">
        <v>170</v>
      </c>
      <c r="D1386" s="14" t="s">
        <v>165</v>
      </c>
      <c r="E1386" s="14" t="s">
        <v>18</v>
      </c>
      <c r="F1386" s="14" t="s">
        <v>175</v>
      </c>
      <c r="G1386" s="14">
        <v>37</v>
      </c>
      <c r="H1386" s="14">
        <v>84</v>
      </c>
      <c r="I1386" s="14">
        <v>35</v>
      </c>
      <c r="J1386" s="14">
        <v>23500</v>
      </c>
      <c r="K1386" s="15">
        <f t="shared" si="21"/>
        <v>822500</v>
      </c>
    </row>
    <row r="1387" spans="1:11">
      <c r="A1387" s="13">
        <v>40893</v>
      </c>
      <c r="B1387" s="67" t="str">
        <f>TEXT($A1387,"YYYY")&amp;"-"&amp;TEXT(ROW()-1,"000")&amp;"-"&amp;$F1387&amp;TEXT(COUNTIF($F$2:F1387,$F1387), "000")</f>
        <v>2011-1386-泠涷茶518</v>
      </c>
      <c r="C1387" s="14" t="s">
        <v>172</v>
      </c>
      <c r="D1387" s="14" t="s">
        <v>150</v>
      </c>
      <c r="E1387" s="14" t="s">
        <v>21</v>
      </c>
      <c r="F1387" s="14" t="s">
        <v>176</v>
      </c>
      <c r="G1387" s="14">
        <v>93</v>
      </c>
      <c r="H1387" s="14">
        <v>49</v>
      </c>
      <c r="I1387" s="14">
        <v>28</v>
      </c>
      <c r="J1387" s="14">
        <v>9000</v>
      </c>
      <c r="K1387" s="15">
        <f t="shared" si="21"/>
        <v>252000</v>
      </c>
    </row>
    <row r="1388" spans="1:11">
      <c r="A1388" s="13">
        <v>40893</v>
      </c>
      <c r="B1388" s="67" t="str">
        <f>TEXT($A1388,"YYYY")&amp;"-"&amp;TEXT(ROW()-1,"000")&amp;"-"&amp;$F1388&amp;TEXT(COUNTIF($F$2:F1388,$F1388), "000")</f>
        <v>2011-1387-奶茶331</v>
      </c>
      <c r="C1388" s="14" t="s">
        <v>13</v>
      </c>
      <c r="D1388" s="14" t="s">
        <v>46</v>
      </c>
      <c r="E1388" s="14" t="s">
        <v>7</v>
      </c>
      <c r="F1388" s="14" t="s">
        <v>174</v>
      </c>
      <c r="G1388" s="14">
        <v>43</v>
      </c>
      <c r="H1388" s="14">
        <v>35</v>
      </c>
      <c r="I1388" s="14">
        <v>76</v>
      </c>
      <c r="J1388" s="14">
        <v>18000</v>
      </c>
      <c r="K1388" s="15">
        <f t="shared" si="21"/>
        <v>1368000</v>
      </c>
    </row>
    <row r="1389" spans="1:11">
      <c r="A1389" s="13">
        <v>40894</v>
      </c>
      <c r="B1389" s="67" t="str">
        <f>TEXT($A1389,"YYYY")&amp;"-"&amp;TEXT(ROW()-1,"000")&amp;"-"&amp;$F1389&amp;TEXT(COUNTIF($F$2:F1389,$F1389), "000")</f>
        <v>2011-1388-紅茶417</v>
      </c>
      <c r="C1389" s="14" t="s">
        <v>171</v>
      </c>
      <c r="D1389" s="14" t="s">
        <v>62</v>
      </c>
      <c r="E1389" s="14" t="s">
        <v>7</v>
      </c>
      <c r="F1389" s="14" t="s">
        <v>175</v>
      </c>
      <c r="G1389" s="14">
        <v>22</v>
      </c>
      <c r="H1389" s="14">
        <v>66</v>
      </c>
      <c r="I1389" s="14">
        <v>29</v>
      </c>
      <c r="J1389" s="14">
        <v>23500</v>
      </c>
      <c r="K1389" s="15">
        <f t="shared" si="21"/>
        <v>681500</v>
      </c>
    </row>
    <row r="1390" spans="1:11">
      <c r="A1390" s="13">
        <v>40894</v>
      </c>
      <c r="B1390" s="67" t="str">
        <f>TEXT($A1390,"YYYY")&amp;"-"&amp;TEXT(ROW()-1,"000")&amp;"-"&amp;$F1390&amp;TEXT(COUNTIF($F$2:F1390,$F1390), "000")</f>
        <v>2011-1389-紅茶418</v>
      </c>
      <c r="C1390" s="14" t="s">
        <v>171</v>
      </c>
      <c r="D1390" s="14" t="s">
        <v>140</v>
      </c>
      <c r="E1390" s="14" t="s">
        <v>118</v>
      </c>
      <c r="F1390" s="14" t="s">
        <v>175</v>
      </c>
      <c r="G1390" s="14">
        <v>56</v>
      </c>
      <c r="H1390" s="14">
        <v>56</v>
      </c>
      <c r="I1390" s="14">
        <v>37</v>
      </c>
      <c r="J1390" s="14">
        <v>23500</v>
      </c>
      <c r="K1390" s="15">
        <f t="shared" si="21"/>
        <v>869500</v>
      </c>
    </row>
    <row r="1391" spans="1:11">
      <c r="A1391" s="13">
        <v>40895</v>
      </c>
      <c r="B1391" s="67" t="str">
        <f>TEXT($A1391,"YYYY")&amp;"-"&amp;TEXT(ROW()-1,"000")&amp;"-"&amp;$F1391&amp;TEXT(COUNTIF($F$2:F1391,$F1391), "000")</f>
        <v>2011-1390-茶包072</v>
      </c>
      <c r="C1391" s="14" t="s">
        <v>172</v>
      </c>
      <c r="D1391" s="14" t="s">
        <v>20</v>
      </c>
      <c r="E1391" s="14" t="s">
        <v>21</v>
      </c>
      <c r="F1391" s="14" t="s">
        <v>178</v>
      </c>
      <c r="G1391" s="14">
        <v>42</v>
      </c>
      <c r="H1391" s="14">
        <v>89</v>
      </c>
      <c r="I1391" s="14">
        <v>20</v>
      </c>
      <c r="J1391" s="14">
        <v>4000</v>
      </c>
      <c r="K1391" s="15">
        <f t="shared" si="21"/>
        <v>80000</v>
      </c>
    </row>
    <row r="1392" spans="1:11">
      <c r="A1392" s="13">
        <v>40895</v>
      </c>
      <c r="B1392" s="67" t="str">
        <f>TEXT($A1392,"YYYY")&amp;"-"&amp;TEXT(ROW()-1,"000")&amp;"-"&amp;$F1392&amp;TEXT(COUNTIF($F$2:F1392,$F1392), "000")</f>
        <v>2011-1391-茶包073</v>
      </c>
      <c r="C1392" s="14" t="s">
        <v>170</v>
      </c>
      <c r="D1392" s="14" t="s">
        <v>30</v>
      </c>
      <c r="E1392" s="14" t="s">
        <v>21</v>
      </c>
      <c r="F1392" s="14" t="s">
        <v>178</v>
      </c>
      <c r="G1392" s="14">
        <v>69</v>
      </c>
      <c r="H1392" s="14">
        <v>75</v>
      </c>
      <c r="I1392" s="14">
        <v>66</v>
      </c>
      <c r="J1392" s="14">
        <v>4000</v>
      </c>
      <c r="K1392" s="15">
        <f t="shared" si="21"/>
        <v>264000</v>
      </c>
    </row>
    <row r="1393" spans="1:11">
      <c r="A1393" s="13">
        <v>40896</v>
      </c>
      <c r="B1393" s="67" t="str">
        <f>TEXT($A1393,"YYYY")&amp;"-"&amp;TEXT(ROW()-1,"000")&amp;"-"&amp;$F1393&amp;TEXT(COUNTIF($F$2:F1393,$F1393), "000")</f>
        <v>2011-1392-紅茶419</v>
      </c>
      <c r="C1393" s="14" t="s">
        <v>171</v>
      </c>
      <c r="D1393" s="14" t="s">
        <v>75</v>
      </c>
      <c r="E1393" s="14" t="s">
        <v>7</v>
      </c>
      <c r="F1393" s="14" t="s">
        <v>175</v>
      </c>
      <c r="G1393" s="14">
        <v>61</v>
      </c>
      <c r="H1393" s="14">
        <v>89</v>
      </c>
      <c r="I1393" s="14">
        <v>15</v>
      </c>
      <c r="J1393" s="14">
        <v>23500</v>
      </c>
      <c r="K1393" s="15">
        <f t="shared" si="21"/>
        <v>352500</v>
      </c>
    </row>
    <row r="1394" spans="1:11">
      <c r="A1394" s="13">
        <v>40897</v>
      </c>
      <c r="B1394" s="67" t="str">
        <f>TEXT($A1394,"YYYY")&amp;"-"&amp;TEXT(ROW()-1,"000")&amp;"-"&amp;$F1394&amp;TEXT(COUNTIF($F$2:F1394,$F1394), "000")</f>
        <v>2011-1393-奶茶332</v>
      </c>
      <c r="C1394" s="14" t="s">
        <v>170</v>
      </c>
      <c r="D1394" s="14" t="s">
        <v>24</v>
      </c>
      <c r="E1394" s="14" t="s">
        <v>21</v>
      </c>
      <c r="F1394" s="14" t="s">
        <v>174</v>
      </c>
      <c r="G1394" s="14">
        <v>74</v>
      </c>
      <c r="H1394" s="14">
        <v>65</v>
      </c>
      <c r="I1394" s="14">
        <v>18</v>
      </c>
      <c r="J1394" s="14">
        <v>18000</v>
      </c>
      <c r="K1394" s="15">
        <f t="shared" si="21"/>
        <v>324000</v>
      </c>
    </row>
    <row r="1395" spans="1:11">
      <c r="A1395" s="13">
        <v>40897</v>
      </c>
      <c r="B1395" s="67" t="str">
        <f>TEXT($A1395,"YYYY")&amp;"-"&amp;TEXT(ROW()-1,"000")&amp;"-"&amp;$F1395&amp;TEXT(COUNTIF($F$2:F1395,$F1395), "000")</f>
        <v>2011-1394-泠涷茶519</v>
      </c>
      <c r="C1395" s="14" t="s">
        <v>13</v>
      </c>
      <c r="D1395" s="14" t="s">
        <v>32</v>
      </c>
      <c r="E1395" s="14" t="s">
        <v>23</v>
      </c>
      <c r="F1395" s="14" t="s">
        <v>176</v>
      </c>
      <c r="G1395" s="14">
        <v>68</v>
      </c>
      <c r="H1395" s="14">
        <v>79</v>
      </c>
      <c r="I1395" s="14">
        <v>79</v>
      </c>
      <c r="J1395" s="14">
        <v>9000</v>
      </c>
      <c r="K1395" s="15">
        <f t="shared" si="21"/>
        <v>711000</v>
      </c>
    </row>
    <row r="1396" spans="1:11">
      <c r="A1396" s="13">
        <v>40898</v>
      </c>
      <c r="B1396" s="67" t="str">
        <f>TEXT($A1396,"YYYY")&amp;"-"&amp;TEXT(ROW()-1,"000")&amp;"-"&amp;$F1396&amp;TEXT(COUNTIF($F$2:F1396,$F1396), "000")</f>
        <v>2011-1395-泠涷茶520</v>
      </c>
      <c r="C1396" s="14" t="s">
        <v>172</v>
      </c>
      <c r="D1396" s="14" t="s">
        <v>97</v>
      </c>
      <c r="E1396" s="14" t="s">
        <v>10</v>
      </c>
      <c r="F1396" s="14" t="s">
        <v>176</v>
      </c>
      <c r="G1396" s="14">
        <v>50</v>
      </c>
      <c r="H1396" s="14">
        <v>96</v>
      </c>
      <c r="I1396" s="14">
        <v>98</v>
      </c>
      <c r="J1396" s="14">
        <v>9000</v>
      </c>
      <c r="K1396" s="15">
        <f t="shared" si="21"/>
        <v>882000</v>
      </c>
    </row>
    <row r="1397" spans="1:11">
      <c r="A1397" s="13">
        <v>40898</v>
      </c>
      <c r="B1397" s="67" t="str">
        <f>TEXT($A1397,"YYYY")&amp;"-"&amp;TEXT(ROW()-1,"000")&amp;"-"&amp;$F1397&amp;TEXT(COUNTIF($F$2:F1397,$F1397), "000")</f>
        <v>2011-1396-紅茶420</v>
      </c>
      <c r="C1397" s="14" t="s">
        <v>170</v>
      </c>
      <c r="D1397" s="14" t="s">
        <v>86</v>
      </c>
      <c r="E1397" s="14" t="s">
        <v>10</v>
      </c>
      <c r="F1397" s="14" t="s">
        <v>175</v>
      </c>
      <c r="G1397" s="14">
        <v>78</v>
      </c>
      <c r="H1397" s="14">
        <v>57</v>
      </c>
      <c r="I1397" s="14">
        <v>100</v>
      </c>
      <c r="J1397" s="14">
        <v>23500</v>
      </c>
      <c r="K1397" s="15">
        <f t="shared" si="21"/>
        <v>2350000</v>
      </c>
    </row>
    <row r="1398" spans="1:11">
      <c r="A1398" s="13">
        <v>40898</v>
      </c>
      <c r="B1398" s="67" t="str">
        <f>TEXT($A1398,"YYYY")&amp;"-"&amp;TEXT(ROW()-1,"000")&amp;"-"&amp;$F1398&amp;TEXT(COUNTIF($F$2:F1398,$F1398), "000")</f>
        <v>2011-1397-紅茶421</v>
      </c>
      <c r="C1398" s="14" t="s">
        <v>171</v>
      </c>
      <c r="D1398" s="14" t="s">
        <v>75</v>
      </c>
      <c r="E1398" s="14" t="s">
        <v>7</v>
      </c>
      <c r="F1398" s="14" t="s">
        <v>175</v>
      </c>
      <c r="G1398" s="14">
        <v>48</v>
      </c>
      <c r="H1398" s="14">
        <v>30</v>
      </c>
      <c r="I1398" s="14">
        <v>81</v>
      </c>
      <c r="J1398" s="14">
        <v>23500</v>
      </c>
      <c r="K1398" s="15">
        <f t="shared" si="21"/>
        <v>1903500</v>
      </c>
    </row>
    <row r="1399" spans="1:11">
      <c r="A1399" s="13">
        <v>40900</v>
      </c>
      <c r="B1399" s="67" t="str">
        <f>TEXT($A1399,"YYYY")&amp;"-"&amp;TEXT(ROW()-1,"000")&amp;"-"&amp;$F1399&amp;TEXT(COUNTIF($F$2:F1399,$F1399), "000")</f>
        <v>2011-1398-奶茶333</v>
      </c>
      <c r="C1399" s="14" t="s">
        <v>173</v>
      </c>
      <c r="D1399" s="14" t="s">
        <v>129</v>
      </c>
      <c r="E1399" s="14" t="s">
        <v>18</v>
      </c>
      <c r="F1399" s="14" t="s">
        <v>174</v>
      </c>
      <c r="G1399" s="14">
        <v>20</v>
      </c>
      <c r="H1399" s="14">
        <v>66</v>
      </c>
      <c r="I1399" s="14">
        <v>90</v>
      </c>
      <c r="J1399" s="14">
        <v>18000</v>
      </c>
      <c r="K1399" s="15">
        <f t="shared" si="21"/>
        <v>1620000</v>
      </c>
    </row>
    <row r="1400" spans="1:11">
      <c r="A1400" s="13">
        <v>40901</v>
      </c>
      <c r="B1400" s="67" t="str">
        <f>TEXT($A1400,"YYYY")&amp;"-"&amp;TEXT(ROW()-1,"000")&amp;"-"&amp;$F1400&amp;TEXT(COUNTIF($F$2:F1400,$F1400), "000")</f>
        <v>2011-1399-奶茶334</v>
      </c>
      <c r="C1400" s="14" t="s">
        <v>171</v>
      </c>
      <c r="D1400" s="14" t="s">
        <v>111</v>
      </c>
      <c r="E1400" s="14" t="s">
        <v>23</v>
      </c>
      <c r="F1400" s="14" t="s">
        <v>174</v>
      </c>
      <c r="G1400" s="14">
        <v>41</v>
      </c>
      <c r="H1400" s="14">
        <v>82</v>
      </c>
      <c r="I1400" s="14">
        <v>12</v>
      </c>
      <c r="J1400" s="14">
        <v>18000</v>
      </c>
      <c r="K1400" s="15">
        <f t="shared" si="21"/>
        <v>216000</v>
      </c>
    </row>
    <row r="1401" spans="1:11">
      <c r="A1401" s="13">
        <v>40901</v>
      </c>
      <c r="B1401" s="67" t="str">
        <f>TEXT($A1401,"YYYY")&amp;"-"&amp;TEXT(ROW()-1,"000")&amp;"-"&amp;$F1401&amp;TEXT(COUNTIF($F$2:F1401,$F1401), "000")</f>
        <v>2011-1400-紅茶422</v>
      </c>
      <c r="C1401" s="14" t="s">
        <v>171</v>
      </c>
      <c r="D1401" s="14" t="s">
        <v>46</v>
      </c>
      <c r="E1401" s="14" t="s">
        <v>10</v>
      </c>
      <c r="F1401" s="14" t="s">
        <v>175</v>
      </c>
      <c r="G1401" s="14">
        <v>79</v>
      </c>
      <c r="H1401" s="14">
        <v>76</v>
      </c>
      <c r="I1401" s="14">
        <v>16</v>
      </c>
      <c r="J1401" s="14">
        <v>23500</v>
      </c>
      <c r="K1401" s="15">
        <f t="shared" si="21"/>
        <v>376000</v>
      </c>
    </row>
    <row r="1402" spans="1:11">
      <c r="A1402" s="13">
        <v>40901</v>
      </c>
      <c r="B1402" s="67" t="str">
        <f>TEXT($A1402,"YYYY")&amp;"-"&amp;TEXT(ROW()-1,"000")&amp;"-"&amp;$F1402&amp;TEXT(COUNTIF($F$2:F1402,$F1402), "000")</f>
        <v>2011-1401-紅茶423</v>
      </c>
      <c r="C1402" s="14" t="s">
        <v>170</v>
      </c>
      <c r="D1402" s="14" t="s">
        <v>161</v>
      </c>
      <c r="E1402" s="14" t="s">
        <v>10</v>
      </c>
      <c r="F1402" s="14" t="s">
        <v>175</v>
      </c>
      <c r="G1402" s="14">
        <v>58</v>
      </c>
      <c r="H1402" s="14">
        <v>21</v>
      </c>
      <c r="I1402" s="14">
        <v>29</v>
      </c>
      <c r="J1402" s="14">
        <v>23500</v>
      </c>
      <c r="K1402" s="15">
        <f t="shared" si="21"/>
        <v>681500</v>
      </c>
    </row>
    <row r="1403" spans="1:11">
      <c r="A1403" s="13">
        <v>40902</v>
      </c>
      <c r="B1403" s="67" t="str">
        <f>TEXT($A1403,"YYYY")&amp;"-"&amp;TEXT(ROW()-1,"000")&amp;"-"&amp;$F1403&amp;TEXT(COUNTIF($F$2:F1403,$F1403), "000")</f>
        <v>2011-1402-泠涷茶521</v>
      </c>
      <c r="C1403" s="14" t="s">
        <v>13</v>
      </c>
      <c r="D1403" s="14" t="s">
        <v>147</v>
      </c>
      <c r="E1403" s="14" t="s">
        <v>7</v>
      </c>
      <c r="F1403" s="14" t="s">
        <v>176</v>
      </c>
      <c r="G1403" s="14">
        <v>75</v>
      </c>
      <c r="H1403" s="14">
        <v>20</v>
      </c>
      <c r="I1403" s="14">
        <v>18</v>
      </c>
      <c r="J1403" s="14">
        <v>9000</v>
      </c>
      <c r="K1403" s="15">
        <f t="shared" si="21"/>
        <v>162000</v>
      </c>
    </row>
    <row r="1404" spans="1:11">
      <c r="A1404" s="13">
        <v>40903</v>
      </c>
      <c r="B1404" s="67" t="str">
        <f>TEXT($A1404,"YYYY")&amp;"-"&amp;TEXT(ROW()-1,"000")&amp;"-"&amp;$F1404&amp;TEXT(COUNTIF($F$2:F1404,$F1404), "000")</f>
        <v>2011-1403-紅茶424</v>
      </c>
      <c r="C1404" s="14" t="s">
        <v>170</v>
      </c>
      <c r="D1404" s="14" t="s">
        <v>80</v>
      </c>
      <c r="E1404" s="14" t="s">
        <v>18</v>
      </c>
      <c r="F1404" s="14" t="s">
        <v>175</v>
      </c>
      <c r="G1404" s="14">
        <v>78</v>
      </c>
      <c r="H1404" s="14">
        <v>64</v>
      </c>
      <c r="I1404" s="14">
        <v>73</v>
      </c>
      <c r="J1404" s="14">
        <v>23500</v>
      </c>
      <c r="K1404" s="15">
        <f t="shared" si="21"/>
        <v>1715500</v>
      </c>
    </row>
    <row r="1405" spans="1:11">
      <c r="A1405" s="13">
        <v>40903</v>
      </c>
      <c r="B1405" s="67" t="str">
        <f>TEXT($A1405,"YYYY")&amp;"-"&amp;TEXT(ROW()-1,"000")&amp;"-"&amp;$F1405&amp;TEXT(COUNTIF($F$2:F1405,$F1405), "000")</f>
        <v>2011-1404-紅茶425</v>
      </c>
      <c r="C1405" s="14" t="s">
        <v>170</v>
      </c>
      <c r="D1405" s="14" t="s">
        <v>75</v>
      </c>
      <c r="E1405" s="14" t="s">
        <v>7</v>
      </c>
      <c r="F1405" s="14" t="s">
        <v>175</v>
      </c>
      <c r="G1405" s="14">
        <v>67</v>
      </c>
      <c r="H1405" s="14">
        <v>51</v>
      </c>
      <c r="I1405" s="14">
        <v>74</v>
      </c>
      <c r="J1405" s="14">
        <v>23500</v>
      </c>
      <c r="K1405" s="15">
        <f t="shared" si="21"/>
        <v>1739000</v>
      </c>
    </row>
    <row r="1406" spans="1:11">
      <c r="A1406" s="13">
        <v>40904</v>
      </c>
      <c r="B1406" s="67" t="str">
        <f>TEXT($A1406,"YYYY")&amp;"-"&amp;TEXT(ROW()-1,"000")&amp;"-"&amp;$F1406&amp;TEXT(COUNTIF($F$2:F1406,$F1406), "000")</f>
        <v>2011-1405-茶包074</v>
      </c>
      <c r="C1406" s="14" t="s">
        <v>173</v>
      </c>
      <c r="D1406" s="14" t="s">
        <v>42</v>
      </c>
      <c r="E1406" s="14" t="s">
        <v>23</v>
      </c>
      <c r="F1406" s="14" t="s">
        <v>178</v>
      </c>
      <c r="G1406" s="14">
        <v>89</v>
      </c>
      <c r="H1406" s="14">
        <v>22</v>
      </c>
      <c r="I1406" s="14">
        <v>22</v>
      </c>
      <c r="J1406" s="14">
        <v>4000</v>
      </c>
      <c r="K1406" s="15">
        <f t="shared" si="21"/>
        <v>88000</v>
      </c>
    </row>
    <row r="1407" spans="1:11">
      <c r="A1407" s="13">
        <v>40904</v>
      </c>
      <c r="B1407" s="67" t="str">
        <f>TEXT($A1407,"YYYY")&amp;"-"&amp;TEXT(ROW()-1,"000")&amp;"-"&amp;$F1407&amp;TEXT(COUNTIF($F$2:F1407,$F1407), "000")</f>
        <v>2011-1406-紅茶426</v>
      </c>
      <c r="C1407" s="14" t="s">
        <v>172</v>
      </c>
      <c r="D1407" s="14" t="s">
        <v>11</v>
      </c>
      <c r="E1407" s="14" t="s">
        <v>7</v>
      </c>
      <c r="F1407" s="14" t="s">
        <v>175</v>
      </c>
      <c r="G1407" s="14">
        <v>37</v>
      </c>
      <c r="H1407" s="14">
        <v>28</v>
      </c>
      <c r="I1407" s="14">
        <v>80</v>
      </c>
      <c r="J1407" s="14">
        <v>23500</v>
      </c>
      <c r="K1407" s="15">
        <f t="shared" si="21"/>
        <v>1880000</v>
      </c>
    </row>
    <row r="1408" spans="1:11">
      <c r="A1408" s="13">
        <v>40904</v>
      </c>
      <c r="B1408" s="67" t="str">
        <f>TEXT($A1408,"YYYY")&amp;"-"&amp;TEXT(ROW()-1,"000")&amp;"-"&amp;$F1408&amp;TEXT(COUNTIF($F$2:F1408,$F1408), "000")</f>
        <v>2011-1407-茶包075</v>
      </c>
      <c r="C1408" s="14" t="s">
        <v>173</v>
      </c>
      <c r="D1408" s="14" t="s">
        <v>22</v>
      </c>
      <c r="E1408" s="14" t="s">
        <v>23</v>
      </c>
      <c r="F1408" s="14" t="s">
        <v>178</v>
      </c>
      <c r="G1408" s="14">
        <v>80</v>
      </c>
      <c r="H1408" s="14">
        <v>20</v>
      </c>
      <c r="I1408" s="14">
        <v>52</v>
      </c>
      <c r="J1408" s="14">
        <v>4000</v>
      </c>
      <c r="K1408" s="15">
        <f t="shared" si="21"/>
        <v>208000</v>
      </c>
    </row>
    <row r="1409" spans="1:11">
      <c r="A1409" s="13">
        <v>40905</v>
      </c>
      <c r="B1409" s="67" t="str">
        <f>TEXT($A1409,"YYYY")&amp;"-"&amp;TEXT(ROW()-1,"000")&amp;"-"&amp;$F1409&amp;TEXT(COUNTIF($F$2:F1409,$F1409), "000")</f>
        <v>2011-1408-泠涷茶522</v>
      </c>
      <c r="C1409" s="14" t="s">
        <v>170</v>
      </c>
      <c r="D1409" s="14" t="s">
        <v>92</v>
      </c>
      <c r="E1409" s="14" t="s">
        <v>18</v>
      </c>
      <c r="F1409" s="14" t="s">
        <v>176</v>
      </c>
      <c r="G1409" s="14">
        <v>45</v>
      </c>
      <c r="H1409" s="14">
        <v>48</v>
      </c>
      <c r="I1409" s="14">
        <v>52</v>
      </c>
      <c r="J1409" s="14">
        <v>9000</v>
      </c>
      <c r="K1409" s="15">
        <f t="shared" si="21"/>
        <v>468000</v>
      </c>
    </row>
    <row r="1410" spans="1:11">
      <c r="A1410" s="13">
        <v>40906</v>
      </c>
      <c r="B1410" s="67" t="str">
        <f>TEXT($A1410,"YYYY")&amp;"-"&amp;TEXT(ROW()-1,"000")&amp;"-"&amp;$F1410&amp;TEXT(COUNTIF($F$2:F1410,$F1410), "000")</f>
        <v>2011-1409-泠涷茶523</v>
      </c>
      <c r="C1410" s="14" t="s">
        <v>172</v>
      </c>
      <c r="D1410" s="14" t="s">
        <v>19</v>
      </c>
      <c r="E1410" s="14" t="s">
        <v>7</v>
      </c>
      <c r="F1410" s="14" t="s">
        <v>176</v>
      </c>
      <c r="G1410" s="14">
        <v>79</v>
      </c>
      <c r="H1410" s="14">
        <v>22</v>
      </c>
      <c r="I1410" s="14">
        <v>4</v>
      </c>
      <c r="J1410" s="14">
        <v>9000</v>
      </c>
      <c r="K1410" s="15">
        <f t="shared" ref="K1410:K1473" si="22">J1410*I1410</f>
        <v>36000</v>
      </c>
    </row>
    <row r="1411" spans="1:11">
      <c r="A1411" s="13">
        <v>40908</v>
      </c>
      <c r="B1411" s="67" t="str">
        <f>TEXT($A1411,"YYYY")&amp;"-"&amp;TEXT(ROW()-1,"000")&amp;"-"&amp;$F1411&amp;TEXT(COUNTIF($F$2:F1411,$F1411), "000")</f>
        <v>2011-1410-泠涷茶524</v>
      </c>
      <c r="C1411" s="14" t="s">
        <v>172</v>
      </c>
      <c r="D1411" s="14" t="s">
        <v>108</v>
      </c>
      <c r="E1411" s="14" t="s">
        <v>10</v>
      </c>
      <c r="F1411" s="14" t="s">
        <v>176</v>
      </c>
      <c r="G1411" s="14">
        <v>50</v>
      </c>
      <c r="H1411" s="14">
        <v>49</v>
      </c>
      <c r="I1411" s="14">
        <v>59</v>
      </c>
      <c r="J1411" s="14">
        <v>9000</v>
      </c>
      <c r="K1411" s="15">
        <f t="shared" si="22"/>
        <v>531000</v>
      </c>
    </row>
    <row r="1412" spans="1:11">
      <c r="A1412" s="13">
        <v>40909</v>
      </c>
      <c r="B1412" s="67" t="str">
        <f>TEXT($A1412,"YYYY")&amp;"-"&amp;TEXT(ROW()-1,"000")&amp;"-"&amp;$F1412&amp;TEXT(COUNTIF($F$2:F1412,$F1412), "000")</f>
        <v>2012-1411-泠涷茶525</v>
      </c>
      <c r="C1412" s="14" t="s">
        <v>170</v>
      </c>
      <c r="D1412" s="14" t="s">
        <v>98</v>
      </c>
      <c r="E1412" s="14" t="s">
        <v>10</v>
      </c>
      <c r="F1412" s="14" t="s">
        <v>176</v>
      </c>
      <c r="G1412" s="14">
        <v>41</v>
      </c>
      <c r="H1412" s="14">
        <v>85</v>
      </c>
      <c r="I1412" s="14">
        <v>82</v>
      </c>
      <c r="J1412" s="14">
        <v>9000</v>
      </c>
      <c r="K1412" s="15">
        <f t="shared" si="22"/>
        <v>738000</v>
      </c>
    </row>
    <row r="1413" spans="1:11">
      <c r="A1413" s="13">
        <v>40910</v>
      </c>
      <c r="B1413" s="67" t="str">
        <f>TEXT($A1413,"YYYY")&amp;"-"&amp;TEXT(ROW()-1,"000")&amp;"-"&amp;$F1413&amp;TEXT(COUNTIF($F$2:F1413,$F1413), "000")</f>
        <v>2012-1412-泠涷茶526</v>
      </c>
      <c r="C1413" s="14" t="s">
        <v>171</v>
      </c>
      <c r="D1413" s="14" t="s">
        <v>84</v>
      </c>
      <c r="E1413" s="14" t="s">
        <v>18</v>
      </c>
      <c r="F1413" s="14" t="s">
        <v>176</v>
      </c>
      <c r="G1413" s="14">
        <v>29</v>
      </c>
      <c r="H1413" s="14">
        <v>99</v>
      </c>
      <c r="I1413" s="14">
        <v>41</v>
      </c>
      <c r="J1413" s="14">
        <v>9000</v>
      </c>
      <c r="K1413" s="15">
        <f t="shared" si="22"/>
        <v>369000</v>
      </c>
    </row>
    <row r="1414" spans="1:11">
      <c r="A1414" s="13">
        <v>40910</v>
      </c>
      <c r="B1414" s="67" t="str">
        <f>TEXT($A1414,"YYYY")&amp;"-"&amp;TEXT(ROW()-1,"000")&amp;"-"&amp;$F1414&amp;TEXT(COUNTIF($F$2:F1414,$F1414), "000")</f>
        <v>2012-1413-紅茶427</v>
      </c>
      <c r="C1414" s="14" t="s">
        <v>170</v>
      </c>
      <c r="D1414" s="14" t="s">
        <v>133</v>
      </c>
      <c r="E1414" s="14" t="s">
        <v>23</v>
      </c>
      <c r="F1414" s="14" t="s">
        <v>175</v>
      </c>
      <c r="G1414" s="14">
        <v>43</v>
      </c>
      <c r="H1414" s="14">
        <v>30</v>
      </c>
      <c r="I1414" s="14">
        <v>83</v>
      </c>
      <c r="J1414" s="14">
        <v>23500</v>
      </c>
      <c r="K1414" s="15">
        <f t="shared" si="22"/>
        <v>1950500</v>
      </c>
    </row>
    <row r="1415" spans="1:11">
      <c r="A1415" s="13">
        <v>40911</v>
      </c>
      <c r="B1415" s="67" t="str">
        <f>TEXT($A1415,"YYYY")&amp;"-"&amp;TEXT(ROW()-1,"000")&amp;"-"&amp;$F1415&amp;TEXT(COUNTIF($F$2:F1415,$F1415), "000")</f>
        <v>2012-1414-紅茶428</v>
      </c>
      <c r="C1415" s="14" t="s">
        <v>172</v>
      </c>
      <c r="D1415" s="14" t="s">
        <v>48</v>
      </c>
      <c r="E1415" s="14" t="s">
        <v>23</v>
      </c>
      <c r="F1415" s="14" t="s">
        <v>175</v>
      </c>
      <c r="G1415" s="14">
        <v>62</v>
      </c>
      <c r="H1415" s="14">
        <v>62</v>
      </c>
      <c r="I1415" s="14">
        <v>87</v>
      </c>
      <c r="J1415" s="14">
        <v>23500</v>
      </c>
      <c r="K1415" s="15">
        <f t="shared" si="22"/>
        <v>2044500</v>
      </c>
    </row>
    <row r="1416" spans="1:11">
      <c r="A1416" s="13">
        <v>40912</v>
      </c>
      <c r="B1416" s="67" t="str">
        <f>TEXT($A1416,"YYYY")&amp;"-"&amp;TEXT(ROW()-1,"000")&amp;"-"&amp;$F1416&amp;TEXT(COUNTIF($F$2:F1416,$F1416), "000")</f>
        <v>2012-1415-紅茶429</v>
      </c>
      <c r="C1416" s="14" t="s">
        <v>172</v>
      </c>
      <c r="D1416" s="14" t="s">
        <v>101</v>
      </c>
      <c r="E1416" s="14" t="s">
        <v>10</v>
      </c>
      <c r="F1416" s="14" t="s">
        <v>175</v>
      </c>
      <c r="G1416" s="14">
        <v>61</v>
      </c>
      <c r="H1416" s="14">
        <v>62</v>
      </c>
      <c r="I1416" s="14">
        <v>69</v>
      </c>
      <c r="J1416" s="14">
        <v>23500</v>
      </c>
      <c r="K1416" s="15">
        <f t="shared" si="22"/>
        <v>1621500</v>
      </c>
    </row>
    <row r="1417" spans="1:11">
      <c r="A1417" s="13">
        <v>40912</v>
      </c>
      <c r="B1417" s="67" t="str">
        <f>TEXT($A1417,"YYYY")&amp;"-"&amp;TEXT(ROW()-1,"000")&amp;"-"&amp;$F1417&amp;TEXT(COUNTIF($F$2:F1417,$F1417), "000")</f>
        <v>2012-1416-茶包076</v>
      </c>
      <c r="C1417" s="14" t="s">
        <v>171</v>
      </c>
      <c r="D1417" s="14" t="s">
        <v>65</v>
      </c>
      <c r="E1417" s="14" t="s">
        <v>23</v>
      </c>
      <c r="F1417" s="14" t="s">
        <v>178</v>
      </c>
      <c r="G1417" s="14">
        <v>45</v>
      </c>
      <c r="H1417" s="14">
        <v>29</v>
      </c>
      <c r="I1417" s="14">
        <v>29</v>
      </c>
      <c r="J1417" s="14">
        <v>4000</v>
      </c>
      <c r="K1417" s="15">
        <f t="shared" si="22"/>
        <v>116000</v>
      </c>
    </row>
    <row r="1418" spans="1:11">
      <c r="A1418" s="13">
        <v>40913</v>
      </c>
      <c r="B1418" s="67" t="str">
        <f>TEXT($A1418,"YYYY")&amp;"-"&amp;TEXT(ROW()-1,"000")&amp;"-"&amp;$F1418&amp;TEXT(COUNTIF($F$2:F1418,$F1418), "000")</f>
        <v>2012-1417-泠涷茶527</v>
      </c>
      <c r="C1418" s="14" t="s">
        <v>171</v>
      </c>
      <c r="D1418" s="14" t="s">
        <v>79</v>
      </c>
      <c r="E1418" s="14" t="s">
        <v>18</v>
      </c>
      <c r="F1418" s="14" t="s">
        <v>176</v>
      </c>
      <c r="G1418" s="14">
        <v>85</v>
      </c>
      <c r="H1418" s="14">
        <v>29</v>
      </c>
      <c r="I1418" s="14">
        <v>88</v>
      </c>
      <c r="J1418" s="14">
        <v>9000</v>
      </c>
      <c r="K1418" s="15">
        <f t="shared" si="22"/>
        <v>792000</v>
      </c>
    </row>
    <row r="1419" spans="1:11">
      <c r="A1419" s="13">
        <v>40915</v>
      </c>
      <c r="B1419" s="67" t="str">
        <f>TEXT($A1419,"YYYY")&amp;"-"&amp;TEXT(ROW()-1,"000")&amp;"-"&amp;$F1419&amp;TEXT(COUNTIF($F$2:F1419,$F1419), "000")</f>
        <v>2012-1418-泠涷茶528</v>
      </c>
      <c r="C1419" s="14" t="s">
        <v>169</v>
      </c>
      <c r="D1419" s="14" t="s">
        <v>138</v>
      </c>
      <c r="E1419" s="14" t="s">
        <v>7</v>
      </c>
      <c r="F1419" s="14" t="s">
        <v>176</v>
      </c>
      <c r="G1419" s="14">
        <v>98</v>
      </c>
      <c r="H1419" s="14">
        <v>79</v>
      </c>
      <c r="I1419" s="14">
        <v>43</v>
      </c>
      <c r="J1419" s="14">
        <v>9000</v>
      </c>
      <c r="K1419" s="15">
        <f t="shared" si="22"/>
        <v>387000</v>
      </c>
    </row>
    <row r="1420" spans="1:11">
      <c r="A1420" s="13">
        <v>40915</v>
      </c>
      <c r="B1420" s="67" t="str">
        <f>TEXT($A1420,"YYYY")&amp;"-"&amp;TEXT(ROW()-1,"000")&amp;"-"&amp;$F1420&amp;TEXT(COUNTIF($F$2:F1420,$F1420), "000")</f>
        <v>2012-1419-泠涷茶529</v>
      </c>
      <c r="C1420" s="14" t="s">
        <v>173</v>
      </c>
      <c r="D1420" s="14" t="s">
        <v>72</v>
      </c>
      <c r="E1420" s="14" t="s">
        <v>7</v>
      </c>
      <c r="F1420" s="14" t="s">
        <v>176</v>
      </c>
      <c r="G1420" s="14">
        <v>93</v>
      </c>
      <c r="H1420" s="14">
        <v>81</v>
      </c>
      <c r="I1420" s="14">
        <v>45</v>
      </c>
      <c r="J1420" s="14">
        <v>9000</v>
      </c>
      <c r="K1420" s="15">
        <f t="shared" si="22"/>
        <v>405000</v>
      </c>
    </row>
    <row r="1421" spans="1:11">
      <c r="A1421" s="13">
        <v>40915</v>
      </c>
      <c r="B1421" s="67" t="str">
        <f>TEXT($A1421,"YYYY")&amp;"-"&amp;TEXT(ROW()-1,"000")&amp;"-"&amp;$F1421&amp;TEXT(COUNTIF($F$2:F1421,$F1421), "000")</f>
        <v>2012-1420-奶茶335</v>
      </c>
      <c r="C1421" s="14" t="s">
        <v>169</v>
      </c>
      <c r="D1421" s="14" t="s">
        <v>143</v>
      </c>
      <c r="E1421" s="14" t="s">
        <v>18</v>
      </c>
      <c r="F1421" s="14" t="s">
        <v>174</v>
      </c>
      <c r="G1421" s="14">
        <v>33</v>
      </c>
      <c r="H1421" s="14">
        <v>78</v>
      </c>
      <c r="I1421" s="14">
        <v>54</v>
      </c>
      <c r="J1421" s="14">
        <v>18000</v>
      </c>
      <c r="K1421" s="15">
        <f t="shared" si="22"/>
        <v>972000</v>
      </c>
    </row>
    <row r="1422" spans="1:11">
      <c r="A1422" s="13">
        <v>40916</v>
      </c>
      <c r="B1422" s="67" t="str">
        <f>TEXT($A1422,"YYYY")&amp;"-"&amp;TEXT(ROW()-1,"000")&amp;"-"&amp;$F1422&amp;TEXT(COUNTIF($F$2:F1422,$F1422), "000")</f>
        <v>2012-1421-奶茶336</v>
      </c>
      <c r="C1422" s="14" t="s">
        <v>173</v>
      </c>
      <c r="D1422" s="14" t="s">
        <v>17</v>
      </c>
      <c r="E1422" s="14" t="s">
        <v>18</v>
      </c>
      <c r="F1422" s="14" t="s">
        <v>174</v>
      </c>
      <c r="G1422" s="14">
        <v>36</v>
      </c>
      <c r="H1422" s="14">
        <v>21</v>
      </c>
      <c r="I1422" s="14">
        <v>95</v>
      </c>
      <c r="J1422" s="14">
        <v>18000</v>
      </c>
      <c r="K1422" s="15">
        <f t="shared" si="22"/>
        <v>1710000</v>
      </c>
    </row>
    <row r="1423" spans="1:11">
      <c r="A1423" s="13">
        <v>40916</v>
      </c>
      <c r="B1423" s="67" t="str">
        <f>TEXT($A1423,"YYYY")&amp;"-"&amp;TEXT(ROW()-1,"000")&amp;"-"&amp;$F1423&amp;TEXT(COUNTIF($F$2:F1423,$F1423), "000")</f>
        <v>2012-1422-泠涷茶530</v>
      </c>
      <c r="C1423" s="14" t="s">
        <v>171</v>
      </c>
      <c r="D1423" s="14" t="s">
        <v>79</v>
      </c>
      <c r="E1423" s="14" t="s">
        <v>18</v>
      </c>
      <c r="F1423" s="14" t="s">
        <v>176</v>
      </c>
      <c r="G1423" s="14">
        <v>90</v>
      </c>
      <c r="H1423" s="14">
        <v>96</v>
      </c>
      <c r="I1423" s="14">
        <v>88</v>
      </c>
      <c r="J1423" s="14">
        <v>9000</v>
      </c>
      <c r="K1423" s="15">
        <f t="shared" si="22"/>
        <v>792000</v>
      </c>
    </row>
    <row r="1424" spans="1:11">
      <c r="A1424" s="13">
        <v>40917</v>
      </c>
      <c r="B1424" s="67" t="str">
        <f>TEXT($A1424,"YYYY")&amp;"-"&amp;TEXT(ROW()-1,"000")&amp;"-"&amp;$F1424&amp;TEXT(COUNTIF($F$2:F1424,$F1424), "000")</f>
        <v>2012-1423-紅茶430</v>
      </c>
      <c r="C1424" s="14" t="s">
        <v>170</v>
      </c>
      <c r="D1424" s="14" t="s">
        <v>161</v>
      </c>
      <c r="E1424" s="14" t="s">
        <v>10</v>
      </c>
      <c r="F1424" s="14" t="s">
        <v>175</v>
      </c>
      <c r="G1424" s="14">
        <v>84</v>
      </c>
      <c r="H1424" s="14">
        <v>52</v>
      </c>
      <c r="I1424" s="14">
        <v>14</v>
      </c>
      <c r="J1424" s="14">
        <v>23500</v>
      </c>
      <c r="K1424" s="15">
        <f t="shared" si="22"/>
        <v>329000</v>
      </c>
    </row>
    <row r="1425" spans="1:11">
      <c r="A1425" s="13">
        <v>40917</v>
      </c>
      <c r="B1425" s="67" t="str">
        <f>TEXT($A1425,"YYYY")&amp;"-"&amp;TEXT(ROW()-1,"000")&amp;"-"&amp;$F1425&amp;TEXT(COUNTIF($F$2:F1425,$F1425), "000")</f>
        <v>2012-1424-紅茶431</v>
      </c>
      <c r="C1425" s="14" t="s">
        <v>170</v>
      </c>
      <c r="D1425" s="14" t="s">
        <v>75</v>
      </c>
      <c r="E1425" s="14" t="s">
        <v>7</v>
      </c>
      <c r="F1425" s="14" t="s">
        <v>175</v>
      </c>
      <c r="G1425" s="14">
        <v>80</v>
      </c>
      <c r="H1425" s="14">
        <v>24</v>
      </c>
      <c r="I1425" s="14">
        <v>33</v>
      </c>
      <c r="J1425" s="14">
        <v>23500</v>
      </c>
      <c r="K1425" s="15">
        <f t="shared" si="22"/>
        <v>775500</v>
      </c>
    </row>
    <row r="1426" spans="1:11">
      <c r="A1426" s="13">
        <v>40917</v>
      </c>
      <c r="B1426" s="67" t="str">
        <f>TEXT($A1426,"YYYY")&amp;"-"&amp;TEXT(ROW()-1,"000")&amp;"-"&amp;$F1426&amp;TEXT(COUNTIF($F$2:F1426,$F1426), "000")</f>
        <v>2012-1425-奶茶337</v>
      </c>
      <c r="C1426" s="14" t="s">
        <v>172</v>
      </c>
      <c r="D1426" s="14" t="s">
        <v>25</v>
      </c>
      <c r="E1426" s="14" t="s">
        <v>21</v>
      </c>
      <c r="F1426" s="14" t="s">
        <v>174</v>
      </c>
      <c r="G1426" s="14">
        <v>81</v>
      </c>
      <c r="H1426" s="14">
        <v>88</v>
      </c>
      <c r="I1426" s="14">
        <v>1</v>
      </c>
      <c r="J1426" s="14">
        <v>18000</v>
      </c>
      <c r="K1426" s="15">
        <f t="shared" si="22"/>
        <v>18000</v>
      </c>
    </row>
    <row r="1427" spans="1:11">
      <c r="A1427" s="13">
        <v>40917</v>
      </c>
      <c r="B1427" s="67" t="str">
        <f>TEXT($A1427,"YYYY")&amp;"-"&amp;TEXT(ROW()-1,"000")&amp;"-"&amp;$F1427&amp;TEXT(COUNTIF($F$2:F1427,$F1427), "000")</f>
        <v>2012-1426-奶茶338</v>
      </c>
      <c r="C1427" s="14" t="s">
        <v>173</v>
      </c>
      <c r="D1427" s="14" t="s">
        <v>73</v>
      </c>
      <c r="E1427" s="14" t="s">
        <v>7</v>
      </c>
      <c r="F1427" s="14" t="s">
        <v>174</v>
      </c>
      <c r="G1427" s="14">
        <v>90</v>
      </c>
      <c r="H1427" s="14">
        <v>89</v>
      </c>
      <c r="I1427" s="14">
        <v>91</v>
      </c>
      <c r="J1427" s="14">
        <v>18000</v>
      </c>
      <c r="K1427" s="15">
        <f t="shared" si="22"/>
        <v>1638000</v>
      </c>
    </row>
    <row r="1428" spans="1:11">
      <c r="A1428" s="13">
        <v>40918</v>
      </c>
      <c r="B1428" s="67" t="str">
        <f>TEXT($A1428,"YYYY")&amp;"-"&amp;TEXT(ROW()-1,"000")&amp;"-"&amp;$F1428&amp;TEXT(COUNTIF($F$2:F1428,$F1428), "000")</f>
        <v>2012-1427-泠涷茶531</v>
      </c>
      <c r="C1428" s="14" t="s">
        <v>170</v>
      </c>
      <c r="D1428" s="14" t="s">
        <v>31</v>
      </c>
      <c r="E1428" s="14" t="s">
        <v>18</v>
      </c>
      <c r="F1428" s="14" t="s">
        <v>176</v>
      </c>
      <c r="G1428" s="14">
        <v>76</v>
      </c>
      <c r="H1428" s="14">
        <v>62</v>
      </c>
      <c r="I1428" s="14">
        <v>42</v>
      </c>
      <c r="J1428" s="14">
        <v>9000</v>
      </c>
      <c r="K1428" s="15">
        <f t="shared" si="22"/>
        <v>378000</v>
      </c>
    </row>
    <row r="1429" spans="1:11">
      <c r="A1429" s="13">
        <v>40918</v>
      </c>
      <c r="B1429" s="67" t="str">
        <f>TEXT($A1429,"YYYY")&amp;"-"&amp;TEXT(ROW()-1,"000")&amp;"-"&amp;$F1429&amp;TEXT(COUNTIF($F$2:F1429,$F1429), "000")</f>
        <v>2012-1428-泠涷茶532</v>
      </c>
      <c r="C1429" s="14" t="s">
        <v>173</v>
      </c>
      <c r="D1429" s="14" t="s">
        <v>88</v>
      </c>
      <c r="E1429" s="14" t="s">
        <v>21</v>
      </c>
      <c r="F1429" s="14" t="s">
        <v>176</v>
      </c>
      <c r="G1429" s="14">
        <v>86</v>
      </c>
      <c r="H1429" s="14">
        <v>20</v>
      </c>
      <c r="I1429" s="14">
        <v>81</v>
      </c>
      <c r="J1429" s="14">
        <v>9000</v>
      </c>
      <c r="K1429" s="15">
        <f t="shared" si="22"/>
        <v>729000</v>
      </c>
    </row>
    <row r="1430" spans="1:11">
      <c r="A1430" s="13">
        <v>40918</v>
      </c>
      <c r="B1430" s="67" t="str">
        <f>TEXT($A1430,"YYYY")&amp;"-"&amp;TEXT(ROW()-1,"000")&amp;"-"&amp;$F1430&amp;TEXT(COUNTIF($F$2:F1430,$F1430), "000")</f>
        <v>2012-1429-紅茶432</v>
      </c>
      <c r="C1430" s="14" t="s">
        <v>170</v>
      </c>
      <c r="D1430" s="14" t="s">
        <v>67</v>
      </c>
      <c r="E1430" s="14" t="s">
        <v>7</v>
      </c>
      <c r="F1430" s="14" t="s">
        <v>175</v>
      </c>
      <c r="G1430" s="14">
        <v>82</v>
      </c>
      <c r="H1430" s="14">
        <v>61</v>
      </c>
      <c r="I1430" s="14">
        <v>70</v>
      </c>
      <c r="J1430" s="14">
        <v>23500</v>
      </c>
      <c r="K1430" s="15">
        <f t="shared" si="22"/>
        <v>1645000</v>
      </c>
    </row>
    <row r="1431" spans="1:11">
      <c r="A1431" s="13">
        <v>40919</v>
      </c>
      <c r="B1431" s="67" t="str">
        <f>TEXT($A1431,"YYYY")&amp;"-"&amp;TEXT(ROW()-1,"000")&amp;"-"&amp;$F1431&amp;TEXT(COUNTIF($F$2:F1431,$F1431), "000")</f>
        <v>2012-1430-奶茶339</v>
      </c>
      <c r="C1431" s="14" t="s">
        <v>169</v>
      </c>
      <c r="D1431" s="14" t="s">
        <v>6</v>
      </c>
      <c r="E1431" s="14" t="s">
        <v>7</v>
      </c>
      <c r="F1431" s="14" t="s">
        <v>174</v>
      </c>
      <c r="G1431" s="14">
        <v>64</v>
      </c>
      <c r="H1431" s="14">
        <v>77</v>
      </c>
      <c r="I1431" s="14">
        <v>36</v>
      </c>
      <c r="J1431" s="14">
        <v>18000</v>
      </c>
      <c r="K1431" s="15">
        <f t="shared" si="22"/>
        <v>648000</v>
      </c>
    </row>
    <row r="1432" spans="1:11">
      <c r="A1432" s="13">
        <v>40919</v>
      </c>
      <c r="B1432" s="67" t="str">
        <f>TEXT($A1432,"YYYY")&amp;"-"&amp;TEXT(ROW()-1,"000")&amp;"-"&amp;$F1432&amp;TEXT(COUNTIF($F$2:F1432,$F1432), "000")</f>
        <v>2012-1431-奶茶340</v>
      </c>
      <c r="C1432" s="14" t="s">
        <v>173</v>
      </c>
      <c r="D1432" s="14" t="s">
        <v>46</v>
      </c>
      <c r="E1432" s="14" t="s">
        <v>7</v>
      </c>
      <c r="F1432" s="14" t="s">
        <v>174</v>
      </c>
      <c r="G1432" s="14">
        <v>43</v>
      </c>
      <c r="H1432" s="14">
        <v>80</v>
      </c>
      <c r="I1432" s="14">
        <v>55</v>
      </c>
      <c r="J1432" s="14">
        <v>18000</v>
      </c>
      <c r="K1432" s="15">
        <f t="shared" si="22"/>
        <v>990000</v>
      </c>
    </row>
    <row r="1433" spans="1:11">
      <c r="A1433" s="13">
        <v>40920</v>
      </c>
      <c r="B1433" s="67" t="str">
        <f>TEXT($A1433,"YYYY")&amp;"-"&amp;TEXT(ROW()-1,"000")&amp;"-"&amp;$F1433&amp;TEXT(COUNTIF($F$2:F1433,$F1433), "000")</f>
        <v>2012-1432-奶茶341</v>
      </c>
      <c r="C1433" s="14" t="s">
        <v>13</v>
      </c>
      <c r="D1433" s="14" t="s">
        <v>103</v>
      </c>
      <c r="E1433" s="14" t="s">
        <v>23</v>
      </c>
      <c r="F1433" s="14" t="s">
        <v>174</v>
      </c>
      <c r="G1433" s="14">
        <v>72</v>
      </c>
      <c r="H1433" s="14">
        <v>28</v>
      </c>
      <c r="I1433" s="14">
        <v>35</v>
      </c>
      <c r="J1433" s="14">
        <v>18000</v>
      </c>
      <c r="K1433" s="15">
        <f t="shared" si="22"/>
        <v>630000</v>
      </c>
    </row>
    <row r="1434" spans="1:11">
      <c r="A1434" s="13">
        <v>40920</v>
      </c>
      <c r="B1434" s="67" t="str">
        <f>TEXT($A1434,"YYYY")&amp;"-"&amp;TEXT(ROW()-1,"000")&amp;"-"&amp;$F1434&amp;TEXT(COUNTIF($F$2:F1434,$F1434), "000")</f>
        <v>2012-1433-紅茶433</v>
      </c>
      <c r="C1434" s="14" t="s">
        <v>172</v>
      </c>
      <c r="D1434" s="14" t="s">
        <v>48</v>
      </c>
      <c r="E1434" s="14" t="s">
        <v>23</v>
      </c>
      <c r="F1434" s="14" t="s">
        <v>175</v>
      </c>
      <c r="G1434" s="14">
        <v>49</v>
      </c>
      <c r="H1434" s="14">
        <v>68</v>
      </c>
      <c r="I1434" s="14">
        <v>90</v>
      </c>
      <c r="J1434" s="14">
        <v>23500</v>
      </c>
      <c r="K1434" s="15">
        <f t="shared" si="22"/>
        <v>2115000</v>
      </c>
    </row>
    <row r="1435" spans="1:11">
      <c r="A1435" s="13">
        <v>40922</v>
      </c>
      <c r="B1435" s="67" t="str">
        <f>TEXT($A1435,"YYYY")&amp;"-"&amp;TEXT(ROW()-1,"000")&amp;"-"&amp;$F1435&amp;TEXT(COUNTIF($F$2:F1435,$F1435), "000")</f>
        <v>2012-1434-奶茶342</v>
      </c>
      <c r="C1435" s="14" t="s">
        <v>170</v>
      </c>
      <c r="D1435" s="14" t="s">
        <v>116</v>
      </c>
      <c r="E1435" s="14" t="s">
        <v>18</v>
      </c>
      <c r="F1435" s="14" t="s">
        <v>174</v>
      </c>
      <c r="G1435" s="14">
        <v>46</v>
      </c>
      <c r="H1435" s="14">
        <v>64</v>
      </c>
      <c r="I1435" s="14">
        <v>6</v>
      </c>
      <c r="J1435" s="14">
        <v>18000</v>
      </c>
      <c r="K1435" s="15">
        <f t="shared" si="22"/>
        <v>108000</v>
      </c>
    </row>
    <row r="1436" spans="1:11">
      <c r="A1436" s="13">
        <v>40923</v>
      </c>
      <c r="B1436" s="67" t="str">
        <f>TEXT($A1436,"YYYY")&amp;"-"&amp;TEXT(ROW()-1,"000")&amp;"-"&amp;$F1436&amp;TEXT(COUNTIF($F$2:F1436,$F1436), "000")</f>
        <v>2012-1435-泠涷茶533</v>
      </c>
      <c r="C1436" s="14" t="s">
        <v>171</v>
      </c>
      <c r="D1436" s="14" t="s">
        <v>87</v>
      </c>
      <c r="E1436" s="14" t="s">
        <v>10</v>
      </c>
      <c r="F1436" s="14" t="s">
        <v>176</v>
      </c>
      <c r="G1436" s="14">
        <v>96</v>
      </c>
      <c r="H1436" s="14">
        <v>52</v>
      </c>
      <c r="I1436" s="14">
        <v>81</v>
      </c>
      <c r="J1436" s="14">
        <v>9000</v>
      </c>
      <c r="K1436" s="15">
        <f t="shared" si="22"/>
        <v>729000</v>
      </c>
    </row>
    <row r="1437" spans="1:11">
      <c r="A1437" s="13">
        <v>40923</v>
      </c>
      <c r="B1437" s="67" t="str">
        <f>TEXT($A1437,"YYYY")&amp;"-"&amp;TEXT(ROW()-1,"000")&amp;"-"&amp;$F1437&amp;TEXT(COUNTIF($F$2:F1437,$F1437), "000")</f>
        <v>2012-1436-泠涷茶534</v>
      </c>
      <c r="C1437" s="14" t="s">
        <v>169</v>
      </c>
      <c r="D1437" s="14" t="s">
        <v>135</v>
      </c>
      <c r="E1437" s="14" t="s">
        <v>23</v>
      </c>
      <c r="F1437" s="14" t="s">
        <v>176</v>
      </c>
      <c r="G1437" s="14">
        <v>31</v>
      </c>
      <c r="H1437" s="14">
        <v>45</v>
      </c>
      <c r="I1437" s="14">
        <v>10</v>
      </c>
      <c r="J1437" s="14">
        <v>9000</v>
      </c>
      <c r="K1437" s="15">
        <f t="shared" si="22"/>
        <v>90000</v>
      </c>
    </row>
    <row r="1438" spans="1:11">
      <c r="A1438" s="13">
        <v>40923</v>
      </c>
      <c r="B1438" s="67" t="str">
        <f>TEXT($A1438,"YYYY")&amp;"-"&amp;TEXT(ROW()-1,"000")&amp;"-"&amp;$F1438&amp;TEXT(COUNTIF($F$2:F1438,$F1438), "000")</f>
        <v>2012-1437-泠涷茶535</v>
      </c>
      <c r="C1438" s="14" t="s">
        <v>173</v>
      </c>
      <c r="D1438" s="14" t="s">
        <v>124</v>
      </c>
      <c r="E1438" s="14" t="s">
        <v>118</v>
      </c>
      <c r="F1438" s="14" t="s">
        <v>176</v>
      </c>
      <c r="G1438" s="14">
        <v>39</v>
      </c>
      <c r="H1438" s="14">
        <v>72</v>
      </c>
      <c r="I1438" s="14">
        <v>84</v>
      </c>
      <c r="J1438" s="14">
        <v>9000</v>
      </c>
      <c r="K1438" s="15">
        <f t="shared" si="22"/>
        <v>756000</v>
      </c>
    </row>
    <row r="1439" spans="1:11">
      <c r="A1439" s="13">
        <v>40923</v>
      </c>
      <c r="B1439" s="67" t="str">
        <f>TEXT($A1439,"YYYY")&amp;"-"&amp;TEXT(ROW()-1,"000")&amp;"-"&amp;$F1439&amp;TEXT(COUNTIF($F$2:F1439,$F1439), "000")</f>
        <v>2012-1438-奶茶343</v>
      </c>
      <c r="C1439" s="14" t="s">
        <v>173</v>
      </c>
      <c r="D1439" s="14" t="s">
        <v>152</v>
      </c>
      <c r="E1439" s="14" t="s">
        <v>10</v>
      </c>
      <c r="F1439" s="14" t="s">
        <v>174</v>
      </c>
      <c r="G1439" s="14">
        <v>49</v>
      </c>
      <c r="H1439" s="14">
        <v>83</v>
      </c>
      <c r="I1439" s="14">
        <v>32</v>
      </c>
      <c r="J1439" s="14">
        <v>18000</v>
      </c>
      <c r="K1439" s="15">
        <f t="shared" si="22"/>
        <v>576000</v>
      </c>
    </row>
    <row r="1440" spans="1:11">
      <c r="A1440" s="13">
        <v>40924</v>
      </c>
      <c r="B1440" s="67" t="str">
        <f>TEXT($A1440,"YYYY")&amp;"-"&amp;TEXT(ROW()-1,"000")&amp;"-"&amp;$F1440&amp;TEXT(COUNTIF($F$2:F1440,$F1440), "000")</f>
        <v>2012-1439-紅茶434</v>
      </c>
      <c r="C1440" s="14" t="s">
        <v>13</v>
      </c>
      <c r="D1440" s="14" t="s">
        <v>145</v>
      </c>
      <c r="E1440" s="14" t="s">
        <v>118</v>
      </c>
      <c r="F1440" s="14" t="s">
        <v>175</v>
      </c>
      <c r="G1440" s="14">
        <v>35</v>
      </c>
      <c r="H1440" s="14">
        <v>57</v>
      </c>
      <c r="I1440" s="14">
        <v>95</v>
      </c>
      <c r="J1440" s="14">
        <v>23500</v>
      </c>
      <c r="K1440" s="15">
        <f t="shared" si="22"/>
        <v>2232500</v>
      </c>
    </row>
    <row r="1441" spans="1:11">
      <c r="A1441" s="13">
        <v>40924</v>
      </c>
      <c r="B1441" s="67" t="str">
        <f>TEXT($A1441,"YYYY")&amp;"-"&amp;TEXT(ROW()-1,"000")&amp;"-"&amp;$F1441&amp;TEXT(COUNTIF($F$2:F1441,$F1441), "000")</f>
        <v>2012-1440-奶茶344</v>
      </c>
      <c r="C1441" s="14" t="s">
        <v>173</v>
      </c>
      <c r="D1441" s="14" t="s">
        <v>29</v>
      </c>
      <c r="E1441" s="14" t="s">
        <v>10</v>
      </c>
      <c r="F1441" s="14" t="s">
        <v>174</v>
      </c>
      <c r="G1441" s="14">
        <v>51</v>
      </c>
      <c r="H1441" s="14">
        <v>85</v>
      </c>
      <c r="I1441" s="14">
        <v>38</v>
      </c>
      <c r="J1441" s="14">
        <v>18000</v>
      </c>
      <c r="K1441" s="15">
        <f t="shared" si="22"/>
        <v>684000</v>
      </c>
    </row>
    <row r="1442" spans="1:11">
      <c r="A1442" s="13">
        <v>40927</v>
      </c>
      <c r="B1442" s="67" t="str">
        <f>TEXT($A1442,"YYYY")&amp;"-"&amp;TEXT(ROW()-1,"000")&amp;"-"&amp;$F1442&amp;TEXT(COUNTIF($F$2:F1442,$F1442), "000")</f>
        <v>2012-1441-奶茶345</v>
      </c>
      <c r="C1442" s="14" t="s">
        <v>170</v>
      </c>
      <c r="D1442" s="14" t="s">
        <v>116</v>
      </c>
      <c r="E1442" s="14" t="s">
        <v>18</v>
      </c>
      <c r="F1442" s="14" t="s">
        <v>174</v>
      </c>
      <c r="G1442" s="14">
        <v>27</v>
      </c>
      <c r="H1442" s="14">
        <v>72</v>
      </c>
      <c r="I1442" s="14">
        <v>99</v>
      </c>
      <c r="J1442" s="14">
        <v>18000</v>
      </c>
      <c r="K1442" s="15">
        <f t="shared" si="22"/>
        <v>1782000</v>
      </c>
    </row>
    <row r="1443" spans="1:11">
      <c r="A1443" s="13">
        <v>40928</v>
      </c>
      <c r="B1443" s="67" t="str">
        <f>TEXT($A1443,"YYYY")&amp;"-"&amp;TEXT(ROW()-1,"000")&amp;"-"&amp;$F1443&amp;TEXT(COUNTIF($F$2:F1443,$F1443), "000")</f>
        <v>2012-1442-泠涷茶536</v>
      </c>
      <c r="C1443" s="14" t="s">
        <v>173</v>
      </c>
      <c r="D1443" s="14" t="s">
        <v>100</v>
      </c>
      <c r="E1443" s="14" t="s">
        <v>18</v>
      </c>
      <c r="F1443" s="14" t="s">
        <v>176</v>
      </c>
      <c r="G1443" s="14">
        <v>81</v>
      </c>
      <c r="H1443" s="14">
        <v>69</v>
      </c>
      <c r="I1443" s="14">
        <v>3</v>
      </c>
      <c r="J1443" s="14">
        <v>9000</v>
      </c>
      <c r="K1443" s="15">
        <f t="shared" si="22"/>
        <v>27000</v>
      </c>
    </row>
    <row r="1444" spans="1:11">
      <c r="A1444" s="13">
        <v>40930</v>
      </c>
      <c r="B1444" s="67" t="str">
        <f>TEXT($A1444,"YYYY")&amp;"-"&amp;TEXT(ROW()-1,"000")&amp;"-"&amp;$F1444&amp;TEXT(COUNTIF($F$2:F1444,$F1444), "000")</f>
        <v>2012-1443-紅茶435</v>
      </c>
      <c r="C1444" s="14" t="s">
        <v>170</v>
      </c>
      <c r="D1444" s="14" t="s">
        <v>161</v>
      </c>
      <c r="E1444" s="14" t="s">
        <v>10</v>
      </c>
      <c r="F1444" s="14" t="s">
        <v>175</v>
      </c>
      <c r="G1444" s="14">
        <v>93</v>
      </c>
      <c r="H1444" s="14">
        <v>61</v>
      </c>
      <c r="I1444" s="14">
        <v>92</v>
      </c>
      <c r="J1444" s="14">
        <v>23500</v>
      </c>
      <c r="K1444" s="15">
        <f t="shared" si="22"/>
        <v>2162000</v>
      </c>
    </row>
    <row r="1445" spans="1:11">
      <c r="A1445" s="13">
        <v>40930</v>
      </c>
      <c r="B1445" s="67" t="str">
        <f>TEXT($A1445,"YYYY")&amp;"-"&amp;TEXT(ROW()-1,"000")&amp;"-"&amp;$F1445&amp;TEXT(COUNTIF($F$2:F1445,$F1445), "000")</f>
        <v>2012-1444-泠涷茶537</v>
      </c>
      <c r="C1445" s="14" t="s">
        <v>13</v>
      </c>
      <c r="D1445" s="14" t="s">
        <v>130</v>
      </c>
      <c r="E1445" s="14" t="s">
        <v>18</v>
      </c>
      <c r="F1445" s="14" t="s">
        <v>176</v>
      </c>
      <c r="G1445" s="14">
        <v>49</v>
      </c>
      <c r="H1445" s="14">
        <v>96</v>
      </c>
      <c r="I1445" s="14">
        <v>49</v>
      </c>
      <c r="J1445" s="14">
        <v>9000</v>
      </c>
      <c r="K1445" s="15">
        <f t="shared" si="22"/>
        <v>441000</v>
      </c>
    </row>
    <row r="1446" spans="1:11">
      <c r="A1446" s="13">
        <v>40931</v>
      </c>
      <c r="B1446" s="67" t="str">
        <f>TEXT($A1446,"YYYY")&amp;"-"&amp;TEXT(ROW()-1,"000")&amp;"-"&amp;$F1446&amp;TEXT(COUNTIF($F$2:F1446,$F1446), "000")</f>
        <v>2012-1445-泠涷茶538</v>
      </c>
      <c r="C1446" s="14" t="s">
        <v>171</v>
      </c>
      <c r="D1446" s="14" t="s">
        <v>55</v>
      </c>
      <c r="E1446" s="14" t="s">
        <v>10</v>
      </c>
      <c r="F1446" s="14" t="s">
        <v>176</v>
      </c>
      <c r="G1446" s="14">
        <v>25</v>
      </c>
      <c r="H1446" s="14">
        <v>95</v>
      </c>
      <c r="I1446" s="14">
        <v>33</v>
      </c>
      <c r="J1446" s="14">
        <v>9000</v>
      </c>
      <c r="K1446" s="15">
        <f t="shared" si="22"/>
        <v>297000</v>
      </c>
    </row>
    <row r="1447" spans="1:11">
      <c r="A1447" s="13">
        <v>40931</v>
      </c>
      <c r="B1447" s="67" t="str">
        <f>TEXT($A1447,"YYYY")&amp;"-"&amp;TEXT(ROW()-1,"000")&amp;"-"&amp;$F1447&amp;TEXT(COUNTIF($F$2:F1447,$F1447), "000")</f>
        <v>2012-1446-紅茶436</v>
      </c>
      <c r="C1447" s="14" t="s">
        <v>13</v>
      </c>
      <c r="D1447" s="14" t="s">
        <v>122</v>
      </c>
      <c r="E1447" s="14" t="s">
        <v>18</v>
      </c>
      <c r="F1447" s="14" t="s">
        <v>175</v>
      </c>
      <c r="G1447" s="14">
        <v>70</v>
      </c>
      <c r="H1447" s="14">
        <v>33</v>
      </c>
      <c r="I1447" s="14">
        <v>86</v>
      </c>
      <c r="J1447" s="14">
        <v>23500</v>
      </c>
      <c r="K1447" s="15">
        <f t="shared" si="22"/>
        <v>2021000</v>
      </c>
    </row>
    <row r="1448" spans="1:11">
      <c r="A1448" s="13">
        <v>40931</v>
      </c>
      <c r="B1448" s="67" t="str">
        <f>TEXT($A1448,"YYYY")&amp;"-"&amp;TEXT(ROW()-1,"000")&amp;"-"&amp;$F1448&amp;TEXT(COUNTIF($F$2:F1448,$F1448), "000")</f>
        <v>2012-1447-紅茶437</v>
      </c>
      <c r="C1448" s="14" t="s">
        <v>172</v>
      </c>
      <c r="D1448" s="14" t="s">
        <v>71</v>
      </c>
      <c r="E1448" s="14" t="s">
        <v>7</v>
      </c>
      <c r="F1448" s="14" t="s">
        <v>175</v>
      </c>
      <c r="G1448" s="14">
        <v>53</v>
      </c>
      <c r="H1448" s="14">
        <v>79</v>
      </c>
      <c r="I1448" s="14">
        <v>95</v>
      </c>
      <c r="J1448" s="14">
        <v>23500</v>
      </c>
      <c r="K1448" s="15">
        <f t="shared" si="22"/>
        <v>2232500</v>
      </c>
    </row>
    <row r="1449" spans="1:11">
      <c r="A1449" s="13">
        <v>40932</v>
      </c>
      <c r="B1449" s="67" t="str">
        <f>TEXT($A1449,"YYYY")&amp;"-"&amp;TEXT(ROW()-1,"000")&amp;"-"&amp;$F1449&amp;TEXT(COUNTIF($F$2:F1449,$F1449), "000")</f>
        <v>2012-1448-奶茶346</v>
      </c>
      <c r="C1449" s="14" t="s">
        <v>169</v>
      </c>
      <c r="D1449" s="14" t="s">
        <v>40</v>
      </c>
      <c r="E1449" s="14" t="s">
        <v>10</v>
      </c>
      <c r="F1449" s="14" t="s">
        <v>174</v>
      </c>
      <c r="G1449" s="14">
        <v>21</v>
      </c>
      <c r="H1449" s="14">
        <v>65</v>
      </c>
      <c r="I1449" s="14">
        <v>63</v>
      </c>
      <c r="J1449" s="14">
        <v>18000</v>
      </c>
      <c r="K1449" s="15">
        <f t="shared" si="22"/>
        <v>1134000</v>
      </c>
    </row>
    <row r="1450" spans="1:11">
      <c r="A1450" s="13">
        <v>40932</v>
      </c>
      <c r="B1450" s="67" t="str">
        <f>TEXT($A1450,"YYYY")&amp;"-"&amp;TEXT(ROW()-1,"000")&amp;"-"&amp;$F1450&amp;TEXT(COUNTIF($F$2:F1450,$F1450), "000")</f>
        <v>2012-1449-奶茶347</v>
      </c>
      <c r="C1450" s="14" t="s">
        <v>170</v>
      </c>
      <c r="D1450" s="14" t="s">
        <v>6</v>
      </c>
      <c r="E1450" s="14" t="s">
        <v>7</v>
      </c>
      <c r="F1450" s="14" t="s">
        <v>174</v>
      </c>
      <c r="G1450" s="14">
        <v>35</v>
      </c>
      <c r="H1450" s="14">
        <v>43</v>
      </c>
      <c r="I1450" s="14">
        <v>67</v>
      </c>
      <c r="J1450" s="14">
        <v>18000</v>
      </c>
      <c r="K1450" s="15">
        <f t="shared" si="22"/>
        <v>1206000</v>
      </c>
    </row>
    <row r="1451" spans="1:11">
      <c r="A1451" s="13">
        <v>40932</v>
      </c>
      <c r="B1451" s="67" t="str">
        <f>TEXT($A1451,"YYYY")&amp;"-"&amp;TEXT(ROW()-1,"000")&amp;"-"&amp;$F1451&amp;TEXT(COUNTIF($F$2:F1451,$F1451), "000")</f>
        <v>2012-1450-泠涷茶539</v>
      </c>
      <c r="C1451" s="14" t="s">
        <v>13</v>
      </c>
      <c r="D1451" s="14" t="s">
        <v>167</v>
      </c>
      <c r="E1451" s="14" t="s">
        <v>18</v>
      </c>
      <c r="F1451" s="14" t="s">
        <v>176</v>
      </c>
      <c r="G1451" s="14">
        <v>46</v>
      </c>
      <c r="H1451" s="14">
        <v>38</v>
      </c>
      <c r="I1451" s="14">
        <v>9</v>
      </c>
      <c r="J1451" s="14">
        <v>9000</v>
      </c>
      <c r="K1451" s="15">
        <f t="shared" si="22"/>
        <v>81000</v>
      </c>
    </row>
    <row r="1452" spans="1:11">
      <c r="A1452" s="13">
        <v>40932</v>
      </c>
      <c r="B1452" s="67" t="str">
        <f>TEXT($A1452,"YYYY")&amp;"-"&amp;TEXT(ROW()-1,"000")&amp;"-"&amp;$F1452&amp;TEXT(COUNTIF($F$2:F1452,$F1452), "000")</f>
        <v>2012-1451-泠涷茶540</v>
      </c>
      <c r="C1452" s="14" t="s">
        <v>173</v>
      </c>
      <c r="D1452" s="14" t="s">
        <v>159</v>
      </c>
      <c r="E1452" s="14" t="s">
        <v>21</v>
      </c>
      <c r="F1452" s="14" t="s">
        <v>176</v>
      </c>
      <c r="G1452" s="14">
        <v>95</v>
      </c>
      <c r="H1452" s="14">
        <v>73</v>
      </c>
      <c r="I1452" s="14">
        <v>83</v>
      </c>
      <c r="J1452" s="14">
        <v>9000</v>
      </c>
      <c r="K1452" s="15">
        <f t="shared" si="22"/>
        <v>747000</v>
      </c>
    </row>
    <row r="1453" spans="1:11">
      <c r="A1453" s="13">
        <v>40933</v>
      </c>
      <c r="B1453" s="67" t="str">
        <f>TEXT($A1453,"YYYY")&amp;"-"&amp;TEXT(ROW()-1,"000")&amp;"-"&amp;$F1453&amp;TEXT(COUNTIF($F$2:F1453,$F1453), "000")</f>
        <v>2012-1452-紅茶438</v>
      </c>
      <c r="C1453" s="14" t="s">
        <v>173</v>
      </c>
      <c r="D1453" s="14" t="s">
        <v>107</v>
      </c>
      <c r="E1453" s="14" t="s">
        <v>18</v>
      </c>
      <c r="F1453" s="14" t="s">
        <v>175</v>
      </c>
      <c r="G1453" s="14">
        <v>47</v>
      </c>
      <c r="H1453" s="14">
        <v>60</v>
      </c>
      <c r="I1453" s="14">
        <v>70</v>
      </c>
      <c r="J1453" s="14">
        <v>23500</v>
      </c>
      <c r="K1453" s="15">
        <f t="shared" si="22"/>
        <v>1645000</v>
      </c>
    </row>
    <row r="1454" spans="1:11">
      <c r="A1454" s="13">
        <v>40933</v>
      </c>
      <c r="B1454" s="67" t="str">
        <f>TEXT($A1454,"YYYY")&amp;"-"&amp;TEXT(ROW()-1,"000")&amp;"-"&amp;$F1454&amp;TEXT(COUNTIF($F$2:F1454,$F1454), "000")</f>
        <v>2012-1453-泠涷茶541</v>
      </c>
      <c r="C1454" s="14" t="s">
        <v>171</v>
      </c>
      <c r="D1454" s="14" t="s">
        <v>84</v>
      </c>
      <c r="E1454" s="14" t="s">
        <v>18</v>
      </c>
      <c r="F1454" s="14" t="s">
        <v>176</v>
      </c>
      <c r="G1454" s="14">
        <v>75</v>
      </c>
      <c r="H1454" s="14">
        <v>82</v>
      </c>
      <c r="I1454" s="14">
        <v>95</v>
      </c>
      <c r="J1454" s="14">
        <v>9000</v>
      </c>
      <c r="K1454" s="15">
        <f t="shared" si="22"/>
        <v>855000</v>
      </c>
    </row>
    <row r="1455" spans="1:11">
      <c r="A1455" s="13">
        <v>40933</v>
      </c>
      <c r="B1455" s="67" t="str">
        <f>TEXT($A1455,"YYYY")&amp;"-"&amp;TEXT(ROW()-1,"000")&amp;"-"&amp;$F1455&amp;TEXT(COUNTIF($F$2:F1455,$F1455), "000")</f>
        <v>2012-1454-奶茶348</v>
      </c>
      <c r="C1455" s="14" t="s">
        <v>173</v>
      </c>
      <c r="D1455" s="14" t="s">
        <v>29</v>
      </c>
      <c r="E1455" s="14" t="s">
        <v>10</v>
      </c>
      <c r="F1455" s="14" t="s">
        <v>174</v>
      </c>
      <c r="G1455" s="14">
        <v>56</v>
      </c>
      <c r="H1455" s="14">
        <v>35</v>
      </c>
      <c r="I1455" s="14">
        <v>30</v>
      </c>
      <c r="J1455" s="14">
        <v>18000</v>
      </c>
      <c r="K1455" s="15">
        <f t="shared" si="22"/>
        <v>540000</v>
      </c>
    </row>
    <row r="1456" spans="1:11">
      <c r="A1456" s="13">
        <v>40933</v>
      </c>
      <c r="B1456" s="67" t="str">
        <f>TEXT($A1456,"YYYY")&amp;"-"&amp;TEXT(ROW()-1,"000")&amp;"-"&amp;$F1456&amp;TEXT(COUNTIF($F$2:F1456,$F1456), "000")</f>
        <v>2012-1455-奶茶349</v>
      </c>
      <c r="C1456" s="14" t="s">
        <v>173</v>
      </c>
      <c r="D1456" s="14" t="s">
        <v>149</v>
      </c>
      <c r="E1456" s="14" t="s">
        <v>18</v>
      </c>
      <c r="F1456" s="14" t="s">
        <v>174</v>
      </c>
      <c r="G1456" s="14">
        <v>21</v>
      </c>
      <c r="H1456" s="14">
        <v>87</v>
      </c>
      <c r="I1456" s="14">
        <v>21</v>
      </c>
      <c r="J1456" s="14">
        <v>18000</v>
      </c>
      <c r="K1456" s="15">
        <f t="shared" si="22"/>
        <v>378000</v>
      </c>
    </row>
    <row r="1457" spans="1:11">
      <c r="A1457" s="13">
        <v>40936</v>
      </c>
      <c r="B1457" s="67" t="str">
        <f>TEXT($A1457,"YYYY")&amp;"-"&amp;TEXT(ROW()-1,"000")&amp;"-"&amp;$F1457&amp;TEXT(COUNTIF($F$2:F1457,$F1457), "000")</f>
        <v>2012-1456-泠涷茶542</v>
      </c>
      <c r="C1457" s="14" t="s">
        <v>172</v>
      </c>
      <c r="D1457" s="14" t="s">
        <v>109</v>
      </c>
      <c r="E1457" s="14" t="s">
        <v>18</v>
      </c>
      <c r="F1457" s="14" t="s">
        <v>176</v>
      </c>
      <c r="G1457" s="14">
        <v>36</v>
      </c>
      <c r="H1457" s="14">
        <v>72</v>
      </c>
      <c r="I1457" s="14">
        <v>54</v>
      </c>
      <c r="J1457" s="14">
        <v>9000</v>
      </c>
      <c r="K1457" s="15">
        <f t="shared" si="22"/>
        <v>486000</v>
      </c>
    </row>
    <row r="1458" spans="1:11">
      <c r="A1458" s="13">
        <v>40936</v>
      </c>
      <c r="B1458" s="67" t="str">
        <f>TEXT($A1458,"YYYY")&amp;"-"&amp;TEXT(ROW()-1,"000")&amp;"-"&amp;$F1458&amp;TEXT(COUNTIF($F$2:F1458,$F1458), "000")</f>
        <v>2012-1457-泠涷茶543</v>
      </c>
      <c r="C1458" s="14" t="s">
        <v>172</v>
      </c>
      <c r="D1458" s="14" t="s">
        <v>150</v>
      </c>
      <c r="E1458" s="14" t="s">
        <v>21</v>
      </c>
      <c r="F1458" s="14" t="s">
        <v>176</v>
      </c>
      <c r="G1458" s="14">
        <v>69</v>
      </c>
      <c r="H1458" s="14">
        <v>82</v>
      </c>
      <c r="I1458" s="14">
        <v>1</v>
      </c>
      <c r="J1458" s="14">
        <v>9000</v>
      </c>
      <c r="K1458" s="15">
        <f t="shared" si="22"/>
        <v>9000</v>
      </c>
    </row>
    <row r="1459" spans="1:11">
      <c r="A1459" s="13">
        <v>40936</v>
      </c>
      <c r="B1459" s="67" t="str">
        <f>TEXT($A1459,"YYYY")&amp;"-"&amp;TEXT(ROW()-1,"000")&amp;"-"&amp;$F1459&amp;TEXT(COUNTIF($F$2:F1459,$F1459), "000")</f>
        <v>2012-1458-奶茶350</v>
      </c>
      <c r="C1459" s="14" t="s">
        <v>169</v>
      </c>
      <c r="D1459" s="14" t="s">
        <v>40</v>
      </c>
      <c r="E1459" s="14" t="s">
        <v>10</v>
      </c>
      <c r="F1459" s="14" t="s">
        <v>174</v>
      </c>
      <c r="G1459" s="14">
        <v>92</v>
      </c>
      <c r="H1459" s="14">
        <v>28</v>
      </c>
      <c r="I1459" s="14">
        <v>93</v>
      </c>
      <c r="J1459" s="14">
        <v>18000</v>
      </c>
      <c r="K1459" s="15">
        <f t="shared" si="22"/>
        <v>1674000</v>
      </c>
    </row>
    <row r="1460" spans="1:11">
      <c r="A1460" s="13">
        <v>40937</v>
      </c>
      <c r="B1460" s="67" t="str">
        <f>TEXT($A1460,"YYYY")&amp;"-"&amp;TEXT(ROW()-1,"000")&amp;"-"&amp;$F1460&amp;TEXT(COUNTIF($F$2:F1460,$F1460), "000")</f>
        <v>2012-1459-茶里王046</v>
      </c>
      <c r="C1460" s="14" t="s">
        <v>171</v>
      </c>
      <c r="D1460" s="14" t="s">
        <v>168</v>
      </c>
      <c r="E1460" s="14" t="s">
        <v>7</v>
      </c>
      <c r="F1460" s="14" t="s">
        <v>177</v>
      </c>
      <c r="G1460" s="14">
        <v>69</v>
      </c>
      <c r="H1460" s="14">
        <v>55</v>
      </c>
      <c r="I1460" s="14">
        <v>4</v>
      </c>
      <c r="J1460" s="14">
        <v>5000</v>
      </c>
      <c r="K1460" s="15">
        <f t="shared" si="22"/>
        <v>20000</v>
      </c>
    </row>
    <row r="1461" spans="1:11">
      <c r="A1461" s="13">
        <v>40939</v>
      </c>
      <c r="B1461" s="67" t="str">
        <f>TEXT($A1461,"YYYY")&amp;"-"&amp;TEXT(ROW()-1,"000")&amp;"-"&amp;$F1461&amp;TEXT(COUNTIF($F$2:F1461,$F1461), "000")</f>
        <v>2012-1460-紅茶439</v>
      </c>
      <c r="C1461" s="14" t="s">
        <v>172</v>
      </c>
      <c r="D1461" s="14" t="s">
        <v>71</v>
      </c>
      <c r="E1461" s="14" t="s">
        <v>7</v>
      </c>
      <c r="F1461" s="14" t="s">
        <v>175</v>
      </c>
      <c r="G1461" s="14">
        <v>97</v>
      </c>
      <c r="H1461" s="14">
        <v>66</v>
      </c>
      <c r="I1461" s="14">
        <v>77</v>
      </c>
      <c r="J1461" s="14">
        <v>23500</v>
      </c>
      <c r="K1461" s="15">
        <f t="shared" si="22"/>
        <v>1809500</v>
      </c>
    </row>
    <row r="1462" spans="1:11">
      <c r="A1462" s="13">
        <v>40939</v>
      </c>
      <c r="B1462" s="67" t="str">
        <f>TEXT($A1462,"YYYY")&amp;"-"&amp;TEXT(ROW()-1,"000")&amp;"-"&amp;$F1462&amp;TEXT(COUNTIF($F$2:F1462,$F1462), "000")</f>
        <v>2012-1461-茶里王047</v>
      </c>
      <c r="C1462" s="14" t="s">
        <v>170</v>
      </c>
      <c r="D1462" s="14" t="s">
        <v>14</v>
      </c>
      <c r="E1462" s="14" t="s">
        <v>10</v>
      </c>
      <c r="F1462" s="14" t="s">
        <v>177</v>
      </c>
      <c r="G1462" s="14">
        <v>64</v>
      </c>
      <c r="H1462" s="14">
        <v>33</v>
      </c>
      <c r="I1462" s="14">
        <v>45</v>
      </c>
      <c r="J1462" s="14">
        <v>5000</v>
      </c>
      <c r="K1462" s="15">
        <f t="shared" si="22"/>
        <v>225000</v>
      </c>
    </row>
    <row r="1463" spans="1:11">
      <c r="A1463" s="13">
        <v>40939</v>
      </c>
      <c r="B1463" s="67" t="str">
        <f>TEXT($A1463,"YYYY")&amp;"-"&amp;TEXT(ROW()-1,"000")&amp;"-"&amp;$F1463&amp;TEXT(COUNTIF($F$2:F1463,$F1463), "000")</f>
        <v>2012-1462-泠涷茶544</v>
      </c>
      <c r="C1463" s="14" t="s">
        <v>171</v>
      </c>
      <c r="D1463" s="14" t="s">
        <v>114</v>
      </c>
      <c r="E1463" s="14" t="s">
        <v>10</v>
      </c>
      <c r="F1463" s="14" t="s">
        <v>176</v>
      </c>
      <c r="G1463" s="14">
        <v>72</v>
      </c>
      <c r="H1463" s="14">
        <v>27</v>
      </c>
      <c r="I1463" s="14">
        <v>3</v>
      </c>
      <c r="J1463" s="14">
        <v>9000</v>
      </c>
      <c r="K1463" s="15">
        <f t="shared" si="22"/>
        <v>27000</v>
      </c>
    </row>
    <row r="1464" spans="1:11">
      <c r="A1464" s="13">
        <v>40941</v>
      </c>
      <c r="B1464" s="67" t="str">
        <f>TEXT($A1464,"YYYY")&amp;"-"&amp;TEXT(ROW()-1,"000")&amp;"-"&amp;$F1464&amp;TEXT(COUNTIF($F$2:F1464,$F1464), "000")</f>
        <v>2012-1463-茶里王048</v>
      </c>
      <c r="C1464" s="14" t="s">
        <v>171</v>
      </c>
      <c r="D1464" s="14" t="s">
        <v>54</v>
      </c>
      <c r="E1464" s="14" t="s">
        <v>7</v>
      </c>
      <c r="F1464" s="14" t="s">
        <v>177</v>
      </c>
      <c r="G1464" s="14">
        <v>27</v>
      </c>
      <c r="H1464" s="14">
        <v>64</v>
      </c>
      <c r="I1464" s="14">
        <v>56</v>
      </c>
      <c r="J1464" s="14">
        <v>5000</v>
      </c>
      <c r="K1464" s="15">
        <f t="shared" si="22"/>
        <v>280000</v>
      </c>
    </row>
    <row r="1465" spans="1:11">
      <c r="A1465" s="13">
        <v>40941</v>
      </c>
      <c r="B1465" s="67" t="str">
        <f>TEXT($A1465,"YYYY")&amp;"-"&amp;TEXT(ROW()-1,"000")&amp;"-"&amp;$F1465&amp;TEXT(COUNTIF($F$2:F1465,$F1465), "000")</f>
        <v>2012-1464-紅茶440</v>
      </c>
      <c r="C1465" s="14" t="s">
        <v>172</v>
      </c>
      <c r="D1465" s="14" t="s">
        <v>26</v>
      </c>
      <c r="E1465" s="14" t="s">
        <v>21</v>
      </c>
      <c r="F1465" s="14" t="s">
        <v>175</v>
      </c>
      <c r="G1465" s="14">
        <v>28</v>
      </c>
      <c r="H1465" s="14">
        <v>75</v>
      </c>
      <c r="I1465" s="14">
        <v>60</v>
      </c>
      <c r="J1465" s="14">
        <v>23500</v>
      </c>
      <c r="K1465" s="15">
        <f t="shared" si="22"/>
        <v>1410000</v>
      </c>
    </row>
    <row r="1466" spans="1:11">
      <c r="A1466" s="13">
        <v>40941</v>
      </c>
      <c r="B1466" s="67" t="str">
        <f>TEXT($A1466,"YYYY")&amp;"-"&amp;TEXT(ROW()-1,"000")&amp;"-"&amp;$F1466&amp;TEXT(COUNTIF($F$2:F1466,$F1466), "000")</f>
        <v>2012-1465-茶包077</v>
      </c>
      <c r="C1466" s="14" t="s">
        <v>170</v>
      </c>
      <c r="D1466" s="14" t="s">
        <v>50</v>
      </c>
      <c r="E1466" s="14" t="s">
        <v>10</v>
      </c>
      <c r="F1466" s="14" t="s">
        <v>178</v>
      </c>
      <c r="G1466" s="14">
        <v>63</v>
      </c>
      <c r="H1466" s="14">
        <v>37</v>
      </c>
      <c r="I1466" s="14">
        <v>4</v>
      </c>
      <c r="J1466" s="14">
        <v>4000</v>
      </c>
      <c r="K1466" s="15">
        <f t="shared" si="22"/>
        <v>16000</v>
      </c>
    </row>
    <row r="1467" spans="1:11">
      <c r="A1467" s="13">
        <v>40941</v>
      </c>
      <c r="B1467" s="67" t="str">
        <f>TEXT($A1467,"YYYY")&amp;"-"&amp;TEXT(ROW()-1,"000")&amp;"-"&amp;$F1467&amp;TEXT(COUNTIF($F$2:F1467,$F1467), "000")</f>
        <v>2012-1466-泠涷茶545</v>
      </c>
      <c r="C1467" s="14" t="s">
        <v>170</v>
      </c>
      <c r="D1467" s="14" t="s">
        <v>98</v>
      </c>
      <c r="E1467" s="14" t="s">
        <v>10</v>
      </c>
      <c r="F1467" s="14" t="s">
        <v>176</v>
      </c>
      <c r="G1467" s="14">
        <v>50</v>
      </c>
      <c r="H1467" s="14">
        <v>43</v>
      </c>
      <c r="I1467" s="14">
        <v>12</v>
      </c>
      <c r="J1467" s="14">
        <v>9000</v>
      </c>
      <c r="K1467" s="15">
        <f t="shared" si="22"/>
        <v>108000</v>
      </c>
    </row>
    <row r="1468" spans="1:11">
      <c r="A1468" s="13">
        <v>40942</v>
      </c>
      <c r="B1468" s="67" t="str">
        <f>TEXT($A1468,"YYYY")&amp;"-"&amp;TEXT(ROW()-1,"000")&amp;"-"&amp;$F1468&amp;TEXT(COUNTIF($F$2:F1468,$F1468), "000")</f>
        <v>2012-1467-泠涷茶546</v>
      </c>
      <c r="C1468" s="14" t="s">
        <v>173</v>
      </c>
      <c r="D1468" s="14" t="s">
        <v>56</v>
      </c>
      <c r="E1468" s="14" t="s">
        <v>23</v>
      </c>
      <c r="F1468" s="14" t="s">
        <v>176</v>
      </c>
      <c r="G1468" s="14">
        <v>42</v>
      </c>
      <c r="H1468" s="14">
        <v>28</v>
      </c>
      <c r="I1468" s="14">
        <v>63</v>
      </c>
      <c r="J1468" s="14">
        <v>9000</v>
      </c>
      <c r="K1468" s="15">
        <f t="shared" si="22"/>
        <v>567000</v>
      </c>
    </row>
    <row r="1469" spans="1:11">
      <c r="A1469" s="13">
        <v>40942</v>
      </c>
      <c r="B1469" s="67" t="str">
        <f>TEXT($A1469,"YYYY")&amp;"-"&amp;TEXT(ROW()-1,"000")&amp;"-"&amp;$F1469&amp;TEXT(COUNTIF($F$2:F1469,$F1469), "000")</f>
        <v>2012-1468-泠涷茶547</v>
      </c>
      <c r="C1469" s="14" t="s">
        <v>171</v>
      </c>
      <c r="D1469" s="14" t="s">
        <v>90</v>
      </c>
      <c r="E1469" s="14" t="s">
        <v>21</v>
      </c>
      <c r="F1469" s="14" t="s">
        <v>176</v>
      </c>
      <c r="G1469" s="14">
        <v>89</v>
      </c>
      <c r="H1469" s="14">
        <v>84</v>
      </c>
      <c r="I1469" s="14">
        <v>72</v>
      </c>
      <c r="J1469" s="14">
        <v>9000</v>
      </c>
      <c r="K1469" s="15">
        <f t="shared" si="22"/>
        <v>648000</v>
      </c>
    </row>
    <row r="1470" spans="1:11">
      <c r="A1470" s="13">
        <v>40942</v>
      </c>
      <c r="B1470" s="67" t="str">
        <f>TEXT($A1470,"YYYY")&amp;"-"&amp;TEXT(ROW()-1,"000")&amp;"-"&amp;$F1470&amp;TEXT(COUNTIF($F$2:F1470,$F1470), "000")</f>
        <v>2012-1469-泠涷茶548</v>
      </c>
      <c r="C1470" s="14" t="s">
        <v>13</v>
      </c>
      <c r="D1470" s="14" t="s">
        <v>112</v>
      </c>
      <c r="E1470" s="14" t="s">
        <v>23</v>
      </c>
      <c r="F1470" s="14" t="s">
        <v>176</v>
      </c>
      <c r="G1470" s="14">
        <v>73</v>
      </c>
      <c r="H1470" s="14">
        <v>83</v>
      </c>
      <c r="I1470" s="14">
        <v>71</v>
      </c>
      <c r="J1470" s="14">
        <v>9000</v>
      </c>
      <c r="K1470" s="15">
        <f t="shared" si="22"/>
        <v>639000</v>
      </c>
    </row>
    <row r="1471" spans="1:11">
      <c r="A1471" s="13">
        <v>40944</v>
      </c>
      <c r="B1471" s="67" t="str">
        <f>TEXT($A1471,"YYYY")&amp;"-"&amp;TEXT(ROW()-1,"000")&amp;"-"&amp;$F1471&amp;TEXT(COUNTIF($F$2:F1471,$F1471), "000")</f>
        <v>2012-1470-泠涷茶549</v>
      </c>
      <c r="C1471" s="14" t="s">
        <v>171</v>
      </c>
      <c r="D1471" s="14" t="s">
        <v>79</v>
      </c>
      <c r="E1471" s="14" t="s">
        <v>18</v>
      </c>
      <c r="F1471" s="14" t="s">
        <v>176</v>
      </c>
      <c r="G1471" s="14">
        <v>51</v>
      </c>
      <c r="H1471" s="14">
        <v>29</v>
      </c>
      <c r="I1471" s="14">
        <v>57</v>
      </c>
      <c r="J1471" s="14">
        <v>9000</v>
      </c>
      <c r="K1471" s="15">
        <f t="shared" si="22"/>
        <v>513000</v>
      </c>
    </row>
    <row r="1472" spans="1:11">
      <c r="A1472" s="13">
        <v>40944</v>
      </c>
      <c r="B1472" s="67" t="str">
        <f>TEXT($A1472,"YYYY")&amp;"-"&amp;TEXT(ROW()-1,"000")&amp;"-"&amp;$F1472&amp;TEXT(COUNTIF($F$2:F1472,$F1472), "000")</f>
        <v>2012-1471-泠涷茶550</v>
      </c>
      <c r="C1472" s="14" t="s">
        <v>170</v>
      </c>
      <c r="D1472" s="14" t="s">
        <v>120</v>
      </c>
      <c r="E1472" s="14" t="s">
        <v>118</v>
      </c>
      <c r="F1472" s="14" t="s">
        <v>176</v>
      </c>
      <c r="G1472" s="14">
        <v>66</v>
      </c>
      <c r="H1472" s="14">
        <v>87</v>
      </c>
      <c r="I1472" s="14">
        <v>81</v>
      </c>
      <c r="J1472" s="14">
        <v>9000</v>
      </c>
      <c r="K1472" s="15">
        <f t="shared" si="22"/>
        <v>729000</v>
      </c>
    </row>
    <row r="1473" spans="1:11">
      <c r="A1473" s="13">
        <v>40945</v>
      </c>
      <c r="B1473" s="67" t="str">
        <f>TEXT($A1473,"YYYY")&amp;"-"&amp;TEXT(ROW()-1,"000")&amp;"-"&amp;$F1473&amp;TEXT(COUNTIF($F$2:F1473,$F1473), "000")</f>
        <v>2012-1472-紅茶441</v>
      </c>
      <c r="C1473" s="14" t="s">
        <v>169</v>
      </c>
      <c r="D1473" s="14" t="s">
        <v>104</v>
      </c>
      <c r="E1473" s="14" t="s">
        <v>18</v>
      </c>
      <c r="F1473" s="14" t="s">
        <v>175</v>
      </c>
      <c r="G1473" s="14">
        <v>68</v>
      </c>
      <c r="H1473" s="14">
        <v>89</v>
      </c>
      <c r="I1473" s="14">
        <v>63</v>
      </c>
      <c r="J1473" s="14">
        <v>23500</v>
      </c>
      <c r="K1473" s="15">
        <f t="shared" si="22"/>
        <v>1480500</v>
      </c>
    </row>
    <row r="1474" spans="1:11">
      <c r="A1474" s="13">
        <v>40946</v>
      </c>
      <c r="B1474" s="67" t="str">
        <f>TEXT($A1474,"YYYY")&amp;"-"&amp;TEXT(ROW()-1,"000")&amp;"-"&amp;$F1474&amp;TEXT(COUNTIF($F$2:F1474,$F1474), "000")</f>
        <v>2012-1473-紅茶442</v>
      </c>
      <c r="C1474" s="14" t="s">
        <v>172</v>
      </c>
      <c r="D1474" s="14" t="s">
        <v>74</v>
      </c>
      <c r="E1474" s="14" t="s">
        <v>7</v>
      </c>
      <c r="F1474" s="14" t="s">
        <v>175</v>
      </c>
      <c r="G1474" s="14">
        <v>56</v>
      </c>
      <c r="H1474" s="14">
        <v>35</v>
      </c>
      <c r="I1474" s="14">
        <v>94</v>
      </c>
      <c r="J1474" s="14">
        <v>23500</v>
      </c>
      <c r="K1474" s="15">
        <f t="shared" ref="K1474:K1537" si="23">J1474*I1474</f>
        <v>2209000</v>
      </c>
    </row>
    <row r="1475" spans="1:11">
      <c r="A1475" s="13">
        <v>40946</v>
      </c>
      <c r="B1475" s="67" t="str">
        <f>TEXT($A1475,"YYYY")&amp;"-"&amp;TEXT(ROW()-1,"000")&amp;"-"&amp;$F1475&amp;TEXT(COUNTIF($F$2:F1475,$F1475), "000")</f>
        <v>2012-1474-泠涷茶551</v>
      </c>
      <c r="C1475" s="14" t="s">
        <v>171</v>
      </c>
      <c r="D1475" s="14" t="s">
        <v>63</v>
      </c>
      <c r="E1475" s="14" t="s">
        <v>7</v>
      </c>
      <c r="F1475" s="14" t="s">
        <v>176</v>
      </c>
      <c r="G1475" s="14">
        <v>99</v>
      </c>
      <c r="H1475" s="14">
        <v>74</v>
      </c>
      <c r="I1475" s="14">
        <v>85</v>
      </c>
      <c r="J1475" s="14">
        <v>9000</v>
      </c>
      <c r="K1475" s="15">
        <f t="shared" si="23"/>
        <v>765000</v>
      </c>
    </row>
    <row r="1476" spans="1:11">
      <c r="A1476" s="13">
        <v>40946</v>
      </c>
      <c r="B1476" s="67" t="str">
        <f>TEXT($A1476,"YYYY")&amp;"-"&amp;TEXT(ROW()-1,"000")&amp;"-"&amp;$F1476&amp;TEXT(COUNTIF($F$2:F1476,$F1476), "000")</f>
        <v>2012-1475-紅茶443</v>
      </c>
      <c r="C1476" s="14" t="s">
        <v>169</v>
      </c>
      <c r="D1476" s="14" t="s">
        <v>104</v>
      </c>
      <c r="E1476" s="14" t="s">
        <v>18</v>
      </c>
      <c r="F1476" s="14" t="s">
        <v>175</v>
      </c>
      <c r="G1476" s="14">
        <v>34</v>
      </c>
      <c r="H1476" s="14">
        <v>51</v>
      </c>
      <c r="I1476" s="14">
        <v>21</v>
      </c>
      <c r="J1476" s="14">
        <v>23500</v>
      </c>
      <c r="K1476" s="15">
        <f t="shared" si="23"/>
        <v>493500</v>
      </c>
    </row>
    <row r="1477" spans="1:11">
      <c r="A1477" s="13">
        <v>40946</v>
      </c>
      <c r="B1477" s="67" t="str">
        <f>TEXT($A1477,"YYYY")&amp;"-"&amp;TEXT(ROW()-1,"000")&amp;"-"&amp;$F1477&amp;TEXT(COUNTIF($F$2:F1477,$F1477), "000")</f>
        <v>2012-1476-奶茶351</v>
      </c>
      <c r="C1477" s="14" t="s">
        <v>13</v>
      </c>
      <c r="D1477" s="14" t="s">
        <v>82</v>
      </c>
      <c r="E1477" s="14" t="s">
        <v>18</v>
      </c>
      <c r="F1477" s="14" t="s">
        <v>174</v>
      </c>
      <c r="G1477" s="14">
        <v>54</v>
      </c>
      <c r="H1477" s="14">
        <v>61</v>
      </c>
      <c r="I1477" s="14">
        <v>45</v>
      </c>
      <c r="J1477" s="14">
        <v>18000</v>
      </c>
      <c r="K1477" s="15">
        <f t="shared" si="23"/>
        <v>810000</v>
      </c>
    </row>
    <row r="1478" spans="1:11">
      <c r="A1478" s="13">
        <v>40949</v>
      </c>
      <c r="B1478" s="67" t="str">
        <f>TEXT($A1478,"YYYY")&amp;"-"&amp;TEXT(ROW()-1,"000")&amp;"-"&amp;$F1478&amp;TEXT(COUNTIF($F$2:F1478,$F1478), "000")</f>
        <v>2012-1477-泠涷茶552</v>
      </c>
      <c r="C1478" s="14" t="s">
        <v>173</v>
      </c>
      <c r="D1478" s="14" t="s">
        <v>102</v>
      </c>
      <c r="E1478" s="14" t="s">
        <v>23</v>
      </c>
      <c r="F1478" s="14" t="s">
        <v>176</v>
      </c>
      <c r="G1478" s="14">
        <v>37</v>
      </c>
      <c r="H1478" s="14">
        <v>99</v>
      </c>
      <c r="I1478" s="14">
        <v>50</v>
      </c>
      <c r="J1478" s="14">
        <v>9000</v>
      </c>
      <c r="K1478" s="15">
        <f t="shared" si="23"/>
        <v>450000</v>
      </c>
    </row>
    <row r="1479" spans="1:11">
      <c r="A1479" s="13">
        <v>40950</v>
      </c>
      <c r="B1479" s="67" t="str">
        <f>TEXT($A1479,"YYYY")&amp;"-"&amp;TEXT(ROW()-1,"000")&amp;"-"&amp;$F1479&amp;TEXT(COUNTIF($F$2:F1479,$F1479), "000")</f>
        <v>2012-1478-奶茶352</v>
      </c>
      <c r="C1479" s="14" t="s">
        <v>172</v>
      </c>
      <c r="D1479" s="14" t="s">
        <v>12</v>
      </c>
      <c r="E1479" s="14" t="s">
        <v>23</v>
      </c>
      <c r="F1479" s="14" t="s">
        <v>174</v>
      </c>
      <c r="G1479" s="14">
        <v>40</v>
      </c>
      <c r="H1479" s="14">
        <v>56</v>
      </c>
      <c r="I1479" s="14">
        <v>3</v>
      </c>
      <c r="J1479" s="14">
        <v>18000</v>
      </c>
      <c r="K1479" s="15">
        <f t="shared" si="23"/>
        <v>54000</v>
      </c>
    </row>
    <row r="1480" spans="1:11">
      <c r="A1480" s="13">
        <v>40955</v>
      </c>
      <c r="B1480" s="67" t="str">
        <f>TEXT($A1480,"YYYY")&amp;"-"&amp;TEXT(ROW()-1,"000")&amp;"-"&amp;$F1480&amp;TEXT(COUNTIF($F$2:F1480,$F1480), "000")</f>
        <v>2012-1479-紅茶444</v>
      </c>
      <c r="C1480" s="14" t="s">
        <v>13</v>
      </c>
      <c r="D1480" s="14" t="s">
        <v>156</v>
      </c>
      <c r="E1480" s="14" t="s">
        <v>23</v>
      </c>
      <c r="F1480" s="14" t="s">
        <v>175</v>
      </c>
      <c r="G1480" s="14">
        <v>83</v>
      </c>
      <c r="H1480" s="14">
        <v>64</v>
      </c>
      <c r="I1480" s="14">
        <v>89</v>
      </c>
      <c r="J1480" s="14">
        <v>23500</v>
      </c>
      <c r="K1480" s="15">
        <f t="shared" si="23"/>
        <v>2091500</v>
      </c>
    </row>
    <row r="1481" spans="1:11">
      <c r="A1481" s="13">
        <v>40956</v>
      </c>
      <c r="B1481" s="67" t="str">
        <f>TEXT($A1481,"YYYY")&amp;"-"&amp;TEXT(ROW()-1,"000")&amp;"-"&amp;$F1481&amp;TEXT(COUNTIF($F$2:F1481,$F1481), "000")</f>
        <v>2012-1480-泠涷茶553</v>
      </c>
      <c r="C1481" s="14" t="s">
        <v>170</v>
      </c>
      <c r="D1481" s="14" t="s">
        <v>120</v>
      </c>
      <c r="E1481" s="14" t="s">
        <v>118</v>
      </c>
      <c r="F1481" s="14" t="s">
        <v>176</v>
      </c>
      <c r="G1481" s="14">
        <v>60</v>
      </c>
      <c r="H1481" s="14">
        <v>82</v>
      </c>
      <c r="I1481" s="14">
        <v>85</v>
      </c>
      <c r="J1481" s="14">
        <v>9000</v>
      </c>
      <c r="K1481" s="15">
        <f t="shared" si="23"/>
        <v>765000</v>
      </c>
    </row>
    <row r="1482" spans="1:11">
      <c r="A1482" s="13">
        <v>40957</v>
      </c>
      <c r="B1482" s="67" t="str">
        <f>TEXT($A1482,"YYYY")&amp;"-"&amp;TEXT(ROW()-1,"000")&amp;"-"&amp;$F1482&amp;TEXT(COUNTIF($F$2:F1482,$F1482), "000")</f>
        <v>2012-1481-奶茶353</v>
      </c>
      <c r="C1482" s="14" t="s">
        <v>170</v>
      </c>
      <c r="D1482" s="14" t="s">
        <v>155</v>
      </c>
      <c r="E1482" s="14" t="s">
        <v>18</v>
      </c>
      <c r="F1482" s="14" t="s">
        <v>174</v>
      </c>
      <c r="G1482" s="14">
        <v>33</v>
      </c>
      <c r="H1482" s="14">
        <v>89</v>
      </c>
      <c r="I1482" s="14">
        <v>42</v>
      </c>
      <c r="J1482" s="14">
        <v>18000</v>
      </c>
      <c r="K1482" s="15">
        <f t="shared" si="23"/>
        <v>756000</v>
      </c>
    </row>
    <row r="1483" spans="1:11">
      <c r="A1483" s="13">
        <v>40957</v>
      </c>
      <c r="B1483" s="67" t="str">
        <f>TEXT($A1483,"YYYY")&amp;"-"&amp;TEXT(ROW()-1,"000")&amp;"-"&amp;$F1483&amp;TEXT(COUNTIF($F$2:F1483,$F1483), "000")</f>
        <v>2012-1482-泠涷茶554</v>
      </c>
      <c r="C1483" s="14" t="s">
        <v>171</v>
      </c>
      <c r="D1483" s="14" t="s">
        <v>79</v>
      </c>
      <c r="E1483" s="14" t="s">
        <v>18</v>
      </c>
      <c r="F1483" s="14" t="s">
        <v>176</v>
      </c>
      <c r="G1483" s="14">
        <v>25</v>
      </c>
      <c r="H1483" s="14">
        <v>33</v>
      </c>
      <c r="I1483" s="14">
        <v>22</v>
      </c>
      <c r="J1483" s="14">
        <v>9000</v>
      </c>
      <c r="K1483" s="15">
        <f t="shared" si="23"/>
        <v>198000</v>
      </c>
    </row>
    <row r="1484" spans="1:11">
      <c r="A1484" s="13">
        <v>40957</v>
      </c>
      <c r="B1484" s="67" t="str">
        <f>TEXT($A1484,"YYYY")&amp;"-"&amp;TEXT(ROW()-1,"000")&amp;"-"&amp;$F1484&amp;TEXT(COUNTIF($F$2:F1484,$F1484), "000")</f>
        <v>2012-1483-泠涷茶555</v>
      </c>
      <c r="C1484" s="14" t="s">
        <v>173</v>
      </c>
      <c r="D1484" s="14" t="s">
        <v>142</v>
      </c>
      <c r="E1484" s="14" t="s">
        <v>7</v>
      </c>
      <c r="F1484" s="14" t="s">
        <v>176</v>
      </c>
      <c r="G1484" s="14">
        <v>95</v>
      </c>
      <c r="H1484" s="14">
        <v>95</v>
      </c>
      <c r="I1484" s="14">
        <v>35</v>
      </c>
      <c r="J1484" s="14">
        <v>9000</v>
      </c>
      <c r="K1484" s="15">
        <f t="shared" si="23"/>
        <v>315000</v>
      </c>
    </row>
    <row r="1485" spans="1:11">
      <c r="A1485" s="13">
        <v>40958</v>
      </c>
      <c r="B1485" s="67" t="str">
        <f>TEXT($A1485,"YYYY")&amp;"-"&amp;TEXT(ROW()-1,"000")&amp;"-"&amp;$F1485&amp;TEXT(COUNTIF($F$2:F1485,$F1485), "000")</f>
        <v>2012-1484-泠涷茶556</v>
      </c>
      <c r="C1485" s="14" t="s">
        <v>170</v>
      </c>
      <c r="D1485" s="14" t="s">
        <v>158</v>
      </c>
      <c r="E1485" s="14" t="s">
        <v>10</v>
      </c>
      <c r="F1485" s="14" t="s">
        <v>176</v>
      </c>
      <c r="G1485" s="14">
        <v>63</v>
      </c>
      <c r="H1485" s="14">
        <v>83</v>
      </c>
      <c r="I1485" s="14">
        <v>68</v>
      </c>
      <c r="J1485" s="14">
        <v>9000</v>
      </c>
      <c r="K1485" s="15">
        <f t="shared" si="23"/>
        <v>612000</v>
      </c>
    </row>
    <row r="1486" spans="1:11">
      <c r="A1486" s="13">
        <v>40958</v>
      </c>
      <c r="B1486" s="67" t="str">
        <f>TEXT($A1486,"YYYY")&amp;"-"&amp;TEXT(ROW()-1,"000")&amp;"-"&amp;$F1486&amp;TEXT(COUNTIF($F$2:F1486,$F1486), "000")</f>
        <v>2012-1485-泠涷茶557</v>
      </c>
      <c r="C1486" s="14" t="s">
        <v>13</v>
      </c>
      <c r="D1486" s="14" t="s">
        <v>105</v>
      </c>
      <c r="E1486" s="14" t="s">
        <v>18</v>
      </c>
      <c r="F1486" s="14" t="s">
        <v>176</v>
      </c>
      <c r="G1486" s="14">
        <v>47</v>
      </c>
      <c r="H1486" s="14">
        <v>20</v>
      </c>
      <c r="I1486" s="14">
        <v>56</v>
      </c>
      <c r="J1486" s="14">
        <v>9000</v>
      </c>
      <c r="K1486" s="15">
        <f t="shared" si="23"/>
        <v>504000</v>
      </c>
    </row>
    <row r="1487" spans="1:11">
      <c r="A1487" s="13">
        <v>40959</v>
      </c>
      <c r="B1487" s="67" t="str">
        <f>TEXT($A1487,"YYYY")&amp;"-"&amp;TEXT(ROW()-1,"000")&amp;"-"&amp;$F1487&amp;TEXT(COUNTIF($F$2:F1487,$F1487), "000")</f>
        <v>2012-1486-泠涷茶558</v>
      </c>
      <c r="C1487" s="14" t="s">
        <v>173</v>
      </c>
      <c r="D1487" s="14" t="s">
        <v>110</v>
      </c>
      <c r="E1487" s="14" t="s">
        <v>10</v>
      </c>
      <c r="F1487" s="14" t="s">
        <v>176</v>
      </c>
      <c r="G1487" s="14">
        <v>36</v>
      </c>
      <c r="H1487" s="14">
        <v>73</v>
      </c>
      <c r="I1487" s="14">
        <v>24</v>
      </c>
      <c r="J1487" s="14">
        <v>9000</v>
      </c>
      <c r="K1487" s="15">
        <f t="shared" si="23"/>
        <v>216000</v>
      </c>
    </row>
    <row r="1488" spans="1:11">
      <c r="A1488" s="13">
        <v>40960</v>
      </c>
      <c r="B1488" s="67" t="str">
        <f>TEXT($A1488,"YYYY")&amp;"-"&amp;TEXT(ROW()-1,"000")&amp;"-"&amp;$F1488&amp;TEXT(COUNTIF($F$2:F1488,$F1488), "000")</f>
        <v>2012-1487-泠涷茶559</v>
      </c>
      <c r="C1488" s="14" t="s">
        <v>169</v>
      </c>
      <c r="D1488" s="14" t="s">
        <v>85</v>
      </c>
      <c r="E1488" s="14" t="s">
        <v>7</v>
      </c>
      <c r="F1488" s="14" t="s">
        <v>176</v>
      </c>
      <c r="G1488" s="14">
        <v>66</v>
      </c>
      <c r="H1488" s="14">
        <v>46</v>
      </c>
      <c r="I1488" s="14">
        <v>8</v>
      </c>
      <c r="J1488" s="14">
        <v>9000</v>
      </c>
      <c r="K1488" s="15">
        <f t="shared" si="23"/>
        <v>72000</v>
      </c>
    </row>
    <row r="1489" spans="1:11">
      <c r="A1489" s="13">
        <v>40960</v>
      </c>
      <c r="B1489" s="67" t="str">
        <f>TEXT($A1489,"YYYY")&amp;"-"&amp;TEXT(ROW()-1,"000")&amp;"-"&amp;$F1489&amp;TEXT(COUNTIF($F$2:F1489,$F1489), "000")</f>
        <v>2012-1488-泠涷茶560</v>
      </c>
      <c r="C1489" s="14" t="s">
        <v>169</v>
      </c>
      <c r="D1489" s="14" t="s">
        <v>84</v>
      </c>
      <c r="E1489" s="14" t="s">
        <v>18</v>
      </c>
      <c r="F1489" s="14" t="s">
        <v>176</v>
      </c>
      <c r="G1489" s="14">
        <v>42</v>
      </c>
      <c r="H1489" s="14">
        <v>32</v>
      </c>
      <c r="I1489" s="14">
        <v>91</v>
      </c>
      <c r="J1489" s="14">
        <v>9000</v>
      </c>
      <c r="K1489" s="15">
        <f t="shared" si="23"/>
        <v>819000</v>
      </c>
    </row>
    <row r="1490" spans="1:11">
      <c r="A1490" s="13">
        <v>40961</v>
      </c>
      <c r="B1490" s="67" t="str">
        <f>TEXT($A1490,"YYYY")&amp;"-"&amp;TEXT(ROW()-1,"000")&amp;"-"&amp;$F1490&amp;TEXT(COUNTIF($F$2:F1490,$F1490), "000")</f>
        <v>2012-1489-奶茶354</v>
      </c>
      <c r="C1490" s="14" t="s">
        <v>170</v>
      </c>
      <c r="D1490" s="14" t="s">
        <v>24</v>
      </c>
      <c r="E1490" s="14" t="s">
        <v>21</v>
      </c>
      <c r="F1490" s="14" t="s">
        <v>174</v>
      </c>
      <c r="G1490" s="14">
        <v>94</v>
      </c>
      <c r="H1490" s="14">
        <v>65</v>
      </c>
      <c r="I1490" s="14">
        <v>13</v>
      </c>
      <c r="J1490" s="14">
        <v>18000</v>
      </c>
      <c r="K1490" s="15">
        <f t="shared" si="23"/>
        <v>234000</v>
      </c>
    </row>
    <row r="1491" spans="1:11">
      <c r="A1491" s="13">
        <v>40964</v>
      </c>
      <c r="B1491" s="67" t="str">
        <f>TEXT($A1491,"YYYY")&amp;"-"&amp;TEXT(ROW()-1,"000")&amp;"-"&amp;$F1491&amp;TEXT(COUNTIF($F$2:F1491,$F1491), "000")</f>
        <v>2012-1490-紅茶445</v>
      </c>
      <c r="C1491" s="14" t="s">
        <v>173</v>
      </c>
      <c r="D1491" s="14" t="s">
        <v>46</v>
      </c>
      <c r="E1491" s="14" t="s">
        <v>7</v>
      </c>
      <c r="F1491" s="14" t="s">
        <v>175</v>
      </c>
      <c r="G1491" s="14">
        <v>58</v>
      </c>
      <c r="H1491" s="14">
        <v>97</v>
      </c>
      <c r="I1491" s="14">
        <v>10</v>
      </c>
      <c r="J1491" s="14">
        <v>23500</v>
      </c>
      <c r="K1491" s="15">
        <f t="shared" si="23"/>
        <v>235000</v>
      </c>
    </row>
    <row r="1492" spans="1:11">
      <c r="A1492" s="13">
        <v>40965</v>
      </c>
      <c r="B1492" s="67" t="str">
        <f>TEXT($A1492,"YYYY")&amp;"-"&amp;TEXT(ROW()-1,"000")&amp;"-"&amp;$F1492&amp;TEXT(COUNTIF($F$2:F1492,$F1492), "000")</f>
        <v>2012-1491-紅茶446</v>
      </c>
      <c r="C1492" s="14" t="s">
        <v>171</v>
      </c>
      <c r="D1492" s="14" t="s">
        <v>75</v>
      </c>
      <c r="E1492" s="14" t="s">
        <v>7</v>
      </c>
      <c r="F1492" s="14" t="s">
        <v>175</v>
      </c>
      <c r="G1492" s="14">
        <v>35</v>
      </c>
      <c r="H1492" s="14">
        <v>88</v>
      </c>
      <c r="I1492" s="14">
        <v>56</v>
      </c>
      <c r="J1492" s="14">
        <v>23500</v>
      </c>
      <c r="K1492" s="15">
        <f t="shared" si="23"/>
        <v>1316000</v>
      </c>
    </row>
    <row r="1493" spans="1:11">
      <c r="A1493" s="13">
        <v>40966</v>
      </c>
      <c r="B1493" s="67" t="str">
        <f>TEXT($A1493,"YYYY")&amp;"-"&amp;TEXT(ROW()-1,"000")&amp;"-"&amp;$F1493&amp;TEXT(COUNTIF($F$2:F1493,$F1493), "000")</f>
        <v>2012-1492-泠涷茶561</v>
      </c>
      <c r="C1493" s="14" t="s">
        <v>172</v>
      </c>
      <c r="D1493" s="14" t="s">
        <v>125</v>
      </c>
      <c r="E1493" s="14" t="s">
        <v>118</v>
      </c>
      <c r="F1493" s="14" t="s">
        <v>176</v>
      </c>
      <c r="G1493" s="14">
        <v>84</v>
      </c>
      <c r="H1493" s="14">
        <v>81</v>
      </c>
      <c r="I1493" s="14">
        <v>7</v>
      </c>
      <c r="J1493" s="14">
        <v>9000</v>
      </c>
      <c r="K1493" s="15">
        <f t="shared" si="23"/>
        <v>63000</v>
      </c>
    </row>
    <row r="1494" spans="1:11">
      <c r="A1494" s="13">
        <v>40970</v>
      </c>
      <c r="B1494" s="67" t="str">
        <f>TEXT($A1494,"YYYY")&amp;"-"&amp;TEXT(ROW()-1,"000")&amp;"-"&amp;$F1494&amp;TEXT(COUNTIF($F$2:F1494,$F1494), "000")</f>
        <v>2012-1493-奶茶355</v>
      </c>
      <c r="C1494" s="14" t="s">
        <v>173</v>
      </c>
      <c r="D1494" s="14" t="s">
        <v>69</v>
      </c>
      <c r="E1494" s="14" t="s">
        <v>7</v>
      </c>
      <c r="F1494" s="14" t="s">
        <v>174</v>
      </c>
      <c r="G1494" s="14">
        <v>80</v>
      </c>
      <c r="H1494" s="14">
        <v>47</v>
      </c>
      <c r="I1494" s="14">
        <v>83</v>
      </c>
      <c r="J1494" s="14">
        <v>18000</v>
      </c>
      <c r="K1494" s="15">
        <f t="shared" si="23"/>
        <v>1494000</v>
      </c>
    </row>
    <row r="1495" spans="1:11">
      <c r="A1495" s="13">
        <v>40970</v>
      </c>
      <c r="B1495" s="67" t="str">
        <f>TEXT($A1495,"YYYY")&amp;"-"&amp;TEXT(ROW()-1,"000")&amp;"-"&amp;$F1495&amp;TEXT(COUNTIF($F$2:F1495,$F1495), "000")</f>
        <v>2012-1494-奶茶356</v>
      </c>
      <c r="C1495" s="14" t="s">
        <v>171</v>
      </c>
      <c r="D1495" s="14" t="s">
        <v>111</v>
      </c>
      <c r="E1495" s="14" t="s">
        <v>23</v>
      </c>
      <c r="F1495" s="14" t="s">
        <v>174</v>
      </c>
      <c r="G1495" s="14">
        <v>76</v>
      </c>
      <c r="H1495" s="14">
        <v>38</v>
      </c>
      <c r="I1495" s="14">
        <v>45</v>
      </c>
      <c r="J1495" s="14">
        <v>18000</v>
      </c>
      <c r="K1495" s="15">
        <f t="shared" si="23"/>
        <v>810000</v>
      </c>
    </row>
    <row r="1496" spans="1:11">
      <c r="A1496" s="13">
        <v>40970</v>
      </c>
      <c r="B1496" s="67" t="str">
        <f>TEXT($A1496,"YYYY")&amp;"-"&amp;TEXT(ROW()-1,"000")&amp;"-"&amp;$F1496&amp;TEXT(COUNTIF($F$2:F1496,$F1496), "000")</f>
        <v>2012-1495-紅茶447</v>
      </c>
      <c r="C1496" s="14" t="s">
        <v>172</v>
      </c>
      <c r="D1496" s="14" t="s">
        <v>6</v>
      </c>
      <c r="E1496" s="14" t="s">
        <v>7</v>
      </c>
      <c r="F1496" s="14" t="s">
        <v>175</v>
      </c>
      <c r="G1496" s="14">
        <v>33</v>
      </c>
      <c r="H1496" s="14">
        <v>53</v>
      </c>
      <c r="I1496" s="14">
        <v>37</v>
      </c>
      <c r="J1496" s="14">
        <v>23500</v>
      </c>
      <c r="K1496" s="15">
        <f t="shared" si="23"/>
        <v>869500</v>
      </c>
    </row>
    <row r="1497" spans="1:11">
      <c r="A1497" s="13">
        <v>40970</v>
      </c>
      <c r="B1497" s="67" t="str">
        <f>TEXT($A1497,"YYYY")&amp;"-"&amp;TEXT(ROW()-1,"000")&amp;"-"&amp;$F1497&amp;TEXT(COUNTIF($F$2:F1497,$F1497), "000")</f>
        <v>2012-1496-紅茶448</v>
      </c>
      <c r="C1497" s="14" t="s">
        <v>13</v>
      </c>
      <c r="D1497" s="14" t="s">
        <v>156</v>
      </c>
      <c r="E1497" s="14" t="s">
        <v>23</v>
      </c>
      <c r="F1497" s="14" t="s">
        <v>175</v>
      </c>
      <c r="G1497" s="14">
        <v>70</v>
      </c>
      <c r="H1497" s="14">
        <v>29</v>
      </c>
      <c r="I1497" s="14">
        <v>22</v>
      </c>
      <c r="J1497" s="14">
        <v>23500</v>
      </c>
      <c r="K1497" s="15">
        <f t="shared" si="23"/>
        <v>517000</v>
      </c>
    </row>
    <row r="1498" spans="1:11">
      <c r="A1498" s="13">
        <v>40970</v>
      </c>
      <c r="B1498" s="67" t="str">
        <f>TEXT($A1498,"YYYY")&amp;"-"&amp;TEXT(ROW()-1,"000")&amp;"-"&amp;$F1498&amp;TEXT(COUNTIF($F$2:F1498,$F1498), "000")</f>
        <v>2012-1497-泠涷茶562</v>
      </c>
      <c r="C1498" s="14" t="s">
        <v>13</v>
      </c>
      <c r="D1498" s="14" t="s">
        <v>32</v>
      </c>
      <c r="E1498" s="14" t="s">
        <v>23</v>
      </c>
      <c r="F1498" s="14" t="s">
        <v>176</v>
      </c>
      <c r="G1498" s="14">
        <v>52</v>
      </c>
      <c r="H1498" s="14">
        <v>77</v>
      </c>
      <c r="I1498" s="14">
        <v>40</v>
      </c>
      <c r="J1498" s="14">
        <v>9000</v>
      </c>
      <c r="K1498" s="15">
        <f t="shared" si="23"/>
        <v>360000</v>
      </c>
    </row>
    <row r="1499" spans="1:11">
      <c r="A1499" s="13">
        <v>40971</v>
      </c>
      <c r="B1499" s="67" t="str">
        <f>TEXT($A1499,"YYYY")&amp;"-"&amp;TEXT(ROW()-1,"000")&amp;"-"&amp;$F1499&amp;TEXT(COUNTIF($F$2:F1499,$F1499), "000")</f>
        <v>2012-1498-泠涷茶563</v>
      </c>
      <c r="C1499" s="14" t="s">
        <v>169</v>
      </c>
      <c r="D1499" s="14" t="s">
        <v>135</v>
      </c>
      <c r="E1499" s="14" t="s">
        <v>23</v>
      </c>
      <c r="F1499" s="14" t="s">
        <v>176</v>
      </c>
      <c r="G1499" s="14">
        <v>39</v>
      </c>
      <c r="H1499" s="14">
        <v>22</v>
      </c>
      <c r="I1499" s="14">
        <v>14</v>
      </c>
      <c r="J1499" s="14">
        <v>9000</v>
      </c>
      <c r="K1499" s="15">
        <f t="shared" si="23"/>
        <v>126000</v>
      </c>
    </row>
    <row r="1500" spans="1:11">
      <c r="A1500" s="13">
        <v>40971</v>
      </c>
      <c r="B1500" s="67" t="str">
        <f>TEXT($A1500,"YYYY")&amp;"-"&amp;TEXT(ROW()-1,"000")&amp;"-"&amp;$F1500&amp;TEXT(COUNTIF($F$2:F1500,$F1500), "000")</f>
        <v>2012-1499-紅茶449</v>
      </c>
      <c r="C1500" s="14" t="s">
        <v>172</v>
      </c>
      <c r="D1500" s="14" t="s">
        <v>6</v>
      </c>
      <c r="E1500" s="14" t="s">
        <v>7</v>
      </c>
      <c r="F1500" s="14" t="s">
        <v>175</v>
      </c>
      <c r="G1500" s="14">
        <v>67</v>
      </c>
      <c r="H1500" s="14">
        <v>84</v>
      </c>
      <c r="I1500" s="14">
        <v>63</v>
      </c>
      <c r="J1500" s="14">
        <v>23500</v>
      </c>
      <c r="K1500" s="15">
        <f t="shared" si="23"/>
        <v>1480500</v>
      </c>
    </row>
    <row r="1501" spans="1:11">
      <c r="A1501" s="13">
        <v>40972</v>
      </c>
      <c r="B1501" s="67" t="str">
        <f>TEXT($A1501,"YYYY")&amp;"-"&amp;TEXT(ROW()-1,"000")&amp;"-"&amp;$F1501&amp;TEXT(COUNTIF($F$2:F1501,$F1501), "000")</f>
        <v>2012-1500-茶包078</v>
      </c>
      <c r="C1501" s="14" t="s">
        <v>173</v>
      </c>
      <c r="D1501" s="14" t="s">
        <v>42</v>
      </c>
      <c r="E1501" s="14" t="s">
        <v>23</v>
      </c>
      <c r="F1501" s="14" t="s">
        <v>178</v>
      </c>
      <c r="G1501" s="14">
        <v>36</v>
      </c>
      <c r="H1501" s="14">
        <v>22</v>
      </c>
      <c r="I1501" s="14">
        <v>57</v>
      </c>
      <c r="J1501" s="14">
        <v>4000</v>
      </c>
      <c r="K1501" s="15">
        <f t="shared" si="23"/>
        <v>228000</v>
      </c>
    </row>
    <row r="1502" spans="1:11">
      <c r="A1502" s="13">
        <v>40972</v>
      </c>
      <c r="B1502" s="67" t="str">
        <f>TEXT($A1502,"YYYY")&amp;"-"&amp;TEXT(ROW()-1,"000")&amp;"-"&amp;$F1502&amp;TEXT(COUNTIF($F$2:F1502,$F1502), "000")</f>
        <v>2012-1501-紅茶450</v>
      </c>
      <c r="C1502" s="14" t="s">
        <v>172</v>
      </c>
      <c r="D1502" s="14" t="s">
        <v>61</v>
      </c>
      <c r="E1502" s="14" t="s">
        <v>7</v>
      </c>
      <c r="F1502" s="14" t="s">
        <v>175</v>
      </c>
      <c r="G1502" s="14">
        <v>31</v>
      </c>
      <c r="H1502" s="14">
        <v>51</v>
      </c>
      <c r="I1502" s="14">
        <v>46</v>
      </c>
      <c r="J1502" s="14">
        <v>23500</v>
      </c>
      <c r="K1502" s="15">
        <f t="shared" si="23"/>
        <v>1081000</v>
      </c>
    </row>
    <row r="1503" spans="1:11">
      <c r="A1503" s="13">
        <v>40972</v>
      </c>
      <c r="B1503" s="67" t="str">
        <f>TEXT($A1503,"YYYY")&amp;"-"&amp;TEXT(ROW()-1,"000")&amp;"-"&amp;$F1503&amp;TEXT(COUNTIF($F$2:F1503,$F1503), "000")</f>
        <v>2012-1502-紅茶451</v>
      </c>
      <c r="C1503" s="14" t="s">
        <v>13</v>
      </c>
      <c r="D1503" s="14" t="s">
        <v>166</v>
      </c>
      <c r="E1503" s="14" t="s">
        <v>118</v>
      </c>
      <c r="F1503" s="14" t="s">
        <v>175</v>
      </c>
      <c r="G1503" s="14">
        <v>36</v>
      </c>
      <c r="H1503" s="14">
        <v>70</v>
      </c>
      <c r="I1503" s="14">
        <v>92</v>
      </c>
      <c r="J1503" s="14">
        <v>23500</v>
      </c>
      <c r="K1503" s="15">
        <f t="shared" si="23"/>
        <v>2162000</v>
      </c>
    </row>
    <row r="1504" spans="1:11">
      <c r="A1504" s="13">
        <v>40973</v>
      </c>
      <c r="B1504" s="67" t="str">
        <f>TEXT($A1504,"YYYY")&amp;"-"&amp;TEXT(ROW()-1,"000")&amp;"-"&amp;$F1504&amp;TEXT(COUNTIF($F$2:F1504,$F1504), "000")</f>
        <v>2012-1503-泠涷茶564</v>
      </c>
      <c r="C1504" s="14" t="s">
        <v>173</v>
      </c>
      <c r="D1504" s="14" t="s">
        <v>142</v>
      </c>
      <c r="E1504" s="14" t="s">
        <v>7</v>
      </c>
      <c r="F1504" s="14" t="s">
        <v>176</v>
      </c>
      <c r="G1504" s="14">
        <v>68</v>
      </c>
      <c r="H1504" s="14">
        <v>49</v>
      </c>
      <c r="I1504" s="14">
        <v>87</v>
      </c>
      <c r="J1504" s="14">
        <v>9000</v>
      </c>
      <c r="K1504" s="15">
        <f t="shared" si="23"/>
        <v>783000</v>
      </c>
    </row>
    <row r="1505" spans="1:11">
      <c r="A1505" s="13">
        <v>40973</v>
      </c>
      <c r="B1505" s="67" t="str">
        <f>TEXT($A1505,"YYYY")&amp;"-"&amp;TEXT(ROW()-1,"000")&amp;"-"&amp;$F1505&amp;TEXT(COUNTIF($F$2:F1505,$F1505), "000")</f>
        <v>2012-1504-奶茶357</v>
      </c>
      <c r="C1505" s="14" t="s">
        <v>172</v>
      </c>
      <c r="D1505" s="14" t="s">
        <v>120</v>
      </c>
      <c r="E1505" s="14" t="s">
        <v>118</v>
      </c>
      <c r="F1505" s="14" t="s">
        <v>174</v>
      </c>
      <c r="G1505" s="14">
        <v>71</v>
      </c>
      <c r="H1505" s="14">
        <v>47</v>
      </c>
      <c r="I1505" s="14">
        <v>46</v>
      </c>
      <c r="J1505" s="14">
        <v>18000</v>
      </c>
      <c r="K1505" s="15">
        <f t="shared" si="23"/>
        <v>828000</v>
      </c>
    </row>
    <row r="1506" spans="1:11">
      <c r="A1506" s="13">
        <v>40974</v>
      </c>
      <c r="B1506" s="67" t="str">
        <f>TEXT($A1506,"YYYY")&amp;"-"&amp;TEXT(ROW()-1,"000")&amp;"-"&amp;$F1506&amp;TEXT(COUNTIF($F$2:F1506,$F1506), "000")</f>
        <v>2012-1505-泠涷茶565</v>
      </c>
      <c r="C1506" s="14" t="s">
        <v>170</v>
      </c>
      <c r="D1506" s="14" t="s">
        <v>87</v>
      </c>
      <c r="E1506" s="14" t="s">
        <v>10</v>
      </c>
      <c r="F1506" s="14" t="s">
        <v>176</v>
      </c>
      <c r="G1506" s="14">
        <v>99</v>
      </c>
      <c r="H1506" s="14">
        <v>55</v>
      </c>
      <c r="I1506" s="14">
        <v>39</v>
      </c>
      <c r="J1506" s="14">
        <v>9000</v>
      </c>
      <c r="K1506" s="15">
        <f t="shared" si="23"/>
        <v>351000</v>
      </c>
    </row>
    <row r="1507" spans="1:11">
      <c r="A1507" s="13">
        <v>40975</v>
      </c>
      <c r="B1507" s="67" t="str">
        <f>TEXT($A1507,"YYYY")&amp;"-"&amp;TEXT(ROW()-1,"000")&amp;"-"&amp;$F1507&amp;TEXT(COUNTIF($F$2:F1507,$F1507), "000")</f>
        <v>2012-1506-泠涷茶566</v>
      </c>
      <c r="C1507" s="14" t="s">
        <v>173</v>
      </c>
      <c r="D1507" s="14" t="s">
        <v>124</v>
      </c>
      <c r="E1507" s="14" t="s">
        <v>118</v>
      </c>
      <c r="F1507" s="14" t="s">
        <v>176</v>
      </c>
      <c r="G1507" s="14">
        <v>45</v>
      </c>
      <c r="H1507" s="14">
        <v>21</v>
      </c>
      <c r="I1507" s="14">
        <v>50</v>
      </c>
      <c r="J1507" s="14">
        <v>9000</v>
      </c>
      <c r="K1507" s="15">
        <f t="shared" si="23"/>
        <v>450000</v>
      </c>
    </row>
    <row r="1508" spans="1:11">
      <c r="A1508" s="13">
        <v>40975</v>
      </c>
      <c r="B1508" s="67" t="str">
        <f>TEXT($A1508,"YYYY")&amp;"-"&amp;TEXT(ROW()-1,"000")&amp;"-"&amp;$F1508&amp;TEXT(COUNTIF($F$2:F1508,$F1508), "000")</f>
        <v>2012-1507-奶茶358</v>
      </c>
      <c r="C1508" s="14" t="s">
        <v>170</v>
      </c>
      <c r="D1508" s="14" t="s">
        <v>116</v>
      </c>
      <c r="E1508" s="14" t="s">
        <v>18</v>
      </c>
      <c r="F1508" s="14" t="s">
        <v>174</v>
      </c>
      <c r="G1508" s="14">
        <v>32</v>
      </c>
      <c r="H1508" s="14">
        <v>41</v>
      </c>
      <c r="I1508" s="14">
        <v>86</v>
      </c>
      <c r="J1508" s="14">
        <v>18000</v>
      </c>
      <c r="K1508" s="15">
        <f t="shared" si="23"/>
        <v>1548000</v>
      </c>
    </row>
    <row r="1509" spans="1:11">
      <c r="A1509" s="13">
        <v>40976</v>
      </c>
      <c r="B1509" s="67" t="str">
        <f>TEXT($A1509,"YYYY")&amp;"-"&amp;TEXT(ROW()-1,"000")&amp;"-"&amp;$F1509&amp;TEXT(COUNTIF($F$2:F1509,$F1509), "000")</f>
        <v>2012-1508-紅茶452</v>
      </c>
      <c r="C1509" s="14" t="s">
        <v>172</v>
      </c>
      <c r="D1509" s="14" t="s">
        <v>57</v>
      </c>
      <c r="E1509" s="14" t="s">
        <v>7</v>
      </c>
      <c r="F1509" s="14" t="s">
        <v>175</v>
      </c>
      <c r="G1509" s="14">
        <v>80</v>
      </c>
      <c r="H1509" s="14">
        <v>26</v>
      </c>
      <c r="I1509" s="14">
        <v>17</v>
      </c>
      <c r="J1509" s="14">
        <v>23500</v>
      </c>
      <c r="K1509" s="15">
        <f t="shared" si="23"/>
        <v>399500</v>
      </c>
    </row>
    <row r="1510" spans="1:11">
      <c r="A1510" s="13">
        <v>40976</v>
      </c>
      <c r="B1510" s="67" t="str">
        <f>TEXT($A1510,"YYYY")&amp;"-"&amp;TEXT(ROW()-1,"000")&amp;"-"&amp;$F1510&amp;TEXT(COUNTIF($F$2:F1510,$F1510), "000")</f>
        <v>2012-1509-紅茶453</v>
      </c>
      <c r="C1510" s="14" t="s">
        <v>173</v>
      </c>
      <c r="D1510" s="14" t="s">
        <v>130</v>
      </c>
      <c r="E1510" s="14" t="s">
        <v>18</v>
      </c>
      <c r="F1510" s="14" t="s">
        <v>175</v>
      </c>
      <c r="G1510" s="14">
        <v>78</v>
      </c>
      <c r="H1510" s="14">
        <v>56</v>
      </c>
      <c r="I1510" s="14">
        <v>15</v>
      </c>
      <c r="J1510" s="14">
        <v>23500</v>
      </c>
      <c r="K1510" s="15">
        <f t="shared" si="23"/>
        <v>352500</v>
      </c>
    </row>
    <row r="1511" spans="1:11">
      <c r="A1511" s="13">
        <v>40976</v>
      </c>
      <c r="B1511" s="67" t="str">
        <f>TEXT($A1511,"YYYY")&amp;"-"&amp;TEXT(ROW()-1,"000")&amp;"-"&amp;$F1511&amp;TEXT(COUNTIF($F$2:F1511,$F1511), "000")</f>
        <v>2012-1510-泠涷茶567</v>
      </c>
      <c r="C1511" s="14" t="s">
        <v>170</v>
      </c>
      <c r="D1511" s="14" t="s">
        <v>31</v>
      </c>
      <c r="E1511" s="14" t="s">
        <v>18</v>
      </c>
      <c r="F1511" s="14" t="s">
        <v>176</v>
      </c>
      <c r="G1511" s="14">
        <v>53</v>
      </c>
      <c r="H1511" s="14">
        <v>69</v>
      </c>
      <c r="I1511" s="14">
        <v>19</v>
      </c>
      <c r="J1511" s="14">
        <v>9000</v>
      </c>
      <c r="K1511" s="15">
        <f t="shared" si="23"/>
        <v>171000</v>
      </c>
    </row>
    <row r="1512" spans="1:11">
      <c r="A1512" s="13">
        <v>40977</v>
      </c>
      <c r="B1512" s="67" t="str">
        <f>TEXT($A1512,"YYYY")&amp;"-"&amp;TEXT(ROW()-1,"000")&amp;"-"&amp;$F1512&amp;TEXT(COUNTIF($F$2:F1512,$F1512), "000")</f>
        <v>2012-1511-紅茶454</v>
      </c>
      <c r="C1512" s="14" t="s">
        <v>172</v>
      </c>
      <c r="D1512" s="14" t="s">
        <v>6</v>
      </c>
      <c r="E1512" s="14" t="s">
        <v>7</v>
      </c>
      <c r="F1512" s="14" t="s">
        <v>175</v>
      </c>
      <c r="G1512" s="14">
        <v>38</v>
      </c>
      <c r="H1512" s="14">
        <v>59</v>
      </c>
      <c r="I1512" s="14">
        <v>77</v>
      </c>
      <c r="J1512" s="14">
        <v>23500</v>
      </c>
      <c r="K1512" s="15">
        <f t="shared" si="23"/>
        <v>1809500</v>
      </c>
    </row>
    <row r="1513" spans="1:11">
      <c r="A1513" s="13">
        <v>40978</v>
      </c>
      <c r="B1513" s="67" t="str">
        <f>TEXT($A1513,"YYYY")&amp;"-"&amp;TEXT(ROW()-1,"000")&amp;"-"&amp;$F1513&amp;TEXT(COUNTIF($F$2:F1513,$F1513), "000")</f>
        <v>2012-1512-奶茶359</v>
      </c>
      <c r="C1513" s="14" t="s">
        <v>170</v>
      </c>
      <c r="D1513" s="14" t="s">
        <v>116</v>
      </c>
      <c r="E1513" s="14" t="s">
        <v>18</v>
      </c>
      <c r="F1513" s="14" t="s">
        <v>174</v>
      </c>
      <c r="G1513" s="14">
        <v>84</v>
      </c>
      <c r="H1513" s="14">
        <v>42</v>
      </c>
      <c r="I1513" s="14">
        <v>9</v>
      </c>
      <c r="J1513" s="14">
        <v>18000</v>
      </c>
      <c r="K1513" s="15">
        <f t="shared" si="23"/>
        <v>162000</v>
      </c>
    </row>
    <row r="1514" spans="1:11">
      <c r="A1514" s="13">
        <v>40979</v>
      </c>
      <c r="B1514" s="67" t="str">
        <f>TEXT($A1514,"YYYY")&amp;"-"&amp;TEXT(ROW()-1,"000")&amp;"-"&amp;$F1514&amp;TEXT(COUNTIF($F$2:F1514,$F1514), "000")</f>
        <v>2012-1513-紅茶455</v>
      </c>
      <c r="C1514" s="14" t="s">
        <v>170</v>
      </c>
      <c r="D1514" s="14" t="s">
        <v>75</v>
      </c>
      <c r="E1514" s="14" t="s">
        <v>7</v>
      </c>
      <c r="F1514" s="14" t="s">
        <v>175</v>
      </c>
      <c r="G1514" s="14">
        <v>62</v>
      </c>
      <c r="H1514" s="14">
        <v>100</v>
      </c>
      <c r="I1514" s="14">
        <v>44</v>
      </c>
      <c r="J1514" s="14">
        <v>23500</v>
      </c>
      <c r="K1514" s="15">
        <f t="shared" si="23"/>
        <v>1034000</v>
      </c>
    </row>
    <row r="1515" spans="1:11">
      <c r="A1515" s="13">
        <v>40980</v>
      </c>
      <c r="B1515" s="67" t="str">
        <f>TEXT($A1515,"YYYY")&amp;"-"&amp;TEXT(ROW()-1,"000")&amp;"-"&amp;$F1515&amp;TEXT(COUNTIF($F$2:F1515,$F1515), "000")</f>
        <v>2012-1514-奶茶360</v>
      </c>
      <c r="C1515" s="14" t="s">
        <v>170</v>
      </c>
      <c r="D1515" s="14" t="s">
        <v>155</v>
      </c>
      <c r="E1515" s="14" t="s">
        <v>18</v>
      </c>
      <c r="F1515" s="14" t="s">
        <v>174</v>
      </c>
      <c r="G1515" s="14">
        <v>33</v>
      </c>
      <c r="H1515" s="14">
        <v>87</v>
      </c>
      <c r="I1515" s="14">
        <v>76</v>
      </c>
      <c r="J1515" s="14">
        <v>18000</v>
      </c>
      <c r="K1515" s="15">
        <f t="shared" si="23"/>
        <v>1368000</v>
      </c>
    </row>
    <row r="1516" spans="1:11">
      <c r="A1516" s="13">
        <v>40980</v>
      </c>
      <c r="B1516" s="67" t="str">
        <f>TEXT($A1516,"YYYY")&amp;"-"&amp;TEXT(ROW()-1,"000")&amp;"-"&amp;$F1516&amp;TEXT(COUNTIF($F$2:F1516,$F1516), "000")</f>
        <v>2012-1515-奶茶361</v>
      </c>
      <c r="C1516" s="14" t="s">
        <v>13</v>
      </c>
      <c r="D1516" s="14" t="s">
        <v>93</v>
      </c>
      <c r="E1516" s="14" t="s">
        <v>21</v>
      </c>
      <c r="F1516" s="14" t="s">
        <v>174</v>
      </c>
      <c r="G1516" s="14">
        <v>64</v>
      </c>
      <c r="H1516" s="14">
        <v>97</v>
      </c>
      <c r="I1516" s="14">
        <v>31</v>
      </c>
      <c r="J1516" s="14">
        <v>18000</v>
      </c>
      <c r="K1516" s="15">
        <f t="shared" si="23"/>
        <v>558000</v>
      </c>
    </row>
    <row r="1517" spans="1:11">
      <c r="A1517" s="13">
        <v>40981</v>
      </c>
      <c r="B1517" s="67" t="str">
        <f>TEXT($A1517,"YYYY")&amp;"-"&amp;TEXT(ROW()-1,"000")&amp;"-"&amp;$F1517&amp;TEXT(COUNTIF($F$2:F1517,$F1517), "000")</f>
        <v>2012-1516-奶茶362</v>
      </c>
      <c r="C1517" s="14" t="s">
        <v>171</v>
      </c>
      <c r="D1517" s="14" t="s">
        <v>111</v>
      </c>
      <c r="E1517" s="14" t="s">
        <v>23</v>
      </c>
      <c r="F1517" s="14" t="s">
        <v>174</v>
      </c>
      <c r="G1517" s="14">
        <v>41</v>
      </c>
      <c r="H1517" s="14">
        <v>51</v>
      </c>
      <c r="I1517" s="14">
        <v>100</v>
      </c>
      <c r="J1517" s="14">
        <v>18000</v>
      </c>
      <c r="K1517" s="15">
        <f t="shared" si="23"/>
        <v>1800000</v>
      </c>
    </row>
    <row r="1518" spans="1:11">
      <c r="A1518" s="13">
        <v>40982</v>
      </c>
      <c r="B1518" s="67" t="str">
        <f>TEXT($A1518,"YYYY")&amp;"-"&amp;TEXT(ROW()-1,"000")&amp;"-"&amp;$F1518&amp;TEXT(COUNTIF($F$2:F1518,$F1518), "000")</f>
        <v>2012-1517-紅茶456</v>
      </c>
      <c r="C1518" s="14" t="s">
        <v>13</v>
      </c>
      <c r="D1518" s="14" t="s">
        <v>166</v>
      </c>
      <c r="E1518" s="14" t="s">
        <v>118</v>
      </c>
      <c r="F1518" s="14" t="s">
        <v>175</v>
      </c>
      <c r="G1518" s="14">
        <v>44</v>
      </c>
      <c r="H1518" s="14">
        <v>23</v>
      </c>
      <c r="I1518" s="14">
        <v>50</v>
      </c>
      <c r="J1518" s="14">
        <v>23500</v>
      </c>
      <c r="K1518" s="15">
        <f t="shared" si="23"/>
        <v>1175000</v>
      </c>
    </row>
    <row r="1519" spans="1:11">
      <c r="A1519" s="13">
        <v>40982</v>
      </c>
      <c r="B1519" s="67" t="str">
        <f>TEXT($A1519,"YYYY")&amp;"-"&amp;TEXT(ROW()-1,"000")&amp;"-"&amp;$F1519&amp;TEXT(COUNTIF($F$2:F1519,$F1519), "000")</f>
        <v>2012-1518-紅茶457</v>
      </c>
      <c r="C1519" s="14" t="s">
        <v>170</v>
      </c>
      <c r="D1519" s="14" t="s">
        <v>161</v>
      </c>
      <c r="E1519" s="14" t="s">
        <v>10</v>
      </c>
      <c r="F1519" s="14" t="s">
        <v>175</v>
      </c>
      <c r="G1519" s="14">
        <v>95</v>
      </c>
      <c r="H1519" s="14">
        <v>51</v>
      </c>
      <c r="I1519" s="14">
        <v>8</v>
      </c>
      <c r="J1519" s="14">
        <v>23500</v>
      </c>
      <c r="K1519" s="15">
        <f t="shared" si="23"/>
        <v>188000</v>
      </c>
    </row>
    <row r="1520" spans="1:11">
      <c r="A1520" s="13">
        <v>40982</v>
      </c>
      <c r="B1520" s="67" t="str">
        <f>TEXT($A1520,"YYYY")&amp;"-"&amp;TEXT(ROW()-1,"000")&amp;"-"&amp;$F1520&amp;TEXT(COUNTIF($F$2:F1520,$F1520), "000")</f>
        <v>2012-1519-奶茶363</v>
      </c>
      <c r="C1520" s="14" t="s">
        <v>173</v>
      </c>
      <c r="D1520" s="14" t="s">
        <v>120</v>
      </c>
      <c r="E1520" s="14" t="s">
        <v>118</v>
      </c>
      <c r="F1520" s="14" t="s">
        <v>174</v>
      </c>
      <c r="G1520" s="14">
        <v>24</v>
      </c>
      <c r="H1520" s="14">
        <v>100</v>
      </c>
      <c r="I1520" s="14">
        <v>16</v>
      </c>
      <c r="J1520" s="14">
        <v>18000</v>
      </c>
      <c r="K1520" s="15">
        <f t="shared" si="23"/>
        <v>288000</v>
      </c>
    </row>
    <row r="1521" spans="1:11">
      <c r="A1521" s="13">
        <v>40983</v>
      </c>
      <c r="B1521" s="67" t="str">
        <f>TEXT($A1521,"YYYY")&amp;"-"&amp;TEXT(ROW()-1,"000")&amp;"-"&amp;$F1521&amp;TEXT(COUNTIF($F$2:F1521,$F1521), "000")</f>
        <v>2012-1520-泠涷茶568</v>
      </c>
      <c r="C1521" s="14" t="s">
        <v>172</v>
      </c>
      <c r="D1521" s="14" t="s">
        <v>45</v>
      </c>
      <c r="E1521" s="14" t="s">
        <v>18</v>
      </c>
      <c r="F1521" s="14" t="s">
        <v>176</v>
      </c>
      <c r="G1521" s="14">
        <v>53</v>
      </c>
      <c r="H1521" s="14">
        <v>29</v>
      </c>
      <c r="I1521" s="14">
        <v>22</v>
      </c>
      <c r="J1521" s="14">
        <v>9000</v>
      </c>
      <c r="K1521" s="15">
        <f t="shared" si="23"/>
        <v>198000</v>
      </c>
    </row>
    <row r="1522" spans="1:11">
      <c r="A1522" s="13">
        <v>40983</v>
      </c>
      <c r="B1522" s="67" t="str">
        <f>TEXT($A1522,"YYYY")&amp;"-"&amp;TEXT(ROW()-1,"000")&amp;"-"&amp;$F1522&amp;TEXT(COUNTIF($F$2:F1522,$F1522), "000")</f>
        <v>2012-1521-紅茶458</v>
      </c>
      <c r="C1522" s="14" t="s">
        <v>173</v>
      </c>
      <c r="D1522" s="14" t="s">
        <v>53</v>
      </c>
      <c r="E1522" s="14" t="s">
        <v>7</v>
      </c>
      <c r="F1522" s="14" t="s">
        <v>175</v>
      </c>
      <c r="G1522" s="14">
        <v>70</v>
      </c>
      <c r="H1522" s="14">
        <v>82</v>
      </c>
      <c r="I1522" s="14">
        <v>87</v>
      </c>
      <c r="J1522" s="14">
        <v>23500</v>
      </c>
      <c r="K1522" s="15">
        <f t="shared" si="23"/>
        <v>2044500</v>
      </c>
    </row>
    <row r="1523" spans="1:11">
      <c r="A1523" s="13">
        <v>40984</v>
      </c>
      <c r="B1523" s="67" t="str">
        <f>TEXT($A1523,"YYYY")&amp;"-"&amp;TEXT(ROW()-1,"000")&amp;"-"&amp;$F1523&amp;TEXT(COUNTIF($F$2:F1523,$F1523), "000")</f>
        <v>2012-1522-茶包079</v>
      </c>
      <c r="C1523" s="14" t="s">
        <v>172</v>
      </c>
      <c r="D1523" s="14" t="s">
        <v>20</v>
      </c>
      <c r="E1523" s="14" t="s">
        <v>21</v>
      </c>
      <c r="F1523" s="14" t="s">
        <v>178</v>
      </c>
      <c r="G1523" s="14">
        <v>44</v>
      </c>
      <c r="H1523" s="14">
        <v>47</v>
      </c>
      <c r="I1523" s="14">
        <v>75</v>
      </c>
      <c r="J1523" s="14">
        <v>4000</v>
      </c>
      <c r="K1523" s="15">
        <f t="shared" si="23"/>
        <v>300000</v>
      </c>
    </row>
    <row r="1524" spans="1:11">
      <c r="A1524" s="13">
        <v>40985</v>
      </c>
      <c r="B1524" s="67" t="str">
        <f>TEXT($A1524,"YYYY")&amp;"-"&amp;TEXT(ROW()-1,"000")&amp;"-"&amp;$F1524&amp;TEXT(COUNTIF($F$2:F1524,$F1524), "000")</f>
        <v>2012-1523-奶茶364</v>
      </c>
      <c r="C1524" s="14" t="s">
        <v>170</v>
      </c>
      <c r="D1524" s="14" t="s">
        <v>116</v>
      </c>
      <c r="E1524" s="14" t="s">
        <v>18</v>
      </c>
      <c r="F1524" s="14" t="s">
        <v>174</v>
      </c>
      <c r="G1524" s="14">
        <v>84</v>
      </c>
      <c r="H1524" s="14">
        <v>84</v>
      </c>
      <c r="I1524" s="14">
        <v>16</v>
      </c>
      <c r="J1524" s="14">
        <v>18000</v>
      </c>
      <c r="K1524" s="15">
        <f t="shared" si="23"/>
        <v>288000</v>
      </c>
    </row>
    <row r="1525" spans="1:11">
      <c r="A1525" s="13">
        <v>40986</v>
      </c>
      <c r="B1525" s="67" t="str">
        <f>TEXT($A1525,"YYYY")&amp;"-"&amp;TEXT(ROW()-1,"000")&amp;"-"&amp;$F1525&amp;TEXT(COUNTIF($F$2:F1525,$F1525), "000")</f>
        <v>2012-1524-奶茶365</v>
      </c>
      <c r="C1525" s="14" t="s">
        <v>172</v>
      </c>
      <c r="D1525" s="14" t="s">
        <v>11</v>
      </c>
      <c r="E1525" s="14" t="s">
        <v>7</v>
      </c>
      <c r="F1525" s="14" t="s">
        <v>174</v>
      </c>
      <c r="G1525" s="14">
        <v>89</v>
      </c>
      <c r="H1525" s="14">
        <v>50</v>
      </c>
      <c r="I1525" s="14">
        <v>81</v>
      </c>
      <c r="J1525" s="14">
        <v>18000</v>
      </c>
      <c r="K1525" s="15">
        <f t="shared" si="23"/>
        <v>1458000</v>
      </c>
    </row>
    <row r="1526" spans="1:11">
      <c r="A1526" s="13">
        <v>40986</v>
      </c>
      <c r="B1526" s="67" t="str">
        <f>TEXT($A1526,"YYYY")&amp;"-"&amp;TEXT(ROW()-1,"000")&amp;"-"&amp;$F1526&amp;TEXT(COUNTIF($F$2:F1526,$F1526), "000")</f>
        <v>2012-1525-奶茶366</v>
      </c>
      <c r="C1526" s="14" t="s">
        <v>170</v>
      </c>
      <c r="D1526" s="14" t="s">
        <v>24</v>
      </c>
      <c r="E1526" s="14" t="s">
        <v>21</v>
      </c>
      <c r="F1526" s="14" t="s">
        <v>174</v>
      </c>
      <c r="G1526" s="14">
        <v>34</v>
      </c>
      <c r="H1526" s="14">
        <v>26</v>
      </c>
      <c r="I1526" s="14">
        <v>39</v>
      </c>
      <c r="J1526" s="14">
        <v>18000</v>
      </c>
      <c r="K1526" s="15">
        <f t="shared" si="23"/>
        <v>702000</v>
      </c>
    </row>
    <row r="1527" spans="1:11">
      <c r="A1527" s="13">
        <v>40987</v>
      </c>
      <c r="B1527" s="67" t="str">
        <f>TEXT($A1527,"YYYY")&amp;"-"&amp;TEXT(ROW()-1,"000")&amp;"-"&amp;$F1527&amp;TEXT(COUNTIF($F$2:F1527,$F1527), "000")</f>
        <v>2012-1526-奶茶367</v>
      </c>
      <c r="C1527" s="14" t="s">
        <v>173</v>
      </c>
      <c r="D1527" s="14" t="s">
        <v>129</v>
      </c>
      <c r="E1527" s="14" t="s">
        <v>18</v>
      </c>
      <c r="F1527" s="14" t="s">
        <v>174</v>
      </c>
      <c r="G1527" s="14">
        <v>100</v>
      </c>
      <c r="H1527" s="14">
        <v>24</v>
      </c>
      <c r="I1527" s="14">
        <v>75</v>
      </c>
      <c r="J1527" s="14">
        <v>18000</v>
      </c>
      <c r="K1527" s="15">
        <f t="shared" si="23"/>
        <v>1350000</v>
      </c>
    </row>
    <row r="1528" spans="1:11">
      <c r="A1528" s="13">
        <v>40987</v>
      </c>
      <c r="B1528" s="67" t="str">
        <f>TEXT($A1528,"YYYY")&amp;"-"&amp;TEXT(ROW()-1,"000")&amp;"-"&amp;$F1528&amp;TEXT(COUNTIF($F$2:F1528,$F1528), "000")</f>
        <v>2012-1527-紅茶459</v>
      </c>
      <c r="C1528" s="14" t="s">
        <v>171</v>
      </c>
      <c r="D1528" s="14" t="s">
        <v>139</v>
      </c>
      <c r="E1528" s="14" t="s">
        <v>118</v>
      </c>
      <c r="F1528" s="14" t="s">
        <v>175</v>
      </c>
      <c r="G1528" s="14">
        <v>98</v>
      </c>
      <c r="H1528" s="14">
        <v>56</v>
      </c>
      <c r="I1528" s="14">
        <v>73</v>
      </c>
      <c r="J1528" s="14">
        <v>23500</v>
      </c>
      <c r="K1528" s="15">
        <f t="shared" si="23"/>
        <v>1715500</v>
      </c>
    </row>
    <row r="1529" spans="1:11">
      <c r="A1529" s="13">
        <v>40988</v>
      </c>
      <c r="B1529" s="67" t="str">
        <f>TEXT($A1529,"YYYY")&amp;"-"&amp;TEXT(ROW()-1,"000")&amp;"-"&amp;$F1529&amp;TEXT(COUNTIF($F$2:F1529,$F1529), "000")</f>
        <v>2012-1528-泠涷茶569</v>
      </c>
      <c r="C1529" s="14" t="s">
        <v>170</v>
      </c>
      <c r="D1529" s="14" t="s">
        <v>120</v>
      </c>
      <c r="E1529" s="14" t="s">
        <v>118</v>
      </c>
      <c r="F1529" s="14" t="s">
        <v>176</v>
      </c>
      <c r="G1529" s="14">
        <v>32</v>
      </c>
      <c r="H1529" s="14">
        <v>93</v>
      </c>
      <c r="I1529" s="14">
        <v>84</v>
      </c>
      <c r="J1529" s="14">
        <v>9000</v>
      </c>
      <c r="K1529" s="15">
        <f t="shared" si="23"/>
        <v>756000</v>
      </c>
    </row>
    <row r="1530" spans="1:11">
      <c r="A1530" s="13">
        <v>40988</v>
      </c>
      <c r="B1530" s="67" t="str">
        <f>TEXT($A1530,"YYYY")&amp;"-"&amp;TEXT(ROW()-1,"000")&amp;"-"&amp;$F1530&amp;TEXT(COUNTIF($F$2:F1530,$F1530), "000")</f>
        <v>2012-1529-泠涷茶570</v>
      </c>
      <c r="C1530" s="14" t="s">
        <v>173</v>
      </c>
      <c r="D1530" s="14" t="s">
        <v>27</v>
      </c>
      <c r="E1530" s="14" t="s">
        <v>21</v>
      </c>
      <c r="F1530" s="14" t="s">
        <v>176</v>
      </c>
      <c r="G1530" s="14">
        <v>37</v>
      </c>
      <c r="H1530" s="14">
        <v>58</v>
      </c>
      <c r="I1530" s="14">
        <v>34</v>
      </c>
      <c r="J1530" s="14">
        <v>9000</v>
      </c>
      <c r="K1530" s="15">
        <f t="shared" si="23"/>
        <v>306000</v>
      </c>
    </row>
    <row r="1531" spans="1:11">
      <c r="A1531" s="13">
        <v>40988</v>
      </c>
      <c r="B1531" s="67" t="str">
        <f>TEXT($A1531,"YYYY")&amp;"-"&amp;TEXT(ROW()-1,"000")&amp;"-"&amp;$F1531&amp;TEXT(COUNTIF($F$2:F1531,$F1531), "000")</f>
        <v>2012-1530-紅茶460</v>
      </c>
      <c r="C1531" s="14" t="s">
        <v>171</v>
      </c>
      <c r="D1531" s="14" t="s">
        <v>75</v>
      </c>
      <c r="E1531" s="14" t="s">
        <v>7</v>
      </c>
      <c r="F1531" s="14" t="s">
        <v>175</v>
      </c>
      <c r="G1531" s="14">
        <v>64</v>
      </c>
      <c r="H1531" s="14">
        <v>75</v>
      </c>
      <c r="I1531" s="14">
        <v>96</v>
      </c>
      <c r="J1531" s="14">
        <v>23500</v>
      </c>
      <c r="K1531" s="15">
        <f t="shared" si="23"/>
        <v>2256000</v>
      </c>
    </row>
    <row r="1532" spans="1:11">
      <c r="A1532" s="13">
        <v>40988</v>
      </c>
      <c r="B1532" s="67" t="str">
        <f>TEXT($A1532,"YYYY")&amp;"-"&amp;TEXT(ROW()-1,"000")&amp;"-"&amp;$F1532&amp;TEXT(COUNTIF($F$2:F1532,$F1532), "000")</f>
        <v>2012-1531-奶茶368</v>
      </c>
      <c r="C1532" s="14" t="s">
        <v>169</v>
      </c>
      <c r="D1532" s="14" t="s">
        <v>53</v>
      </c>
      <c r="E1532" s="14" t="s">
        <v>23</v>
      </c>
      <c r="F1532" s="14" t="s">
        <v>174</v>
      </c>
      <c r="G1532" s="14">
        <v>22</v>
      </c>
      <c r="H1532" s="14">
        <v>63</v>
      </c>
      <c r="I1532" s="14">
        <v>79</v>
      </c>
      <c r="J1532" s="14">
        <v>18000</v>
      </c>
      <c r="K1532" s="15">
        <f t="shared" si="23"/>
        <v>1422000</v>
      </c>
    </row>
    <row r="1533" spans="1:11">
      <c r="A1533" s="13">
        <v>40989</v>
      </c>
      <c r="B1533" s="67" t="str">
        <f>TEXT($A1533,"YYYY")&amp;"-"&amp;TEXT(ROW()-1,"000")&amp;"-"&amp;$F1533&amp;TEXT(COUNTIF($F$2:F1533,$F1533), "000")</f>
        <v>2012-1532-奶茶369</v>
      </c>
      <c r="C1533" s="14" t="s">
        <v>169</v>
      </c>
      <c r="D1533" s="14" t="s">
        <v>60</v>
      </c>
      <c r="E1533" s="14" t="s">
        <v>7</v>
      </c>
      <c r="F1533" s="14" t="s">
        <v>174</v>
      </c>
      <c r="G1533" s="14">
        <v>42</v>
      </c>
      <c r="H1533" s="14">
        <v>38</v>
      </c>
      <c r="I1533" s="14">
        <v>23</v>
      </c>
      <c r="J1533" s="14">
        <v>18000</v>
      </c>
      <c r="K1533" s="15">
        <f t="shared" si="23"/>
        <v>414000</v>
      </c>
    </row>
    <row r="1534" spans="1:11">
      <c r="A1534" s="13">
        <v>40989</v>
      </c>
      <c r="B1534" s="67" t="str">
        <f>TEXT($A1534,"YYYY")&amp;"-"&amp;TEXT(ROW()-1,"000")&amp;"-"&amp;$F1534&amp;TEXT(COUNTIF($F$2:F1534,$F1534), "000")</f>
        <v>2012-1533-茶包080</v>
      </c>
      <c r="C1534" s="14" t="s">
        <v>172</v>
      </c>
      <c r="D1534" s="14" t="s">
        <v>36</v>
      </c>
      <c r="E1534" s="14" t="s">
        <v>23</v>
      </c>
      <c r="F1534" s="14" t="s">
        <v>178</v>
      </c>
      <c r="G1534" s="14">
        <v>86</v>
      </c>
      <c r="H1534" s="14">
        <v>88</v>
      </c>
      <c r="I1534" s="14">
        <v>77</v>
      </c>
      <c r="J1534" s="14">
        <v>4000</v>
      </c>
      <c r="K1534" s="15">
        <f t="shared" si="23"/>
        <v>308000</v>
      </c>
    </row>
    <row r="1535" spans="1:11">
      <c r="A1535" s="13">
        <v>40989</v>
      </c>
      <c r="B1535" s="67" t="str">
        <f>TEXT($A1535,"YYYY")&amp;"-"&amp;TEXT(ROW()-1,"000")&amp;"-"&amp;$F1535&amp;TEXT(COUNTIF($F$2:F1535,$F1535), "000")</f>
        <v>2012-1534-奶茶370</v>
      </c>
      <c r="C1535" s="14" t="s">
        <v>13</v>
      </c>
      <c r="D1535" s="14" t="s">
        <v>115</v>
      </c>
      <c r="E1535" s="14" t="s">
        <v>21</v>
      </c>
      <c r="F1535" s="14" t="s">
        <v>174</v>
      </c>
      <c r="G1535" s="14">
        <v>45</v>
      </c>
      <c r="H1535" s="14">
        <v>48</v>
      </c>
      <c r="I1535" s="14">
        <v>36</v>
      </c>
      <c r="J1535" s="14">
        <v>18000</v>
      </c>
      <c r="K1535" s="15">
        <f t="shared" si="23"/>
        <v>648000</v>
      </c>
    </row>
    <row r="1536" spans="1:11">
      <c r="A1536" s="13">
        <v>40990</v>
      </c>
      <c r="B1536" s="67" t="str">
        <f>TEXT($A1536,"YYYY")&amp;"-"&amp;TEXT(ROW()-1,"000")&amp;"-"&amp;$F1536&amp;TEXT(COUNTIF($F$2:F1536,$F1536), "000")</f>
        <v>2012-1535-泠涷茶571</v>
      </c>
      <c r="C1536" s="14" t="s">
        <v>172</v>
      </c>
      <c r="D1536" s="14" t="s">
        <v>109</v>
      </c>
      <c r="E1536" s="14" t="s">
        <v>18</v>
      </c>
      <c r="F1536" s="14" t="s">
        <v>176</v>
      </c>
      <c r="G1536" s="14">
        <v>41</v>
      </c>
      <c r="H1536" s="14">
        <v>68</v>
      </c>
      <c r="I1536" s="14">
        <v>21</v>
      </c>
      <c r="J1536" s="14">
        <v>9000</v>
      </c>
      <c r="K1536" s="15">
        <f t="shared" si="23"/>
        <v>189000</v>
      </c>
    </row>
    <row r="1537" spans="1:11">
      <c r="A1537" s="13">
        <v>40992</v>
      </c>
      <c r="B1537" s="67" t="str">
        <f>TEXT($A1537,"YYYY")&amp;"-"&amp;TEXT(ROW()-1,"000")&amp;"-"&amp;$F1537&amp;TEXT(COUNTIF($F$2:F1537,$F1537), "000")</f>
        <v>2012-1536-紅茶461</v>
      </c>
      <c r="C1537" s="14" t="s">
        <v>13</v>
      </c>
      <c r="D1537" s="14" t="s">
        <v>145</v>
      </c>
      <c r="E1537" s="14" t="s">
        <v>118</v>
      </c>
      <c r="F1537" s="14" t="s">
        <v>175</v>
      </c>
      <c r="G1537" s="14">
        <v>62</v>
      </c>
      <c r="H1537" s="14">
        <v>43</v>
      </c>
      <c r="I1537" s="14">
        <v>80</v>
      </c>
      <c r="J1537" s="14">
        <v>23500</v>
      </c>
      <c r="K1537" s="15">
        <f t="shared" si="23"/>
        <v>1880000</v>
      </c>
    </row>
    <row r="1538" spans="1:11">
      <c r="A1538" s="13">
        <v>40992</v>
      </c>
      <c r="B1538" s="67" t="str">
        <f>TEXT($A1538,"YYYY")&amp;"-"&amp;TEXT(ROW()-1,"000")&amp;"-"&amp;$F1538&amp;TEXT(COUNTIF($F$2:F1538,$F1538), "000")</f>
        <v>2012-1537-紅茶462</v>
      </c>
      <c r="C1538" s="14" t="s">
        <v>172</v>
      </c>
      <c r="D1538" s="14" t="s">
        <v>157</v>
      </c>
      <c r="E1538" s="14" t="s">
        <v>21</v>
      </c>
      <c r="F1538" s="14" t="s">
        <v>175</v>
      </c>
      <c r="G1538" s="14">
        <v>60</v>
      </c>
      <c r="H1538" s="14">
        <v>34</v>
      </c>
      <c r="I1538" s="14">
        <v>79</v>
      </c>
      <c r="J1538" s="14">
        <v>23500</v>
      </c>
      <c r="K1538" s="15">
        <f t="shared" ref="K1538:K1601" si="24">J1538*I1538</f>
        <v>1856500</v>
      </c>
    </row>
    <row r="1539" spans="1:11">
      <c r="A1539" s="13">
        <v>40995</v>
      </c>
      <c r="B1539" s="67" t="str">
        <f>TEXT($A1539,"YYYY")&amp;"-"&amp;TEXT(ROW()-1,"000")&amp;"-"&amp;$F1539&amp;TEXT(COUNTIF($F$2:F1539,$F1539), "000")</f>
        <v>2012-1538-泠涷茶572</v>
      </c>
      <c r="C1539" s="14" t="s">
        <v>171</v>
      </c>
      <c r="D1539" s="14" t="s">
        <v>119</v>
      </c>
      <c r="E1539" s="14" t="s">
        <v>23</v>
      </c>
      <c r="F1539" s="14" t="s">
        <v>176</v>
      </c>
      <c r="G1539" s="14">
        <v>95</v>
      </c>
      <c r="H1539" s="14">
        <v>71</v>
      </c>
      <c r="I1539" s="14">
        <v>87</v>
      </c>
      <c r="J1539" s="14">
        <v>9000</v>
      </c>
      <c r="K1539" s="15">
        <f t="shared" si="24"/>
        <v>783000</v>
      </c>
    </row>
    <row r="1540" spans="1:11">
      <c r="A1540" s="13">
        <v>40995</v>
      </c>
      <c r="B1540" s="67" t="str">
        <f>TEXT($A1540,"YYYY")&amp;"-"&amp;TEXT(ROW()-1,"000")&amp;"-"&amp;$F1540&amp;TEXT(COUNTIF($F$2:F1540,$F1540), "000")</f>
        <v>2012-1539-紅茶463</v>
      </c>
      <c r="C1540" s="14" t="s">
        <v>13</v>
      </c>
      <c r="D1540" s="14" t="s">
        <v>146</v>
      </c>
      <c r="E1540" s="14" t="s">
        <v>7</v>
      </c>
      <c r="F1540" s="14" t="s">
        <v>175</v>
      </c>
      <c r="G1540" s="14">
        <v>39</v>
      </c>
      <c r="H1540" s="14">
        <v>57</v>
      </c>
      <c r="I1540" s="14">
        <v>88</v>
      </c>
      <c r="J1540" s="14">
        <v>23500</v>
      </c>
      <c r="K1540" s="15">
        <f t="shared" si="24"/>
        <v>2068000</v>
      </c>
    </row>
    <row r="1541" spans="1:11">
      <c r="A1541" s="13">
        <v>40995</v>
      </c>
      <c r="B1541" s="67" t="str">
        <f>TEXT($A1541,"YYYY")&amp;"-"&amp;TEXT(ROW()-1,"000")&amp;"-"&amp;$F1541&amp;TEXT(COUNTIF($F$2:F1541,$F1541), "000")</f>
        <v>2012-1540-泠涷茶573</v>
      </c>
      <c r="C1541" s="14" t="s">
        <v>13</v>
      </c>
      <c r="D1541" s="14" t="s">
        <v>147</v>
      </c>
      <c r="E1541" s="14" t="s">
        <v>7</v>
      </c>
      <c r="F1541" s="14" t="s">
        <v>176</v>
      </c>
      <c r="G1541" s="14">
        <v>68</v>
      </c>
      <c r="H1541" s="14">
        <v>95</v>
      </c>
      <c r="I1541" s="14">
        <v>99</v>
      </c>
      <c r="J1541" s="14">
        <v>9000</v>
      </c>
      <c r="K1541" s="15">
        <f t="shared" si="24"/>
        <v>891000</v>
      </c>
    </row>
    <row r="1542" spans="1:11">
      <c r="A1542" s="13">
        <v>40996</v>
      </c>
      <c r="B1542" s="67" t="str">
        <f>TEXT($A1542,"YYYY")&amp;"-"&amp;TEXT(ROW()-1,"000")&amp;"-"&amp;$F1542&amp;TEXT(COUNTIF($F$2:F1542,$F1542), "000")</f>
        <v>2012-1541-奶茶371</v>
      </c>
      <c r="C1542" s="14" t="s">
        <v>169</v>
      </c>
      <c r="D1542" s="14" t="s">
        <v>78</v>
      </c>
      <c r="E1542" s="14" t="s">
        <v>7</v>
      </c>
      <c r="F1542" s="14" t="s">
        <v>174</v>
      </c>
      <c r="G1542" s="14">
        <v>73</v>
      </c>
      <c r="H1542" s="14">
        <v>63</v>
      </c>
      <c r="I1542" s="14">
        <v>40</v>
      </c>
      <c r="J1542" s="14">
        <v>18000</v>
      </c>
      <c r="K1542" s="15">
        <f t="shared" si="24"/>
        <v>720000</v>
      </c>
    </row>
    <row r="1543" spans="1:11">
      <c r="A1543" s="13">
        <v>40996</v>
      </c>
      <c r="B1543" s="67" t="str">
        <f>TEXT($A1543,"YYYY")&amp;"-"&amp;TEXT(ROW()-1,"000")&amp;"-"&amp;$F1543&amp;TEXT(COUNTIF($F$2:F1543,$F1543), "000")</f>
        <v>2012-1542-泠涷茶574</v>
      </c>
      <c r="C1543" s="14" t="s">
        <v>13</v>
      </c>
      <c r="D1543" s="14" t="s">
        <v>167</v>
      </c>
      <c r="E1543" s="14" t="s">
        <v>18</v>
      </c>
      <c r="F1543" s="14" t="s">
        <v>176</v>
      </c>
      <c r="G1543" s="14">
        <v>50</v>
      </c>
      <c r="H1543" s="14">
        <v>59</v>
      </c>
      <c r="I1543" s="14">
        <v>48</v>
      </c>
      <c r="J1543" s="14">
        <v>9000</v>
      </c>
      <c r="K1543" s="15">
        <f t="shared" si="24"/>
        <v>432000</v>
      </c>
    </row>
    <row r="1544" spans="1:11">
      <c r="A1544" s="13">
        <v>40997</v>
      </c>
      <c r="B1544" s="67" t="str">
        <f>TEXT($A1544,"YYYY")&amp;"-"&amp;TEXT(ROW()-1,"000")&amp;"-"&amp;$F1544&amp;TEXT(COUNTIF($F$2:F1544,$F1544), "000")</f>
        <v>2012-1543-紅茶464</v>
      </c>
      <c r="C1544" s="14" t="s">
        <v>169</v>
      </c>
      <c r="D1544" s="14" t="s">
        <v>151</v>
      </c>
      <c r="E1544" s="14" t="s">
        <v>7</v>
      </c>
      <c r="F1544" s="14" t="s">
        <v>175</v>
      </c>
      <c r="G1544" s="14">
        <v>27</v>
      </c>
      <c r="H1544" s="14">
        <v>32</v>
      </c>
      <c r="I1544" s="14">
        <v>7</v>
      </c>
      <c r="J1544" s="14">
        <v>23500</v>
      </c>
      <c r="K1544" s="15">
        <f t="shared" si="24"/>
        <v>164500</v>
      </c>
    </row>
    <row r="1545" spans="1:11">
      <c r="A1545" s="13">
        <v>40998</v>
      </c>
      <c r="B1545" s="67" t="str">
        <f>TEXT($A1545,"YYYY")&amp;"-"&amp;TEXT(ROW()-1,"000")&amp;"-"&amp;$F1545&amp;TEXT(COUNTIF($F$2:F1545,$F1545), "000")</f>
        <v>2012-1544-紅茶465</v>
      </c>
      <c r="C1545" s="14" t="s">
        <v>170</v>
      </c>
      <c r="D1545" s="14" t="s">
        <v>128</v>
      </c>
      <c r="E1545" s="14" t="s">
        <v>118</v>
      </c>
      <c r="F1545" s="14" t="s">
        <v>175</v>
      </c>
      <c r="G1545" s="14">
        <v>34</v>
      </c>
      <c r="H1545" s="14">
        <v>21</v>
      </c>
      <c r="I1545" s="14">
        <v>87</v>
      </c>
      <c r="J1545" s="14">
        <v>23500</v>
      </c>
      <c r="K1545" s="15">
        <f t="shared" si="24"/>
        <v>2044500</v>
      </c>
    </row>
    <row r="1546" spans="1:11">
      <c r="A1546" s="13">
        <v>40999</v>
      </c>
      <c r="B1546" s="67" t="str">
        <f>TEXT($A1546,"YYYY")&amp;"-"&amp;TEXT(ROW()-1,"000")&amp;"-"&amp;$F1546&amp;TEXT(COUNTIF($F$2:F1546,$F1546), "000")</f>
        <v>2012-1545-奶茶372</v>
      </c>
      <c r="C1546" s="14" t="s">
        <v>173</v>
      </c>
      <c r="D1546" s="14" t="s">
        <v>152</v>
      </c>
      <c r="E1546" s="14" t="s">
        <v>10</v>
      </c>
      <c r="F1546" s="14" t="s">
        <v>174</v>
      </c>
      <c r="G1546" s="14">
        <v>72</v>
      </c>
      <c r="H1546" s="14">
        <v>30</v>
      </c>
      <c r="I1546" s="14">
        <v>54</v>
      </c>
      <c r="J1546" s="14">
        <v>18000</v>
      </c>
      <c r="K1546" s="15">
        <f t="shared" si="24"/>
        <v>972000</v>
      </c>
    </row>
    <row r="1547" spans="1:11">
      <c r="A1547" s="13">
        <v>40999</v>
      </c>
      <c r="B1547" s="67" t="str">
        <f>TEXT($A1547,"YYYY")&amp;"-"&amp;TEXT(ROW()-1,"000")&amp;"-"&amp;$F1547&amp;TEXT(COUNTIF($F$2:F1547,$F1547), "000")</f>
        <v>2012-1546-紅茶466</v>
      </c>
      <c r="C1547" s="14" t="s">
        <v>173</v>
      </c>
      <c r="D1547" s="14" t="s">
        <v>38</v>
      </c>
      <c r="E1547" s="14" t="s">
        <v>23</v>
      </c>
      <c r="F1547" s="14" t="s">
        <v>175</v>
      </c>
      <c r="G1547" s="14">
        <v>98</v>
      </c>
      <c r="H1547" s="14">
        <v>52</v>
      </c>
      <c r="I1547" s="14">
        <v>59</v>
      </c>
      <c r="J1547" s="14">
        <v>23500</v>
      </c>
      <c r="K1547" s="15">
        <f t="shared" si="24"/>
        <v>1386500</v>
      </c>
    </row>
    <row r="1548" spans="1:11">
      <c r="A1548" s="13">
        <v>40999</v>
      </c>
      <c r="B1548" s="67" t="str">
        <f>TEXT($A1548,"YYYY")&amp;"-"&amp;TEXT(ROW()-1,"000")&amp;"-"&amp;$F1548&amp;TEXT(COUNTIF($F$2:F1548,$F1548), "000")</f>
        <v>2012-1547-紅茶467</v>
      </c>
      <c r="C1548" s="14" t="s">
        <v>172</v>
      </c>
      <c r="D1548" s="14" t="s">
        <v>74</v>
      </c>
      <c r="E1548" s="14" t="s">
        <v>7</v>
      </c>
      <c r="F1548" s="14" t="s">
        <v>175</v>
      </c>
      <c r="G1548" s="14">
        <v>66</v>
      </c>
      <c r="H1548" s="14">
        <v>35</v>
      </c>
      <c r="I1548" s="14">
        <v>30</v>
      </c>
      <c r="J1548" s="14">
        <v>23500</v>
      </c>
      <c r="K1548" s="15">
        <f t="shared" si="24"/>
        <v>705000</v>
      </c>
    </row>
    <row r="1549" spans="1:11">
      <c r="A1549" s="13">
        <v>41000</v>
      </c>
      <c r="B1549" s="67" t="str">
        <f>TEXT($A1549,"YYYY")&amp;"-"&amp;TEXT(ROW()-1,"000")&amp;"-"&amp;$F1549&amp;TEXT(COUNTIF($F$2:F1549,$F1549), "000")</f>
        <v>2012-1548-泠涷茶575</v>
      </c>
      <c r="C1549" s="14" t="s">
        <v>13</v>
      </c>
      <c r="D1549" s="14" t="s">
        <v>32</v>
      </c>
      <c r="E1549" s="14" t="s">
        <v>23</v>
      </c>
      <c r="F1549" s="14" t="s">
        <v>176</v>
      </c>
      <c r="G1549" s="14">
        <v>66</v>
      </c>
      <c r="H1549" s="14">
        <v>25</v>
      </c>
      <c r="I1549" s="14">
        <v>65</v>
      </c>
      <c r="J1549" s="14">
        <v>9000</v>
      </c>
      <c r="K1549" s="15">
        <f t="shared" si="24"/>
        <v>585000</v>
      </c>
    </row>
    <row r="1550" spans="1:11">
      <c r="A1550" s="13">
        <v>41000</v>
      </c>
      <c r="B1550" s="67" t="str">
        <f>TEXT($A1550,"YYYY")&amp;"-"&amp;TEXT(ROW()-1,"000")&amp;"-"&amp;$F1550&amp;TEXT(COUNTIF($F$2:F1550,$F1550), "000")</f>
        <v>2012-1549-茶包081</v>
      </c>
      <c r="C1550" s="14" t="s">
        <v>13</v>
      </c>
      <c r="D1550" s="14" t="s">
        <v>14</v>
      </c>
      <c r="E1550" s="14" t="s">
        <v>10</v>
      </c>
      <c r="F1550" s="14" t="s">
        <v>178</v>
      </c>
      <c r="G1550" s="14">
        <v>56</v>
      </c>
      <c r="H1550" s="14">
        <v>90</v>
      </c>
      <c r="I1550" s="14">
        <v>75</v>
      </c>
      <c r="J1550" s="14">
        <v>4000</v>
      </c>
      <c r="K1550" s="15">
        <f t="shared" si="24"/>
        <v>300000</v>
      </c>
    </row>
    <row r="1551" spans="1:11">
      <c r="A1551" s="13">
        <v>41001</v>
      </c>
      <c r="B1551" s="67" t="str">
        <f>TEXT($A1551,"YYYY")&amp;"-"&amp;TEXT(ROW()-1,"000")&amp;"-"&amp;$F1551&amp;TEXT(COUNTIF($F$2:F1551,$F1551), "000")</f>
        <v>2012-1550-泠涷茶576</v>
      </c>
      <c r="C1551" s="14" t="s">
        <v>171</v>
      </c>
      <c r="D1551" s="14" t="s">
        <v>127</v>
      </c>
      <c r="E1551" s="14" t="s">
        <v>23</v>
      </c>
      <c r="F1551" s="14" t="s">
        <v>176</v>
      </c>
      <c r="G1551" s="14">
        <v>88</v>
      </c>
      <c r="H1551" s="14">
        <v>65</v>
      </c>
      <c r="I1551" s="14">
        <v>51</v>
      </c>
      <c r="J1551" s="14">
        <v>9000</v>
      </c>
      <c r="K1551" s="15">
        <f t="shared" si="24"/>
        <v>459000</v>
      </c>
    </row>
    <row r="1552" spans="1:11">
      <c r="A1552" s="13">
        <v>41002</v>
      </c>
      <c r="B1552" s="67" t="str">
        <f>TEXT($A1552,"YYYY")&amp;"-"&amp;TEXT(ROW()-1,"000")&amp;"-"&amp;$F1552&amp;TEXT(COUNTIF($F$2:F1552,$F1552), "000")</f>
        <v>2012-1551-泠涷茶577</v>
      </c>
      <c r="C1552" s="14" t="s">
        <v>169</v>
      </c>
      <c r="D1552" s="14" t="s">
        <v>85</v>
      </c>
      <c r="E1552" s="14" t="s">
        <v>7</v>
      </c>
      <c r="F1552" s="14" t="s">
        <v>176</v>
      </c>
      <c r="G1552" s="14">
        <v>80</v>
      </c>
      <c r="H1552" s="14">
        <v>98</v>
      </c>
      <c r="I1552" s="14">
        <v>89</v>
      </c>
      <c r="J1552" s="14">
        <v>9000</v>
      </c>
      <c r="K1552" s="15">
        <f t="shared" si="24"/>
        <v>801000</v>
      </c>
    </row>
    <row r="1553" spans="1:11">
      <c r="A1553" s="13">
        <v>41003</v>
      </c>
      <c r="B1553" s="67" t="str">
        <f>TEXT($A1553,"YYYY")&amp;"-"&amp;TEXT(ROW()-1,"000")&amp;"-"&amp;$F1553&amp;TEXT(COUNTIF($F$2:F1553,$F1553), "000")</f>
        <v>2012-1552-泠涷茶578</v>
      </c>
      <c r="C1553" s="14" t="s">
        <v>171</v>
      </c>
      <c r="D1553" s="14" t="s">
        <v>90</v>
      </c>
      <c r="E1553" s="14" t="s">
        <v>21</v>
      </c>
      <c r="F1553" s="14" t="s">
        <v>176</v>
      </c>
      <c r="G1553" s="14">
        <v>73</v>
      </c>
      <c r="H1553" s="14">
        <v>37</v>
      </c>
      <c r="I1553" s="14">
        <v>95</v>
      </c>
      <c r="J1553" s="14">
        <v>9000</v>
      </c>
      <c r="K1553" s="15">
        <f t="shared" si="24"/>
        <v>855000</v>
      </c>
    </row>
    <row r="1554" spans="1:11">
      <c r="A1554" s="13">
        <v>41003</v>
      </c>
      <c r="B1554" s="67" t="str">
        <f>TEXT($A1554,"YYYY")&amp;"-"&amp;TEXT(ROW()-1,"000")&amp;"-"&amp;$F1554&amp;TEXT(COUNTIF($F$2:F1554,$F1554), "000")</f>
        <v>2012-1553-茶包082</v>
      </c>
      <c r="C1554" s="14" t="s">
        <v>170</v>
      </c>
      <c r="D1554" s="14" t="s">
        <v>43</v>
      </c>
      <c r="E1554" s="14" t="s">
        <v>21</v>
      </c>
      <c r="F1554" s="14" t="s">
        <v>178</v>
      </c>
      <c r="G1554" s="14">
        <v>94</v>
      </c>
      <c r="H1554" s="14">
        <v>79</v>
      </c>
      <c r="I1554" s="14">
        <v>14</v>
      </c>
      <c r="J1554" s="14">
        <v>4000</v>
      </c>
      <c r="K1554" s="15">
        <f t="shared" si="24"/>
        <v>56000</v>
      </c>
    </row>
    <row r="1555" spans="1:11">
      <c r="A1555" s="13">
        <v>41003</v>
      </c>
      <c r="B1555" s="67" t="str">
        <f>TEXT($A1555,"YYYY")&amp;"-"&amp;TEXT(ROW()-1,"000")&amp;"-"&amp;$F1555&amp;TEXT(COUNTIF($F$2:F1555,$F1555), "000")</f>
        <v>2012-1554-奶茶373</v>
      </c>
      <c r="C1555" s="14" t="s">
        <v>172</v>
      </c>
      <c r="D1555" s="14" t="s">
        <v>11</v>
      </c>
      <c r="E1555" s="14" t="s">
        <v>7</v>
      </c>
      <c r="F1555" s="14" t="s">
        <v>174</v>
      </c>
      <c r="G1555" s="14">
        <v>69</v>
      </c>
      <c r="H1555" s="14">
        <v>85</v>
      </c>
      <c r="I1555" s="14">
        <v>29</v>
      </c>
      <c r="J1555" s="14">
        <v>18000</v>
      </c>
      <c r="K1555" s="15">
        <f t="shared" si="24"/>
        <v>522000</v>
      </c>
    </row>
    <row r="1556" spans="1:11">
      <c r="A1556" s="13">
        <v>41005</v>
      </c>
      <c r="B1556" s="67" t="str">
        <f>TEXT($A1556,"YYYY")&amp;"-"&amp;TEXT(ROW()-1,"000")&amp;"-"&amp;$F1556&amp;TEXT(COUNTIF($F$2:F1556,$F1556), "000")</f>
        <v>2012-1555-紅茶468</v>
      </c>
      <c r="C1556" s="14" t="s">
        <v>171</v>
      </c>
      <c r="D1556" s="14" t="s">
        <v>75</v>
      </c>
      <c r="E1556" s="14" t="s">
        <v>7</v>
      </c>
      <c r="F1556" s="14" t="s">
        <v>175</v>
      </c>
      <c r="G1556" s="14">
        <v>31</v>
      </c>
      <c r="H1556" s="14">
        <v>53</v>
      </c>
      <c r="I1556" s="14">
        <v>10</v>
      </c>
      <c r="J1556" s="14">
        <v>23500</v>
      </c>
      <c r="K1556" s="15">
        <f t="shared" si="24"/>
        <v>235000</v>
      </c>
    </row>
    <row r="1557" spans="1:11">
      <c r="A1557" s="13">
        <v>41006</v>
      </c>
      <c r="B1557" s="67" t="str">
        <f>TEXT($A1557,"YYYY")&amp;"-"&amp;TEXT(ROW()-1,"000")&amp;"-"&amp;$F1557&amp;TEXT(COUNTIF($F$2:F1557,$F1557), "000")</f>
        <v>2012-1556-紅茶469</v>
      </c>
      <c r="C1557" s="14" t="s">
        <v>172</v>
      </c>
      <c r="D1557" s="14" t="s">
        <v>26</v>
      </c>
      <c r="E1557" s="14" t="s">
        <v>21</v>
      </c>
      <c r="F1557" s="14" t="s">
        <v>175</v>
      </c>
      <c r="G1557" s="14">
        <v>34</v>
      </c>
      <c r="H1557" s="14">
        <v>57</v>
      </c>
      <c r="I1557" s="14">
        <v>22</v>
      </c>
      <c r="J1557" s="14">
        <v>23500</v>
      </c>
      <c r="K1557" s="15">
        <f t="shared" si="24"/>
        <v>517000</v>
      </c>
    </row>
    <row r="1558" spans="1:11">
      <c r="A1558" s="13">
        <v>41006</v>
      </c>
      <c r="B1558" s="67" t="str">
        <f>TEXT($A1558,"YYYY")&amp;"-"&amp;TEXT(ROW()-1,"000")&amp;"-"&amp;$F1558&amp;TEXT(COUNTIF($F$2:F1558,$F1558), "000")</f>
        <v>2012-1557-泠涷茶579</v>
      </c>
      <c r="C1558" s="14" t="s">
        <v>172</v>
      </c>
      <c r="D1558" s="14" t="s">
        <v>97</v>
      </c>
      <c r="E1558" s="14" t="s">
        <v>10</v>
      </c>
      <c r="F1558" s="14" t="s">
        <v>176</v>
      </c>
      <c r="G1558" s="14">
        <v>42</v>
      </c>
      <c r="H1558" s="14">
        <v>20</v>
      </c>
      <c r="I1558" s="14">
        <v>62</v>
      </c>
      <c r="J1558" s="14">
        <v>9000</v>
      </c>
      <c r="K1558" s="15">
        <f t="shared" si="24"/>
        <v>558000</v>
      </c>
    </row>
    <row r="1559" spans="1:11">
      <c r="A1559" s="13">
        <v>41007</v>
      </c>
      <c r="B1559" s="67" t="str">
        <f>TEXT($A1559,"YYYY")&amp;"-"&amp;TEXT(ROW()-1,"000")&amp;"-"&amp;$F1559&amp;TEXT(COUNTIF($F$2:F1559,$F1559), "000")</f>
        <v>2012-1558-奶茶374</v>
      </c>
      <c r="C1559" s="14" t="s">
        <v>172</v>
      </c>
      <c r="D1559" s="14" t="s">
        <v>12</v>
      </c>
      <c r="E1559" s="14" t="s">
        <v>23</v>
      </c>
      <c r="F1559" s="14" t="s">
        <v>174</v>
      </c>
      <c r="G1559" s="14">
        <v>68</v>
      </c>
      <c r="H1559" s="14">
        <v>90</v>
      </c>
      <c r="I1559" s="14">
        <v>6</v>
      </c>
      <c r="J1559" s="14">
        <v>18000</v>
      </c>
      <c r="K1559" s="15">
        <f t="shared" si="24"/>
        <v>108000</v>
      </c>
    </row>
    <row r="1560" spans="1:11">
      <c r="A1560" s="13">
        <v>41008</v>
      </c>
      <c r="B1560" s="67" t="str">
        <f>TEXT($A1560,"YYYY")&amp;"-"&amp;TEXT(ROW()-1,"000")&amp;"-"&amp;$F1560&amp;TEXT(COUNTIF($F$2:F1560,$F1560), "000")</f>
        <v>2012-1559-泠涷茶580</v>
      </c>
      <c r="C1560" s="14" t="s">
        <v>13</v>
      </c>
      <c r="D1560" s="14" t="s">
        <v>44</v>
      </c>
      <c r="E1560" s="14" t="s">
        <v>23</v>
      </c>
      <c r="F1560" s="14" t="s">
        <v>176</v>
      </c>
      <c r="G1560" s="14">
        <v>63</v>
      </c>
      <c r="H1560" s="14">
        <v>74</v>
      </c>
      <c r="I1560" s="14">
        <v>86</v>
      </c>
      <c r="J1560" s="14">
        <v>9000</v>
      </c>
      <c r="K1560" s="15">
        <f t="shared" si="24"/>
        <v>774000</v>
      </c>
    </row>
    <row r="1561" spans="1:11">
      <c r="A1561" s="13">
        <v>41009</v>
      </c>
      <c r="B1561" s="67" t="str">
        <f>TEXT($A1561,"YYYY")&amp;"-"&amp;TEXT(ROW()-1,"000")&amp;"-"&amp;$F1561&amp;TEXT(COUNTIF($F$2:F1561,$F1561), "000")</f>
        <v>2012-1560-奶茶375</v>
      </c>
      <c r="C1561" s="14" t="s">
        <v>172</v>
      </c>
      <c r="D1561" s="14" t="s">
        <v>99</v>
      </c>
      <c r="E1561" s="14" t="s">
        <v>18</v>
      </c>
      <c r="F1561" s="14" t="s">
        <v>174</v>
      </c>
      <c r="G1561" s="14">
        <v>74</v>
      </c>
      <c r="H1561" s="14">
        <v>90</v>
      </c>
      <c r="I1561" s="14">
        <v>78</v>
      </c>
      <c r="J1561" s="14">
        <v>18000</v>
      </c>
      <c r="K1561" s="15">
        <f t="shared" si="24"/>
        <v>1404000</v>
      </c>
    </row>
    <row r="1562" spans="1:11">
      <c r="A1562" s="13">
        <v>41010</v>
      </c>
      <c r="B1562" s="67" t="str">
        <f>TEXT($A1562,"YYYY")&amp;"-"&amp;TEXT(ROW()-1,"000")&amp;"-"&amp;$F1562&amp;TEXT(COUNTIF($F$2:F1562,$F1562), "000")</f>
        <v>2012-1561-泠涷茶581</v>
      </c>
      <c r="C1562" s="14" t="s">
        <v>172</v>
      </c>
      <c r="D1562" s="14" t="s">
        <v>154</v>
      </c>
      <c r="E1562" s="14" t="s">
        <v>21</v>
      </c>
      <c r="F1562" s="14" t="s">
        <v>176</v>
      </c>
      <c r="G1562" s="14">
        <v>90</v>
      </c>
      <c r="H1562" s="14">
        <v>91</v>
      </c>
      <c r="I1562" s="14">
        <v>48</v>
      </c>
      <c r="J1562" s="14">
        <v>9000</v>
      </c>
      <c r="K1562" s="15">
        <f t="shared" si="24"/>
        <v>432000</v>
      </c>
    </row>
    <row r="1563" spans="1:11">
      <c r="A1563" s="13">
        <v>41011</v>
      </c>
      <c r="B1563" s="67" t="str">
        <f>TEXT($A1563,"YYYY")&amp;"-"&amp;TEXT(ROW()-1,"000")&amp;"-"&amp;$F1563&amp;TEXT(COUNTIF($F$2:F1563,$F1563), "000")</f>
        <v>2012-1562-茶包083</v>
      </c>
      <c r="C1563" s="14" t="s">
        <v>173</v>
      </c>
      <c r="D1563" s="14" t="s">
        <v>42</v>
      </c>
      <c r="E1563" s="14" t="s">
        <v>23</v>
      </c>
      <c r="F1563" s="14" t="s">
        <v>178</v>
      </c>
      <c r="G1563" s="14">
        <v>56</v>
      </c>
      <c r="H1563" s="14">
        <v>90</v>
      </c>
      <c r="I1563" s="14">
        <v>98</v>
      </c>
      <c r="J1563" s="14">
        <v>4000</v>
      </c>
      <c r="K1563" s="15">
        <f t="shared" si="24"/>
        <v>392000</v>
      </c>
    </row>
    <row r="1564" spans="1:11">
      <c r="A1564" s="13">
        <v>41012</v>
      </c>
      <c r="B1564" s="67" t="str">
        <f>TEXT($A1564,"YYYY")&amp;"-"&amp;TEXT(ROW()-1,"000")&amp;"-"&amp;$F1564&amp;TEXT(COUNTIF($F$2:F1564,$F1564), "000")</f>
        <v>2012-1563-紅茶470</v>
      </c>
      <c r="C1564" s="14" t="s">
        <v>171</v>
      </c>
      <c r="D1564" s="14" t="s">
        <v>91</v>
      </c>
      <c r="E1564" s="14" t="s">
        <v>10</v>
      </c>
      <c r="F1564" s="14" t="s">
        <v>175</v>
      </c>
      <c r="G1564" s="14">
        <v>89</v>
      </c>
      <c r="H1564" s="14">
        <v>84</v>
      </c>
      <c r="I1564" s="14">
        <v>52</v>
      </c>
      <c r="J1564" s="14">
        <v>23500</v>
      </c>
      <c r="K1564" s="15">
        <f t="shared" si="24"/>
        <v>1222000</v>
      </c>
    </row>
    <row r="1565" spans="1:11">
      <c r="A1565" s="13">
        <v>41012</v>
      </c>
      <c r="B1565" s="67" t="str">
        <f>TEXT($A1565,"YYYY")&amp;"-"&amp;TEXT(ROW()-1,"000")&amp;"-"&amp;$F1565&amp;TEXT(COUNTIF($F$2:F1565,$F1565), "000")</f>
        <v>2012-1564-奶茶376</v>
      </c>
      <c r="C1565" s="14" t="s">
        <v>170</v>
      </c>
      <c r="D1565" s="14" t="s">
        <v>116</v>
      </c>
      <c r="E1565" s="14" t="s">
        <v>18</v>
      </c>
      <c r="F1565" s="14" t="s">
        <v>174</v>
      </c>
      <c r="G1565" s="14">
        <v>85</v>
      </c>
      <c r="H1565" s="14">
        <v>71</v>
      </c>
      <c r="I1565" s="14">
        <v>69</v>
      </c>
      <c r="J1565" s="14">
        <v>18000</v>
      </c>
      <c r="K1565" s="15">
        <f t="shared" si="24"/>
        <v>1242000</v>
      </c>
    </row>
    <row r="1566" spans="1:11">
      <c r="A1566" s="13">
        <v>41013</v>
      </c>
      <c r="B1566" s="67" t="str">
        <f>TEXT($A1566,"YYYY")&amp;"-"&amp;TEXT(ROW()-1,"000")&amp;"-"&amp;$F1566&amp;TEXT(COUNTIF($F$2:F1566,$F1566), "000")</f>
        <v>2012-1565-奶茶377</v>
      </c>
      <c r="C1566" s="14" t="s">
        <v>172</v>
      </c>
      <c r="D1566" s="14" t="s">
        <v>99</v>
      </c>
      <c r="E1566" s="14" t="s">
        <v>18</v>
      </c>
      <c r="F1566" s="14" t="s">
        <v>174</v>
      </c>
      <c r="G1566" s="14">
        <v>54</v>
      </c>
      <c r="H1566" s="14">
        <v>28</v>
      </c>
      <c r="I1566" s="14">
        <v>4</v>
      </c>
      <c r="J1566" s="14">
        <v>18000</v>
      </c>
      <c r="K1566" s="15">
        <f t="shared" si="24"/>
        <v>72000</v>
      </c>
    </row>
    <row r="1567" spans="1:11">
      <c r="A1567" s="13">
        <v>41013</v>
      </c>
      <c r="B1567" s="67" t="str">
        <f>TEXT($A1567,"YYYY")&amp;"-"&amp;TEXT(ROW()-1,"000")&amp;"-"&amp;$F1567&amp;TEXT(COUNTIF($F$2:F1567,$F1567), "000")</f>
        <v>2012-1566-泠涷茶582</v>
      </c>
      <c r="C1567" s="14" t="s">
        <v>173</v>
      </c>
      <c r="D1567" s="14" t="s">
        <v>142</v>
      </c>
      <c r="E1567" s="14" t="s">
        <v>7</v>
      </c>
      <c r="F1567" s="14" t="s">
        <v>176</v>
      </c>
      <c r="G1567" s="14">
        <v>37</v>
      </c>
      <c r="H1567" s="14">
        <v>24</v>
      </c>
      <c r="I1567" s="14">
        <v>66</v>
      </c>
      <c r="J1567" s="14">
        <v>9000</v>
      </c>
      <c r="K1567" s="15">
        <f t="shared" si="24"/>
        <v>594000</v>
      </c>
    </row>
    <row r="1568" spans="1:11">
      <c r="A1568" s="13">
        <v>41015</v>
      </c>
      <c r="B1568" s="67" t="str">
        <f>TEXT($A1568,"YYYY")&amp;"-"&amp;TEXT(ROW()-1,"000")&amp;"-"&amp;$F1568&amp;TEXT(COUNTIF($F$2:F1568,$F1568), "000")</f>
        <v>2012-1567-泠涷茶583</v>
      </c>
      <c r="C1568" s="14" t="s">
        <v>13</v>
      </c>
      <c r="D1568" s="14" t="s">
        <v>130</v>
      </c>
      <c r="E1568" s="14" t="s">
        <v>18</v>
      </c>
      <c r="F1568" s="14" t="s">
        <v>176</v>
      </c>
      <c r="G1568" s="14">
        <v>32</v>
      </c>
      <c r="H1568" s="14">
        <v>30</v>
      </c>
      <c r="I1568" s="14">
        <v>12</v>
      </c>
      <c r="J1568" s="14">
        <v>9000</v>
      </c>
      <c r="K1568" s="15">
        <f t="shared" si="24"/>
        <v>108000</v>
      </c>
    </row>
    <row r="1569" spans="1:11">
      <c r="A1569" s="13">
        <v>41017</v>
      </c>
      <c r="B1569" s="67" t="str">
        <f>TEXT($A1569,"YYYY")&amp;"-"&amp;TEXT(ROW()-1,"000")&amp;"-"&amp;$F1569&amp;TEXT(COUNTIF($F$2:F1569,$F1569), "000")</f>
        <v>2012-1568-茶包084</v>
      </c>
      <c r="C1569" s="14" t="s">
        <v>173</v>
      </c>
      <c r="D1569" s="14" t="s">
        <v>22</v>
      </c>
      <c r="E1569" s="14" t="s">
        <v>23</v>
      </c>
      <c r="F1569" s="14" t="s">
        <v>178</v>
      </c>
      <c r="G1569" s="14">
        <v>50</v>
      </c>
      <c r="H1569" s="14">
        <v>28</v>
      </c>
      <c r="I1569" s="14">
        <v>100</v>
      </c>
      <c r="J1569" s="14">
        <v>4000</v>
      </c>
      <c r="K1569" s="15">
        <f t="shared" si="24"/>
        <v>400000</v>
      </c>
    </row>
    <row r="1570" spans="1:11">
      <c r="A1570" s="13">
        <v>41017</v>
      </c>
      <c r="B1570" s="67" t="str">
        <f>TEXT($A1570,"YYYY")&amp;"-"&amp;TEXT(ROW()-1,"000")&amp;"-"&amp;$F1570&amp;TEXT(COUNTIF($F$2:F1570,$F1570), "000")</f>
        <v>2012-1569-奶茶378</v>
      </c>
      <c r="C1570" s="14" t="s">
        <v>173</v>
      </c>
      <c r="D1570" s="14" t="s">
        <v>69</v>
      </c>
      <c r="E1570" s="14" t="s">
        <v>7</v>
      </c>
      <c r="F1570" s="14" t="s">
        <v>174</v>
      </c>
      <c r="G1570" s="14">
        <v>100</v>
      </c>
      <c r="H1570" s="14">
        <v>33</v>
      </c>
      <c r="I1570" s="14">
        <v>62</v>
      </c>
      <c r="J1570" s="14">
        <v>18000</v>
      </c>
      <c r="K1570" s="15">
        <f t="shared" si="24"/>
        <v>1116000</v>
      </c>
    </row>
    <row r="1571" spans="1:11">
      <c r="A1571" s="13">
        <v>41018</v>
      </c>
      <c r="B1571" s="67" t="str">
        <f>TEXT($A1571,"YYYY")&amp;"-"&amp;TEXT(ROW()-1,"000")&amp;"-"&amp;$F1571&amp;TEXT(COUNTIF($F$2:F1571,$F1571), "000")</f>
        <v>2012-1570-紅茶471</v>
      </c>
      <c r="C1571" s="14" t="s">
        <v>170</v>
      </c>
      <c r="D1571" s="14" t="s">
        <v>165</v>
      </c>
      <c r="E1571" s="14" t="s">
        <v>18</v>
      </c>
      <c r="F1571" s="14" t="s">
        <v>175</v>
      </c>
      <c r="G1571" s="14">
        <v>94</v>
      </c>
      <c r="H1571" s="14">
        <v>56</v>
      </c>
      <c r="I1571" s="14">
        <v>11</v>
      </c>
      <c r="J1571" s="14">
        <v>23500</v>
      </c>
      <c r="K1571" s="15">
        <f t="shared" si="24"/>
        <v>258500</v>
      </c>
    </row>
    <row r="1572" spans="1:11">
      <c r="A1572" s="13">
        <v>41018</v>
      </c>
      <c r="B1572" s="67" t="str">
        <f>TEXT($A1572,"YYYY")&amp;"-"&amp;TEXT(ROW()-1,"000")&amp;"-"&amp;$F1572&amp;TEXT(COUNTIF($F$2:F1572,$F1572), "000")</f>
        <v>2012-1571-奶茶379</v>
      </c>
      <c r="C1572" s="14" t="s">
        <v>171</v>
      </c>
      <c r="D1572" s="14" t="s">
        <v>111</v>
      </c>
      <c r="E1572" s="14" t="s">
        <v>23</v>
      </c>
      <c r="F1572" s="14" t="s">
        <v>174</v>
      </c>
      <c r="G1572" s="14">
        <v>30</v>
      </c>
      <c r="H1572" s="14">
        <v>50</v>
      </c>
      <c r="I1572" s="14">
        <v>52</v>
      </c>
      <c r="J1572" s="14">
        <v>18000</v>
      </c>
      <c r="K1572" s="15">
        <f t="shared" si="24"/>
        <v>936000</v>
      </c>
    </row>
    <row r="1573" spans="1:11">
      <c r="A1573" s="13">
        <v>41019</v>
      </c>
      <c r="B1573" s="67" t="str">
        <f>TEXT($A1573,"YYYY")&amp;"-"&amp;TEXT(ROW()-1,"000")&amp;"-"&amp;$F1573&amp;TEXT(COUNTIF($F$2:F1573,$F1573), "000")</f>
        <v>2012-1572-泠涷茶584</v>
      </c>
      <c r="C1573" s="14" t="s">
        <v>169</v>
      </c>
      <c r="D1573" s="14" t="s">
        <v>85</v>
      </c>
      <c r="E1573" s="14" t="s">
        <v>7</v>
      </c>
      <c r="F1573" s="14" t="s">
        <v>176</v>
      </c>
      <c r="G1573" s="14">
        <v>92</v>
      </c>
      <c r="H1573" s="14">
        <v>68</v>
      </c>
      <c r="I1573" s="14">
        <v>92</v>
      </c>
      <c r="J1573" s="14">
        <v>9000</v>
      </c>
      <c r="K1573" s="15">
        <f t="shared" si="24"/>
        <v>828000</v>
      </c>
    </row>
    <row r="1574" spans="1:11">
      <c r="A1574" s="13">
        <v>41021</v>
      </c>
      <c r="B1574" s="67" t="str">
        <f>TEXT($A1574,"YYYY")&amp;"-"&amp;TEXT(ROW()-1,"000")&amp;"-"&amp;$F1574&amp;TEXT(COUNTIF($F$2:F1574,$F1574), "000")</f>
        <v>2012-1573-茶里王049</v>
      </c>
      <c r="C1574" s="14" t="s">
        <v>173</v>
      </c>
      <c r="D1574" s="14" t="s">
        <v>12</v>
      </c>
      <c r="E1574" s="14" t="s">
        <v>10</v>
      </c>
      <c r="F1574" s="14" t="s">
        <v>177</v>
      </c>
      <c r="G1574" s="14">
        <v>55</v>
      </c>
      <c r="H1574" s="14">
        <v>50</v>
      </c>
      <c r="I1574" s="14">
        <v>28</v>
      </c>
      <c r="J1574" s="14">
        <v>5000</v>
      </c>
      <c r="K1574" s="15">
        <f t="shared" si="24"/>
        <v>140000</v>
      </c>
    </row>
    <row r="1575" spans="1:11">
      <c r="A1575" s="13">
        <v>41022</v>
      </c>
      <c r="B1575" s="67" t="str">
        <f>TEXT($A1575,"YYYY")&amp;"-"&amp;TEXT(ROW()-1,"000")&amp;"-"&amp;$F1575&amp;TEXT(COUNTIF($F$2:F1575,$F1575), "000")</f>
        <v>2012-1574-奶茶380</v>
      </c>
      <c r="C1575" s="14" t="s">
        <v>172</v>
      </c>
      <c r="D1575" s="14" t="s">
        <v>11</v>
      </c>
      <c r="E1575" s="14" t="s">
        <v>7</v>
      </c>
      <c r="F1575" s="14" t="s">
        <v>174</v>
      </c>
      <c r="G1575" s="14">
        <v>30</v>
      </c>
      <c r="H1575" s="14">
        <v>84</v>
      </c>
      <c r="I1575" s="14">
        <v>70</v>
      </c>
      <c r="J1575" s="14">
        <v>18000</v>
      </c>
      <c r="K1575" s="15">
        <f t="shared" si="24"/>
        <v>1260000</v>
      </c>
    </row>
    <row r="1576" spans="1:11">
      <c r="A1576" s="13">
        <v>41023</v>
      </c>
      <c r="B1576" s="67" t="str">
        <f>TEXT($A1576,"YYYY")&amp;"-"&amp;TEXT(ROW()-1,"000")&amp;"-"&amp;$F1576&amp;TEXT(COUNTIF($F$2:F1576,$F1576), "000")</f>
        <v>2012-1575-紅茶472</v>
      </c>
      <c r="C1576" s="14" t="s">
        <v>172</v>
      </c>
      <c r="D1576" s="14" t="s">
        <v>61</v>
      </c>
      <c r="E1576" s="14" t="s">
        <v>7</v>
      </c>
      <c r="F1576" s="14" t="s">
        <v>175</v>
      </c>
      <c r="G1576" s="14">
        <v>60</v>
      </c>
      <c r="H1576" s="14">
        <v>44</v>
      </c>
      <c r="I1576" s="14">
        <v>6</v>
      </c>
      <c r="J1576" s="14">
        <v>23500</v>
      </c>
      <c r="K1576" s="15">
        <f t="shared" si="24"/>
        <v>141000</v>
      </c>
    </row>
    <row r="1577" spans="1:11">
      <c r="A1577" s="13">
        <v>41023</v>
      </c>
      <c r="B1577" s="67" t="str">
        <f>TEXT($A1577,"YYYY")&amp;"-"&amp;TEXT(ROW()-1,"000")&amp;"-"&amp;$F1577&amp;TEXT(COUNTIF($F$2:F1577,$F1577), "000")</f>
        <v>2012-1576-紅茶473</v>
      </c>
      <c r="C1577" s="14" t="s">
        <v>169</v>
      </c>
      <c r="D1577" s="14" t="s">
        <v>151</v>
      </c>
      <c r="E1577" s="14" t="s">
        <v>7</v>
      </c>
      <c r="F1577" s="14" t="s">
        <v>175</v>
      </c>
      <c r="G1577" s="14">
        <v>74</v>
      </c>
      <c r="H1577" s="14">
        <v>29</v>
      </c>
      <c r="I1577" s="14">
        <v>65</v>
      </c>
      <c r="J1577" s="14">
        <v>23500</v>
      </c>
      <c r="K1577" s="15">
        <f t="shared" si="24"/>
        <v>1527500</v>
      </c>
    </row>
    <row r="1578" spans="1:11">
      <c r="A1578" s="13">
        <v>41024</v>
      </c>
      <c r="B1578" s="67" t="str">
        <f>TEXT($A1578,"YYYY")&amp;"-"&amp;TEXT(ROW()-1,"000")&amp;"-"&amp;$F1578&amp;TEXT(COUNTIF($F$2:F1578,$F1578), "000")</f>
        <v>2012-1577-紅茶474</v>
      </c>
      <c r="C1578" s="14" t="s">
        <v>172</v>
      </c>
      <c r="D1578" s="14" t="s">
        <v>6</v>
      </c>
      <c r="E1578" s="14" t="s">
        <v>7</v>
      </c>
      <c r="F1578" s="14" t="s">
        <v>175</v>
      </c>
      <c r="G1578" s="14">
        <v>94</v>
      </c>
      <c r="H1578" s="14">
        <v>29</v>
      </c>
      <c r="I1578" s="14">
        <v>81</v>
      </c>
      <c r="J1578" s="14">
        <v>23500</v>
      </c>
      <c r="K1578" s="15">
        <f t="shared" si="24"/>
        <v>1903500</v>
      </c>
    </row>
    <row r="1579" spans="1:11">
      <c r="A1579" s="13">
        <v>41024</v>
      </c>
      <c r="B1579" s="67" t="str">
        <f>TEXT($A1579,"YYYY")&amp;"-"&amp;TEXT(ROW()-1,"000")&amp;"-"&amp;$F1579&amp;TEXT(COUNTIF($F$2:F1579,$F1579), "000")</f>
        <v>2012-1578-紅茶475</v>
      </c>
      <c r="C1579" s="14" t="s">
        <v>173</v>
      </c>
      <c r="D1579" s="14" t="s">
        <v>53</v>
      </c>
      <c r="E1579" s="14" t="s">
        <v>7</v>
      </c>
      <c r="F1579" s="14" t="s">
        <v>175</v>
      </c>
      <c r="G1579" s="14">
        <v>92</v>
      </c>
      <c r="H1579" s="14">
        <v>95</v>
      </c>
      <c r="I1579" s="14">
        <v>25</v>
      </c>
      <c r="J1579" s="14">
        <v>23500</v>
      </c>
      <c r="K1579" s="15">
        <f t="shared" si="24"/>
        <v>587500</v>
      </c>
    </row>
    <row r="1580" spans="1:11">
      <c r="A1580" s="13">
        <v>41024</v>
      </c>
      <c r="B1580" s="67" t="str">
        <f>TEXT($A1580,"YYYY")&amp;"-"&amp;TEXT(ROW()-1,"000")&amp;"-"&amp;$F1580&amp;TEXT(COUNTIF($F$2:F1580,$F1580), "000")</f>
        <v>2012-1579-茶包085</v>
      </c>
      <c r="C1580" s="14" t="s">
        <v>171</v>
      </c>
      <c r="D1580" s="14" t="s">
        <v>65</v>
      </c>
      <c r="E1580" s="14" t="s">
        <v>23</v>
      </c>
      <c r="F1580" s="14" t="s">
        <v>178</v>
      </c>
      <c r="G1580" s="14">
        <v>90</v>
      </c>
      <c r="H1580" s="14">
        <v>74</v>
      </c>
      <c r="I1580" s="14">
        <v>80</v>
      </c>
      <c r="J1580" s="14">
        <v>4000</v>
      </c>
      <c r="K1580" s="15">
        <f t="shared" si="24"/>
        <v>320000</v>
      </c>
    </row>
    <row r="1581" spans="1:11">
      <c r="A1581" s="13">
        <v>41025</v>
      </c>
      <c r="B1581" s="67" t="str">
        <f>TEXT($A1581,"YYYY")&amp;"-"&amp;TEXT(ROW()-1,"000")&amp;"-"&amp;$F1581&amp;TEXT(COUNTIF($F$2:F1581,$F1581), "000")</f>
        <v>2012-1580-泠涷茶585</v>
      </c>
      <c r="C1581" s="14" t="s">
        <v>173</v>
      </c>
      <c r="D1581" s="14" t="s">
        <v>56</v>
      </c>
      <c r="E1581" s="14" t="s">
        <v>23</v>
      </c>
      <c r="F1581" s="14" t="s">
        <v>176</v>
      </c>
      <c r="G1581" s="14">
        <v>22</v>
      </c>
      <c r="H1581" s="14">
        <v>42</v>
      </c>
      <c r="I1581" s="14">
        <v>95</v>
      </c>
      <c r="J1581" s="14">
        <v>9000</v>
      </c>
      <c r="K1581" s="15">
        <f t="shared" si="24"/>
        <v>855000</v>
      </c>
    </row>
    <row r="1582" spans="1:11">
      <c r="A1582" s="13">
        <v>41025</v>
      </c>
      <c r="B1582" s="67" t="str">
        <f>TEXT($A1582,"YYYY")&amp;"-"&amp;TEXT(ROW()-1,"000")&amp;"-"&amp;$F1582&amp;TEXT(COUNTIF($F$2:F1582,$F1582), "000")</f>
        <v>2012-1581-泠涷茶586</v>
      </c>
      <c r="C1582" s="14" t="s">
        <v>13</v>
      </c>
      <c r="D1582" s="14" t="s">
        <v>34</v>
      </c>
      <c r="E1582" s="14" t="s">
        <v>23</v>
      </c>
      <c r="F1582" s="14" t="s">
        <v>176</v>
      </c>
      <c r="G1582" s="14">
        <v>70</v>
      </c>
      <c r="H1582" s="14">
        <v>58</v>
      </c>
      <c r="I1582" s="14">
        <v>21</v>
      </c>
      <c r="J1582" s="14">
        <v>9000</v>
      </c>
      <c r="K1582" s="15">
        <f t="shared" si="24"/>
        <v>189000</v>
      </c>
    </row>
    <row r="1583" spans="1:11">
      <c r="A1583" s="13">
        <v>41026</v>
      </c>
      <c r="B1583" s="67" t="str">
        <f>TEXT($A1583,"YYYY")&amp;"-"&amp;TEXT(ROW()-1,"000")&amp;"-"&amp;$F1583&amp;TEXT(COUNTIF($F$2:F1583,$F1583), "000")</f>
        <v>2012-1582-奶茶381</v>
      </c>
      <c r="C1583" s="14" t="s">
        <v>173</v>
      </c>
      <c r="D1583" s="14" t="s">
        <v>149</v>
      </c>
      <c r="E1583" s="14" t="s">
        <v>18</v>
      </c>
      <c r="F1583" s="14" t="s">
        <v>174</v>
      </c>
      <c r="G1583" s="14">
        <v>62</v>
      </c>
      <c r="H1583" s="14">
        <v>96</v>
      </c>
      <c r="I1583" s="14">
        <v>100</v>
      </c>
      <c r="J1583" s="14">
        <v>18000</v>
      </c>
      <c r="K1583" s="15">
        <f t="shared" si="24"/>
        <v>1800000</v>
      </c>
    </row>
    <row r="1584" spans="1:11">
      <c r="A1584" s="13">
        <v>41026</v>
      </c>
      <c r="B1584" s="67" t="str">
        <f>TEXT($A1584,"YYYY")&amp;"-"&amp;TEXT(ROW()-1,"000")&amp;"-"&amp;$F1584&amp;TEXT(COUNTIF($F$2:F1584,$F1584), "000")</f>
        <v>2012-1583-奶茶382</v>
      </c>
      <c r="C1584" s="14" t="s">
        <v>173</v>
      </c>
      <c r="D1584" s="14" t="s">
        <v>58</v>
      </c>
      <c r="E1584" s="14" t="s">
        <v>7</v>
      </c>
      <c r="F1584" s="14" t="s">
        <v>174</v>
      </c>
      <c r="G1584" s="14">
        <v>61</v>
      </c>
      <c r="H1584" s="14">
        <v>39</v>
      </c>
      <c r="I1584" s="14">
        <v>58</v>
      </c>
      <c r="J1584" s="14">
        <v>18000</v>
      </c>
      <c r="K1584" s="15">
        <f t="shared" si="24"/>
        <v>1044000</v>
      </c>
    </row>
    <row r="1585" spans="1:11">
      <c r="A1585" s="13">
        <v>41027</v>
      </c>
      <c r="B1585" s="67" t="str">
        <f>TEXT($A1585,"YYYY")&amp;"-"&amp;TEXT(ROW()-1,"000")&amp;"-"&amp;$F1585&amp;TEXT(COUNTIF($F$2:F1585,$F1585), "000")</f>
        <v>2012-1584-紅茶476</v>
      </c>
      <c r="C1585" s="14" t="s">
        <v>171</v>
      </c>
      <c r="D1585" s="14" t="s">
        <v>75</v>
      </c>
      <c r="E1585" s="14" t="s">
        <v>7</v>
      </c>
      <c r="F1585" s="14" t="s">
        <v>175</v>
      </c>
      <c r="G1585" s="14">
        <v>37</v>
      </c>
      <c r="H1585" s="14">
        <v>35</v>
      </c>
      <c r="I1585" s="14">
        <v>21</v>
      </c>
      <c r="J1585" s="14">
        <v>23500</v>
      </c>
      <c r="K1585" s="15">
        <f t="shared" si="24"/>
        <v>493500</v>
      </c>
    </row>
    <row r="1586" spans="1:11">
      <c r="A1586" s="13">
        <v>41030</v>
      </c>
      <c r="B1586" s="67" t="str">
        <f>TEXT($A1586,"YYYY")&amp;"-"&amp;TEXT(ROW()-1,"000")&amp;"-"&amp;$F1586&amp;TEXT(COUNTIF($F$2:F1586,$F1586), "000")</f>
        <v>2012-1585-奶茶383</v>
      </c>
      <c r="C1586" s="14" t="s">
        <v>13</v>
      </c>
      <c r="D1586" s="14" t="s">
        <v>103</v>
      </c>
      <c r="E1586" s="14" t="s">
        <v>23</v>
      </c>
      <c r="F1586" s="14" t="s">
        <v>174</v>
      </c>
      <c r="G1586" s="14">
        <v>65</v>
      </c>
      <c r="H1586" s="14">
        <v>51</v>
      </c>
      <c r="I1586" s="14">
        <v>51</v>
      </c>
      <c r="J1586" s="14">
        <v>18000</v>
      </c>
      <c r="K1586" s="15">
        <f t="shared" si="24"/>
        <v>918000</v>
      </c>
    </row>
    <row r="1587" spans="1:11">
      <c r="A1587" s="13">
        <v>41031</v>
      </c>
      <c r="B1587" s="67" t="str">
        <f>TEXT($A1587,"YYYY")&amp;"-"&amp;TEXT(ROW()-1,"000")&amp;"-"&amp;$F1587&amp;TEXT(COUNTIF($F$2:F1587,$F1587), "000")</f>
        <v>2012-1586-紅茶477</v>
      </c>
      <c r="C1587" s="14" t="s">
        <v>169</v>
      </c>
      <c r="D1587" s="14" t="s">
        <v>9</v>
      </c>
      <c r="E1587" s="14" t="s">
        <v>18</v>
      </c>
      <c r="F1587" s="14" t="s">
        <v>175</v>
      </c>
      <c r="G1587" s="14">
        <v>23</v>
      </c>
      <c r="H1587" s="14">
        <v>77</v>
      </c>
      <c r="I1587" s="14">
        <v>29</v>
      </c>
      <c r="J1587" s="14">
        <v>23500</v>
      </c>
      <c r="K1587" s="15">
        <f t="shared" si="24"/>
        <v>681500</v>
      </c>
    </row>
    <row r="1588" spans="1:11">
      <c r="A1588" s="13">
        <v>41031</v>
      </c>
      <c r="B1588" s="67" t="str">
        <f>TEXT($A1588,"YYYY")&amp;"-"&amp;TEXT(ROW()-1,"000")&amp;"-"&amp;$F1588&amp;TEXT(COUNTIF($F$2:F1588,$F1588), "000")</f>
        <v>2012-1587-奶茶384</v>
      </c>
      <c r="C1588" s="14" t="s">
        <v>13</v>
      </c>
      <c r="D1588" s="14" t="s">
        <v>93</v>
      </c>
      <c r="E1588" s="14" t="s">
        <v>21</v>
      </c>
      <c r="F1588" s="14" t="s">
        <v>174</v>
      </c>
      <c r="G1588" s="14">
        <v>80</v>
      </c>
      <c r="H1588" s="14">
        <v>76</v>
      </c>
      <c r="I1588" s="14">
        <v>91</v>
      </c>
      <c r="J1588" s="14">
        <v>18000</v>
      </c>
      <c r="K1588" s="15">
        <f t="shared" si="24"/>
        <v>1638000</v>
      </c>
    </row>
    <row r="1589" spans="1:11">
      <c r="A1589" s="13">
        <v>41033</v>
      </c>
      <c r="B1589" s="67" t="str">
        <f>TEXT($A1589,"YYYY")&amp;"-"&amp;TEXT(ROW()-1,"000")&amp;"-"&amp;$F1589&amp;TEXT(COUNTIF($F$2:F1589,$F1589), "000")</f>
        <v>2012-1588-紅茶478</v>
      </c>
      <c r="C1589" s="14" t="s">
        <v>13</v>
      </c>
      <c r="D1589" s="14" t="s">
        <v>166</v>
      </c>
      <c r="E1589" s="14" t="s">
        <v>118</v>
      </c>
      <c r="F1589" s="14" t="s">
        <v>175</v>
      </c>
      <c r="G1589" s="14">
        <v>97</v>
      </c>
      <c r="H1589" s="14">
        <v>37</v>
      </c>
      <c r="I1589" s="14">
        <v>43</v>
      </c>
      <c r="J1589" s="14">
        <v>23500</v>
      </c>
      <c r="K1589" s="15">
        <f t="shared" si="24"/>
        <v>1010500</v>
      </c>
    </row>
    <row r="1590" spans="1:11">
      <c r="A1590" s="13">
        <v>41033</v>
      </c>
      <c r="B1590" s="67" t="str">
        <f>TEXT($A1590,"YYYY")&amp;"-"&amp;TEXT(ROW()-1,"000")&amp;"-"&amp;$F1590&amp;TEXT(COUNTIF($F$2:F1590,$F1590), "000")</f>
        <v>2012-1589-泠涷茶587</v>
      </c>
      <c r="C1590" s="14" t="s">
        <v>172</v>
      </c>
      <c r="D1590" s="14" t="s">
        <v>19</v>
      </c>
      <c r="E1590" s="14" t="s">
        <v>7</v>
      </c>
      <c r="F1590" s="14" t="s">
        <v>176</v>
      </c>
      <c r="G1590" s="14">
        <v>57</v>
      </c>
      <c r="H1590" s="14">
        <v>36</v>
      </c>
      <c r="I1590" s="14">
        <v>48</v>
      </c>
      <c r="J1590" s="14">
        <v>9000</v>
      </c>
      <c r="K1590" s="15">
        <f t="shared" si="24"/>
        <v>432000</v>
      </c>
    </row>
    <row r="1591" spans="1:11">
      <c r="A1591" s="13">
        <v>41033</v>
      </c>
      <c r="B1591" s="67" t="str">
        <f>TEXT($A1591,"YYYY")&amp;"-"&amp;TEXT(ROW()-1,"000")&amp;"-"&amp;$F1591&amp;TEXT(COUNTIF($F$2:F1591,$F1591), "000")</f>
        <v>2012-1590-泠涷茶588</v>
      </c>
      <c r="C1591" s="14" t="s">
        <v>171</v>
      </c>
      <c r="D1591" s="14" t="s">
        <v>84</v>
      </c>
      <c r="E1591" s="14" t="s">
        <v>18</v>
      </c>
      <c r="F1591" s="14" t="s">
        <v>176</v>
      </c>
      <c r="G1591" s="14">
        <v>82</v>
      </c>
      <c r="H1591" s="14">
        <v>27</v>
      </c>
      <c r="I1591" s="14">
        <v>80</v>
      </c>
      <c r="J1591" s="14">
        <v>9000</v>
      </c>
      <c r="K1591" s="15">
        <f t="shared" si="24"/>
        <v>720000</v>
      </c>
    </row>
    <row r="1592" spans="1:11">
      <c r="A1592" s="13">
        <v>41033</v>
      </c>
      <c r="B1592" s="67" t="str">
        <f>TEXT($A1592,"YYYY")&amp;"-"&amp;TEXT(ROW()-1,"000")&amp;"-"&amp;$F1592&amp;TEXT(COUNTIF($F$2:F1592,$F1592), "000")</f>
        <v>2012-1591-奶茶385</v>
      </c>
      <c r="C1592" s="14" t="s">
        <v>169</v>
      </c>
      <c r="D1592" s="14" t="s">
        <v>143</v>
      </c>
      <c r="E1592" s="14" t="s">
        <v>18</v>
      </c>
      <c r="F1592" s="14" t="s">
        <v>174</v>
      </c>
      <c r="G1592" s="14">
        <v>74</v>
      </c>
      <c r="H1592" s="14">
        <v>69</v>
      </c>
      <c r="I1592" s="14">
        <v>53</v>
      </c>
      <c r="J1592" s="14">
        <v>18000</v>
      </c>
      <c r="K1592" s="15">
        <f t="shared" si="24"/>
        <v>954000</v>
      </c>
    </row>
    <row r="1593" spans="1:11">
      <c r="A1593" s="13">
        <v>41034</v>
      </c>
      <c r="B1593" s="67" t="str">
        <f>TEXT($A1593,"YYYY")&amp;"-"&amp;TEXT(ROW()-1,"000")&amp;"-"&amp;$F1593&amp;TEXT(COUNTIF($F$2:F1593,$F1593), "000")</f>
        <v>2012-1592-奶茶386</v>
      </c>
      <c r="C1593" s="14" t="s">
        <v>173</v>
      </c>
      <c r="D1593" s="14" t="s">
        <v>28</v>
      </c>
      <c r="E1593" s="14" t="s">
        <v>18</v>
      </c>
      <c r="F1593" s="14" t="s">
        <v>174</v>
      </c>
      <c r="G1593" s="14">
        <v>69</v>
      </c>
      <c r="H1593" s="14">
        <v>56</v>
      </c>
      <c r="I1593" s="14">
        <v>42</v>
      </c>
      <c r="J1593" s="14">
        <v>18000</v>
      </c>
      <c r="K1593" s="15">
        <f t="shared" si="24"/>
        <v>756000</v>
      </c>
    </row>
    <row r="1594" spans="1:11">
      <c r="A1594" s="13">
        <v>41037</v>
      </c>
      <c r="B1594" s="67" t="str">
        <f>TEXT($A1594,"YYYY")&amp;"-"&amp;TEXT(ROW()-1,"000")&amp;"-"&amp;$F1594&amp;TEXT(COUNTIF($F$2:F1594,$F1594), "000")</f>
        <v>2012-1593-紅茶479</v>
      </c>
      <c r="C1594" s="14" t="s">
        <v>171</v>
      </c>
      <c r="D1594" s="14" t="s">
        <v>41</v>
      </c>
      <c r="E1594" s="14" t="s">
        <v>23</v>
      </c>
      <c r="F1594" s="14" t="s">
        <v>175</v>
      </c>
      <c r="G1594" s="14">
        <v>93</v>
      </c>
      <c r="H1594" s="14">
        <v>45</v>
      </c>
      <c r="I1594" s="14">
        <v>66</v>
      </c>
      <c r="J1594" s="14">
        <v>23500</v>
      </c>
      <c r="K1594" s="15">
        <f t="shared" si="24"/>
        <v>1551000</v>
      </c>
    </row>
    <row r="1595" spans="1:11">
      <c r="A1595" s="13">
        <v>41038</v>
      </c>
      <c r="B1595" s="67" t="str">
        <f>TEXT($A1595,"YYYY")&amp;"-"&amp;TEXT(ROW()-1,"000")&amp;"-"&amp;$F1595&amp;TEXT(COUNTIF($F$2:F1595,$F1595), "000")</f>
        <v>2012-1594-泠涷茶589</v>
      </c>
      <c r="C1595" s="14" t="s">
        <v>173</v>
      </c>
      <c r="D1595" s="14" t="s">
        <v>72</v>
      </c>
      <c r="E1595" s="14" t="s">
        <v>7</v>
      </c>
      <c r="F1595" s="14" t="s">
        <v>176</v>
      </c>
      <c r="G1595" s="14">
        <v>26</v>
      </c>
      <c r="H1595" s="14">
        <v>94</v>
      </c>
      <c r="I1595" s="14">
        <v>35</v>
      </c>
      <c r="J1595" s="14">
        <v>9000</v>
      </c>
      <c r="K1595" s="15">
        <f t="shared" si="24"/>
        <v>315000</v>
      </c>
    </row>
    <row r="1596" spans="1:11">
      <c r="A1596" s="13">
        <v>41038</v>
      </c>
      <c r="B1596" s="67" t="str">
        <f>TEXT($A1596,"YYYY")&amp;"-"&amp;TEXT(ROW()-1,"000")&amp;"-"&amp;$F1596&amp;TEXT(COUNTIF($F$2:F1596,$F1596), "000")</f>
        <v>2012-1595-泠涷茶590</v>
      </c>
      <c r="C1596" s="14" t="s">
        <v>172</v>
      </c>
      <c r="D1596" s="14" t="s">
        <v>109</v>
      </c>
      <c r="E1596" s="14" t="s">
        <v>18</v>
      </c>
      <c r="F1596" s="14" t="s">
        <v>176</v>
      </c>
      <c r="G1596" s="14">
        <v>42</v>
      </c>
      <c r="H1596" s="14">
        <v>75</v>
      </c>
      <c r="I1596" s="14">
        <v>21</v>
      </c>
      <c r="J1596" s="14">
        <v>9000</v>
      </c>
      <c r="K1596" s="15">
        <f t="shared" si="24"/>
        <v>189000</v>
      </c>
    </row>
    <row r="1597" spans="1:11">
      <c r="A1597" s="13">
        <v>41038</v>
      </c>
      <c r="B1597" s="67" t="str">
        <f>TEXT($A1597,"YYYY")&amp;"-"&amp;TEXT(ROW()-1,"000")&amp;"-"&amp;$F1597&amp;TEXT(COUNTIF($F$2:F1597,$F1597), "000")</f>
        <v>2012-1596-紅茶480</v>
      </c>
      <c r="C1597" s="14" t="s">
        <v>169</v>
      </c>
      <c r="D1597" s="14" t="s">
        <v>160</v>
      </c>
      <c r="E1597" s="14" t="s">
        <v>10</v>
      </c>
      <c r="F1597" s="14" t="s">
        <v>175</v>
      </c>
      <c r="G1597" s="14">
        <v>74</v>
      </c>
      <c r="H1597" s="14">
        <v>48</v>
      </c>
      <c r="I1597" s="14">
        <v>73</v>
      </c>
      <c r="J1597" s="14">
        <v>23500</v>
      </c>
      <c r="K1597" s="15">
        <f t="shared" si="24"/>
        <v>1715500</v>
      </c>
    </row>
    <row r="1598" spans="1:11">
      <c r="A1598" s="13">
        <v>41040</v>
      </c>
      <c r="B1598" s="67" t="str">
        <f>TEXT($A1598,"YYYY")&amp;"-"&amp;TEXT(ROW()-1,"000")&amp;"-"&amp;$F1598&amp;TEXT(COUNTIF($F$2:F1598,$F1598), "000")</f>
        <v>2012-1597-泠涷茶591</v>
      </c>
      <c r="C1598" s="14" t="s">
        <v>173</v>
      </c>
      <c r="D1598" s="14" t="s">
        <v>142</v>
      </c>
      <c r="E1598" s="14" t="s">
        <v>7</v>
      </c>
      <c r="F1598" s="14" t="s">
        <v>176</v>
      </c>
      <c r="G1598" s="14">
        <v>70</v>
      </c>
      <c r="H1598" s="14">
        <v>60</v>
      </c>
      <c r="I1598" s="14">
        <v>36</v>
      </c>
      <c r="J1598" s="14">
        <v>9000</v>
      </c>
      <c r="K1598" s="15">
        <f t="shared" si="24"/>
        <v>324000</v>
      </c>
    </row>
    <row r="1599" spans="1:11">
      <c r="A1599" s="13">
        <v>41040</v>
      </c>
      <c r="B1599" s="67" t="str">
        <f>TEXT($A1599,"YYYY")&amp;"-"&amp;TEXT(ROW()-1,"000")&amp;"-"&amp;$F1599&amp;TEXT(COUNTIF($F$2:F1599,$F1599), "000")</f>
        <v>2012-1598-泠涷茶592</v>
      </c>
      <c r="C1599" s="14" t="s">
        <v>13</v>
      </c>
      <c r="D1599" s="14" t="s">
        <v>134</v>
      </c>
      <c r="E1599" s="14" t="s">
        <v>18</v>
      </c>
      <c r="F1599" s="14" t="s">
        <v>176</v>
      </c>
      <c r="G1599" s="14">
        <v>27</v>
      </c>
      <c r="H1599" s="14">
        <v>27</v>
      </c>
      <c r="I1599" s="14">
        <v>61</v>
      </c>
      <c r="J1599" s="14">
        <v>9000</v>
      </c>
      <c r="K1599" s="15">
        <f t="shared" si="24"/>
        <v>549000</v>
      </c>
    </row>
    <row r="1600" spans="1:11">
      <c r="A1600" s="13">
        <v>41041</v>
      </c>
      <c r="B1600" s="67" t="str">
        <f>TEXT($A1600,"YYYY")&amp;"-"&amp;TEXT(ROW()-1,"000")&amp;"-"&amp;$F1600&amp;TEXT(COUNTIF($F$2:F1600,$F1600), "000")</f>
        <v>2012-1599-紅茶481</v>
      </c>
      <c r="C1600" s="14" t="s">
        <v>169</v>
      </c>
      <c r="D1600" s="14" t="s">
        <v>84</v>
      </c>
      <c r="E1600" s="14" t="s">
        <v>18</v>
      </c>
      <c r="F1600" s="14" t="s">
        <v>175</v>
      </c>
      <c r="G1600" s="14">
        <v>80</v>
      </c>
      <c r="H1600" s="14">
        <v>85</v>
      </c>
      <c r="I1600" s="14">
        <v>51</v>
      </c>
      <c r="J1600" s="14">
        <v>23500</v>
      </c>
      <c r="K1600" s="15">
        <f t="shared" si="24"/>
        <v>1198500</v>
      </c>
    </row>
    <row r="1601" spans="1:11">
      <c r="A1601" s="13">
        <v>41042</v>
      </c>
      <c r="B1601" s="67" t="str">
        <f>TEXT($A1601,"YYYY")&amp;"-"&amp;TEXT(ROW()-1,"000")&amp;"-"&amp;$F1601&amp;TEXT(COUNTIF($F$2:F1601,$F1601), "000")</f>
        <v>2012-1600-泠涷茶593</v>
      </c>
      <c r="C1601" s="14" t="s">
        <v>170</v>
      </c>
      <c r="D1601" s="14" t="s">
        <v>6</v>
      </c>
      <c r="E1601" s="14" t="s">
        <v>7</v>
      </c>
      <c r="F1601" s="14" t="s">
        <v>176</v>
      </c>
      <c r="G1601" s="14">
        <v>86</v>
      </c>
      <c r="H1601" s="14">
        <v>40</v>
      </c>
      <c r="I1601" s="14">
        <v>34</v>
      </c>
      <c r="J1601" s="14">
        <v>9000</v>
      </c>
      <c r="K1601" s="15">
        <f t="shared" si="24"/>
        <v>306000</v>
      </c>
    </row>
    <row r="1602" spans="1:11">
      <c r="A1602" s="13">
        <v>41042</v>
      </c>
      <c r="B1602" s="67" t="str">
        <f>TEXT($A1602,"YYYY")&amp;"-"&amp;TEXT(ROW()-1,"000")&amp;"-"&amp;$F1602&amp;TEXT(COUNTIF($F$2:F1602,$F1602), "000")</f>
        <v>2012-1601-泠涷茶594</v>
      </c>
      <c r="C1602" s="14" t="s">
        <v>169</v>
      </c>
      <c r="D1602" s="14" t="s">
        <v>138</v>
      </c>
      <c r="E1602" s="14" t="s">
        <v>7</v>
      </c>
      <c r="F1602" s="14" t="s">
        <v>176</v>
      </c>
      <c r="G1602" s="14">
        <v>81</v>
      </c>
      <c r="H1602" s="14">
        <v>45</v>
      </c>
      <c r="I1602" s="14">
        <v>45</v>
      </c>
      <c r="J1602" s="14">
        <v>9000</v>
      </c>
      <c r="K1602" s="15">
        <f t="shared" ref="K1602:K1665" si="25">J1602*I1602</f>
        <v>405000</v>
      </c>
    </row>
    <row r="1603" spans="1:11">
      <c r="A1603" s="13">
        <v>41043</v>
      </c>
      <c r="B1603" s="67" t="str">
        <f>TEXT($A1603,"YYYY")&amp;"-"&amp;TEXT(ROW()-1,"000")&amp;"-"&amp;$F1603&amp;TEXT(COUNTIF($F$2:F1603,$F1603), "000")</f>
        <v>2012-1602-紅茶482</v>
      </c>
      <c r="C1603" s="14" t="s">
        <v>170</v>
      </c>
      <c r="D1603" s="14" t="s">
        <v>67</v>
      </c>
      <c r="E1603" s="14" t="s">
        <v>7</v>
      </c>
      <c r="F1603" s="14" t="s">
        <v>175</v>
      </c>
      <c r="G1603" s="14">
        <v>79</v>
      </c>
      <c r="H1603" s="14">
        <v>88</v>
      </c>
      <c r="I1603" s="14">
        <v>68</v>
      </c>
      <c r="J1603" s="14">
        <v>23500</v>
      </c>
      <c r="K1603" s="15">
        <f t="shared" si="25"/>
        <v>1598000</v>
      </c>
    </row>
    <row r="1604" spans="1:11">
      <c r="A1604" s="13">
        <v>41044</v>
      </c>
      <c r="B1604" s="67" t="str">
        <f>TEXT($A1604,"YYYY")&amp;"-"&amp;TEXT(ROW()-1,"000")&amp;"-"&amp;$F1604&amp;TEXT(COUNTIF($F$2:F1604,$F1604), "000")</f>
        <v>2012-1603-泠涷茶595</v>
      </c>
      <c r="C1604" s="14" t="s">
        <v>172</v>
      </c>
      <c r="D1604" s="14" t="s">
        <v>52</v>
      </c>
      <c r="E1604" s="14" t="s">
        <v>23</v>
      </c>
      <c r="F1604" s="14" t="s">
        <v>176</v>
      </c>
      <c r="G1604" s="14">
        <v>52</v>
      </c>
      <c r="H1604" s="14">
        <v>59</v>
      </c>
      <c r="I1604" s="14">
        <v>54</v>
      </c>
      <c r="J1604" s="14">
        <v>9000</v>
      </c>
      <c r="K1604" s="15">
        <f t="shared" si="25"/>
        <v>486000</v>
      </c>
    </row>
    <row r="1605" spans="1:11">
      <c r="A1605" s="13">
        <v>41045</v>
      </c>
      <c r="B1605" s="67" t="str">
        <f>TEXT($A1605,"YYYY")&amp;"-"&amp;TEXT(ROW()-1,"000")&amp;"-"&amp;$F1605&amp;TEXT(COUNTIF($F$2:F1605,$F1605), "000")</f>
        <v>2012-1604-泠涷茶596</v>
      </c>
      <c r="C1605" s="14" t="s">
        <v>13</v>
      </c>
      <c r="D1605" s="14" t="s">
        <v>130</v>
      </c>
      <c r="E1605" s="14" t="s">
        <v>18</v>
      </c>
      <c r="F1605" s="14" t="s">
        <v>176</v>
      </c>
      <c r="G1605" s="14">
        <v>46</v>
      </c>
      <c r="H1605" s="14">
        <v>76</v>
      </c>
      <c r="I1605" s="14">
        <v>99</v>
      </c>
      <c r="J1605" s="14">
        <v>9000</v>
      </c>
      <c r="K1605" s="15">
        <f t="shared" si="25"/>
        <v>891000</v>
      </c>
    </row>
    <row r="1606" spans="1:11">
      <c r="A1606" s="13">
        <v>41047</v>
      </c>
      <c r="B1606" s="67" t="str">
        <f>TEXT($A1606,"YYYY")&amp;"-"&amp;TEXT(ROW()-1,"000")&amp;"-"&amp;$F1606&amp;TEXT(COUNTIF($F$2:F1606,$F1606), "000")</f>
        <v>2012-1605-奶茶387</v>
      </c>
      <c r="C1606" s="14" t="s">
        <v>172</v>
      </c>
      <c r="D1606" s="14" t="s">
        <v>25</v>
      </c>
      <c r="E1606" s="14" t="s">
        <v>21</v>
      </c>
      <c r="F1606" s="14" t="s">
        <v>174</v>
      </c>
      <c r="G1606" s="14">
        <v>63</v>
      </c>
      <c r="H1606" s="14">
        <v>80</v>
      </c>
      <c r="I1606" s="14">
        <v>14</v>
      </c>
      <c r="J1606" s="14">
        <v>18000</v>
      </c>
      <c r="K1606" s="15">
        <f t="shared" si="25"/>
        <v>252000</v>
      </c>
    </row>
    <row r="1607" spans="1:11">
      <c r="A1607" s="13">
        <v>41047</v>
      </c>
      <c r="B1607" s="67" t="str">
        <f>TEXT($A1607,"YYYY")&amp;"-"&amp;TEXT(ROW()-1,"000")&amp;"-"&amp;$F1607&amp;TEXT(COUNTIF($F$2:F1607,$F1607), "000")</f>
        <v>2012-1606-泠涷茶597</v>
      </c>
      <c r="C1607" s="14" t="s">
        <v>169</v>
      </c>
      <c r="D1607" s="14" t="s">
        <v>46</v>
      </c>
      <c r="E1607" s="14" t="s">
        <v>7</v>
      </c>
      <c r="F1607" s="14" t="s">
        <v>176</v>
      </c>
      <c r="G1607" s="14">
        <v>65</v>
      </c>
      <c r="H1607" s="14">
        <v>30</v>
      </c>
      <c r="I1607" s="14">
        <v>3</v>
      </c>
      <c r="J1607" s="14">
        <v>9000</v>
      </c>
      <c r="K1607" s="15">
        <f t="shared" si="25"/>
        <v>27000</v>
      </c>
    </row>
    <row r="1608" spans="1:11">
      <c r="A1608" s="13">
        <v>41048</v>
      </c>
      <c r="B1608" s="67" t="str">
        <f>TEXT($A1608,"YYYY")&amp;"-"&amp;TEXT(ROW()-1,"000")&amp;"-"&amp;$F1608&amp;TEXT(COUNTIF($F$2:F1608,$F1608), "000")</f>
        <v>2012-1607-紅茶483</v>
      </c>
      <c r="C1608" s="14" t="s">
        <v>169</v>
      </c>
      <c r="D1608" s="14" t="s">
        <v>113</v>
      </c>
      <c r="E1608" s="14" t="s">
        <v>23</v>
      </c>
      <c r="F1608" s="14" t="s">
        <v>175</v>
      </c>
      <c r="G1608" s="14">
        <v>99</v>
      </c>
      <c r="H1608" s="14">
        <v>27</v>
      </c>
      <c r="I1608" s="14">
        <v>83</v>
      </c>
      <c r="J1608" s="14">
        <v>23500</v>
      </c>
      <c r="K1608" s="15">
        <f t="shared" si="25"/>
        <v>1950500</v>
      </c>
    </row>
    <row r="1609" spans="1:11">
      <c r="A1609" s="13">
        <v>41048</v>
      </c>
      <c r="B1609" s="67" t="str">
        <f>TEXT($A1609,"YYYY")&amp;"-"&amp;TEXT(ROW()-1,"000")&amp;"-"&amp;$F1609&amp;TEXT(COUNTIF($F$2:F1609,$F1609), "000")</f>
        <v>2012-1608-紅茶484</v>
      </c>
      <c r="C1609" s="14" t="s">
        <v>172</v>
      </c>
      <c r="D1609" s="14" t="s">
        <v>11</v>
      </c>
      <c r="E1609" s="14" t="s">
        <v>7</v>
      </c>
      <c r="F1609" s="14" t="s">
        <v>175</v>
      </c>
      <c r="G1609" s="14">
        <v>59</v>
      </c>
      <c r="H1609" s="14">
        <v>27</v>
      </c>
      <c r="I1609" s="14">
        <v>91</v>
      </c>
      <c r="J1609" s="14">
        <v>23500</v>
      </c>
      <c r="K1609" s="15">
        <f t="shared" si="25"/>
        <v>2138500</v>
      </c>
    </row>
    <row r="1610" spans="1:11">
      <c r="A1610" s="13">
        <v>41049</v>
      </c>
      <c r="B1610" s="67" t="str">
        <f>TEXT($A1610,"YYYY")&amp;"-"&amp;TEXT(ROW()-1,"000")&amp;"-"&amp;$F1610&amp;TEXT(COUNTIF($F$2:F1610,$F1610), "000")</f>
        <v>2012-1609-紅茶485</v>
      </c>
      <c r="C1610" s="14" t="s">
        <v>170</v>
      </c>
      <c r="D1610" s="14" t="s">
        <v>133</v>
      </c>
      <c r="E1610" s="14" t="s">
        <v>23</v>
      </c>
      <c r="F1610" s="14" t="s">
        <v>175</v>
      </c>
      <c r="G1610" s="14">
        <v>55</v>
      </c>
      <c r="H1610" s="14">
        <v>100</v>
      </c>
      <c r="I1610" s="14">
        <v>26</v>
      </c>
      <c r="J1610" s="14">
        <v>23500</v>
      </c>
      <c r="K1610" s="15">
        <f t="shared" si="25"/>
        <v>611000</v>
      </c>
    </row>
    <row r="1611" spans="1:11">
      <c r="A1611" s="13">
        <v>41050</v>
      </c>
      <c r="B1611" s="67" t="str">
        <f>TEXT($A1611,"YYYY")&amp;"-"&amp;TEXT(ROW()-1,"000")&amp;"-"&amp;$F1611&amp;TEXT(COUNTIF($F$2:F1611,$F1611), "000")</f>
        <v>2012-1610-泠涷茶598</v>
      </c>
      <c r="C1611" s="14" t="s">
        <v>169</v>
      </c>
      <c r="D1611" s="14" t="s">
        <v>138</v>
      </c>
      <c r="E1611" s="14" t="s">
        <v>7</v>
      </c>
      <c r="F1611" s="14" t="s">
        <v>176</v>
      </c>
      <c r="G1611" s="14">
        <v>94</v>
      </c>
      <c r="H1611" s="14">
        <v>38</v>
      </c>
      <c r="I1611" s="14">
        <v>87</v>
      </c>
      <c r="J1611" s="14">
        <v>9000</v>
      </c>
      <c r="K1611" s="15">
        <f t="shared" si="25"/>
        <v>783000</v>
      </c>
    </row>
    <row r="1612" spans="1:11">
      <c r="A1612" s="13">
        <v>41050</v>
      </c>
      <c r="B1612" s="67" t="str">
        <f>TEXT($A1612,"YYYY")&amp;"-"&amp;TEXT(ROW()-1,"000")&amp;"-"&amp;$F1612&amp;TEXT(COUNTIF($F$2:F1612,$F1612), "000")</f>
        <v>2012-1611-奶茶388</v>
      </c>
      <c r="C1612" s="14" t="s">
        <v>172</v>
      </c>
      <c r="D1612" s="14" t="s">
        <v>11</v>
      </c>
      <c r="E1612" s="14" t="s">
        <v>7</v>
      </c>
      <c r="F1612" s="14" t="s">
        <v>174</v>
      </c>
      <c r="G1612" s="14">
        <v>98</v>
      </c>
      <c r="H1612" s="14">
        <v>40</v>
      </c>
      <c r="I1612" s="14">
        <v>21</v>
      </c>
      <c r="J1612" s="14">
        <v>18000</v>
      </c>
      <c r="K1612" s="15">
        <f t="shared" si="25"/>
        <v>378000</v>
      </c>
    </row>
    <row r="1613" spans="1:11">
      <c r="A1613" s="13">
        <v>41050</v>
      </c>
      <c r="B1613" s="67" t="str">
        <f>TEXT($A1613,"YYYY")&amp;"-"&amp;TEXT(ROW()-1,"000")&amp;"-"&amp;$F1613&amp;TEXT(COUNTIF($F$2:F1613,$F1613), "000")</f>
        <v>2012-1612-泠涷茶599</v>
      </c>
      <c r="C1613" s="14" t="s">
        <v>171</v>
      </c>
      <c r="D1613" s="14" t="s">
        <v>114</v>
      </c>
      <c r="E1613" s="14" t="s">
        <v>10</v>
      </c>
      <c r="F1613" s="14" t="s">
        <v>176</v>
      </c>
      <c r="G1613" s="14">
        <v>91</v>
      </c>
      <c r="H1613" s="14">
        <v>70</v>
      </c>
      <c r="I1613" s="14">
        <v>62</v>
      </c>
      <c r="J1613" s="14">
        <v>9000</v>
      </c>
      <c r="K1613" s="15">
        <f t="shared" si="25"/>
        <v>558000</v>
      </c>
    </row>
    <row r="1614" spans="1:11">
      <c r="A1614" s="13">
        <v>41051</v>
      </c>
      <c r="B1614" s="67" t="str">
        <f>TEXT($A1614,"YYYY")&amp;"-"&amp;TEXT(ROW()-1,"000")&amp;"-"&amp;$F1614&amp;TEXT(COUNTIF($F$2:F1614,$F1614), "000")</f>
        <v>2012-1613-泠涷茶600</v>
      </c>
      <c r="C1614" s="14" t="s">
        <v>171</v>
      </c>
      <c r="D1614" s="14" t="s">
        <v>136</v>
      </c>
      <c r="E1614" s="14" t="s">
        <v>10</v>
      </c>
      <c r="F1614" s="14" t="s">
        <v>176</v>
      </c>
      <c r="G1614" s="14">
        <v>25</v>
      </c>
      <c r="H1614" s="14">
        <v>79</v>
      </c>
      <c r="I1614" s="14">
        <v>68</v>
      </c>
      <c r="J1614" s="14">
        <v>9000</v>
      </c>
      <c r="K1614" s="15">
        <f t="shared" si="25"/>
        <v>612000</v>
      </c>
    </row>
    <row r="1615" spans="1:11">
      <c r="A1615" s="13">
        <v>41053</v>
      </c>
      <c r="B1615" s="67" t="str">
        <f>TEXT($A1615,"YYYY")&amp;"-"&amp;TEXT(ROW()-1,"000")&amp;"-"&amp;$F1615&amp;TEXT(COUNTIF($F$2:F1615,$F1615), "000")</f>
        <v>2012-1614-紅茶486</v>
      </c>
      <c r="C1615" s="14" t="s">
        <v>172</v>
      </c>
      <c r="D1615" s="14" t="s">
        <v>57</v>
      </c>
      <c r="E1615" s="14" t="s">
        <v>7</v>
      </c>
      <c r="F1615" s="14" t="s">
        <v>175</v>
      </c>
      <c r="G1615" s="14">
        <v>86</v>
      </c>
      <c r="H1615" s="14">
        <v>52</v>
      </c>
      <c r="I1615" s="14">
        <v>74</v>
      </c>
      <c r="J1615" s="14">
        <v>23500</v>
      </c>
      <c r="K1615" s="15">
        <f t="shared" si="25"/>
        <v>1739000</v>
      </c>
    </row>
    <row r="1616" spans="1:11">
      <c r="A1616" s="13">
        <v>41053</v>
      </c>
      <c r="B1616" s="67" t="str">
        <f>TEXT($A1616,"YYYY")&amp;"-"&amp;TEXT(ROW()-1,"000")&amp;"-"&amp;$F1616&amp;TEXT(COUNTIF($F$2:F1616,$F1616), "000")</f>
        <v>2012-1615-泠涷茶601</v>
      </c>
      <c r="C1616" s="14" t="s">
        <v>173</v>
      </c>
      <c r="D1616" s="14" t="s">
        <v>110</v>
      </c>
      <c r="E1616" s="14" t="s">
        <v>10</v>
      </c>
      <c r="F1616" s="14" t="s">
        <v>176</v>
      </c>
      <c r="G1616" s="14">
        <v>21</v>
      </c>
      <c r="H1616" s="14">
        <v>26</v>
      </c>
      <c r="I1616" s="14">
        <v>99</v>
      </c>
      <c r="J1616" s="14">
        <v>9000</v>
      </c>
      <c r="K1616" s="15">
        <f t="shared" si="25"/>
        <v>891000</v>
      </c>
    </row>
    <row r="1617" spans="1:11">
      <c r="A1617" s="13">
        <v>41053</v>
      </c>
      <c r="B1617" s="67" t="str">
        <f>TEXT($A1617,"YYYY")&amp;"-"&amp;TEXT(ROW()-1,"000")&amp;"-"&amp;$F1617&amp;TEXT(COUNTIF($F$2:F1617,$F1617), "000")</f>
        <v>2012-1616-泠涷茶602</v>
      </c>
      <c r="C1617" s="14" t="s">
        <v>169</v>
      </c>
      <c r="D1617" s="14" t="s">
        <v>85</v>
      </c>
      <c r="E1617" s="14" t="s">
        <v>7</v>
      </c>
      <c r="F1617" s="14" t="s">
        <v>176</v>
      </c>
      <c r="G1617" s="14">
        <v>46</v>
      </c>
      <c r="H1617" s="14">
        <v>78</v>
      </c>
      <c r="I1617" s="14">
        <v>42</v>
      </c>
      <c r="J1617" s="14">
        <v>9000</v>
      </c>
      <c r="K1617" s="15">
        <f t="shared" si="25"/>
        <v>378000</v>
      </c>
    </row>
    <row r="1618" spans="1:11">
      <c r="A1618" s="13">
        <v>41056</v>
      </c>
      <c r="B1618" s="67" t="str">
        <f>TEXT($A1618,"YYYY")&amp;"-"&amp;TEXT(ROW()-1,"000")&amp;"-"&amp;$F1618&amp;TEXT(COUNTIF($F$2:F1618,$F1618), "000")</f>
        <v>2012-1617-泠涷茶603</v>
      </c>
      <c r="C1618" s="14" t="s">
        <v>173</v>
      </c>
      <c r="D1618" s="14" t="s">
        <v>100</v>
      </c>
      <c r="E1618" s="14" t="s">
        <v>18</v>
      </c>
      <c r="F1618" s="14" t="s">
        <v>176</v>
      </c>
      <c r="G1618" s="14">
        <v>98</v>
      </c>
      <c r="H1618" s="14">
        <v>65</v>
      </c>
      <c r="I1618" s="14">
        <v>90</v>
      </c>
      <c r="J1618" s="14">
        <v>9000</v>
      </c>
      <c r="K1618" s="15">
        <f t="shared" si="25"/>
        <v>810000</v>
      </c>
    </row>
    <row r="1619" spans="1:11">
      <c r="A1619" s="13">
        <v>41057</v>
      </c>
      <c r="B1619" s="67" t="str">
        <f>TEXT($A1619,"YYYY")&amp;"-"&amp;TEXT(ROW()-1,"000")&amp;"-"&amp;$F1619&amp;TEXT(COUNTIF($F$2:F1619,$F1619), "000")</f>
        <v>2012-1618-紅茶487</v>
      </c>
      <c r="C1619" s="14" t="s">
        <v>172</v>
      </c>
      <c r="D1619" s="14" t="s">
        <v>157</v>
      </c>
      <c r="E1619" s="14" t="s">
        <v>21</v>
      </c>
      <c r="F1619" s="14" t="s">
        <v>175</v>
      </c>
      <c r="G1619" s="14">
        <v>94</v>
      </c>
      <c r="H1619" s="14">
        <v>60</v>
      </c>
      <c r="I1619" s="14">
        <v>37</v>
      </c>
      <c r="J1619" s="14">
        <v>23500</v>
      </c>
      <c r="K1619" s="15">
        <f t="shared" si="25"/>
        <v>869500</v>
      </c>
    </row>
    <row r="1620" spans="1:11">
      <c r="A1620" s="13">
        <v>41058</v>
      </c>
      <c r="B1620" s="67" t="str">
        <f>TEXT($A1620,"YYYY")&amp;"-"&amp;TEXT(ROW()-1,"000")&amp;"-"&amp;$F1620&amp;TEXT(COUNTIF($F$2:F1620,$F1620), "000")</f>
        <v>2012-1619-泠涷茶604</v>
      </c>
      <c r="C1620" s="14" t="s">
        <v>169</v>
      </c>
      <c r="D1620" s="14" t="s">
        <v>16</v>
      </c>
      <c r="E1620" s="14" t="s">
        <v>10</v>
      </c>
      <c r="F1620" s="14" t="s">
        <v>176</v>
      </c>
      <c r="G1620" s="14">
        <v>27</v>
      </c>
      <c r="H1620" s="14">
        <v>67</v>
      </c>
      <c r="I1620" s="14">
        <v>37</v>
      </c>
      <c r="J1620" s="14">
        <v>9000</v>
      </c>
      <c r="K1620" s="15">
        <f t="shared" si="25"/>
        <v>333000</v>
      </c>
    </row>
    <row r="1621" spans="1:11">
      <c r="A1621" s="13">
        <v>41059</v>
      </c>
      <c r="B1621" s="67" t="str">
        <f>TEXT($A1621,"YYYY")&amp;"-"&amp;TEXT(ROW()-1,"000")&amp;"-"&amp;$F1621&amp;TEXT(COUNTIF($F$2:F1621,$F1621), "000")</f>
        <v>2012-1620-奶茶389</v>
      </c>
      <c r="C1621" s="14" t="s">
        <v>13</v>
      </c>
      <c r="D1621" s="14" t="s">
        <v>93</v>
      </c>
      <c r="E1621" s="14" t="s">
        <v>21</v>
      </c>
      <c r="F1621" s="14" t="s">
        <v>174</v>
      </c>
      <c r="G1621" s="14">
        <v>41</v>
      </c>
      <c r="H1621" s="14">
        <v>32</v>
      </c>
      <c r="I1621" s="14">
        <v>43</v>
      </c>
      <c r="J1621" s="14">
        <v>18000</v>
      </c>
      <c r="K1621" s="15">
        <f t="shared" si="25"/>
        <v>774000</v>
      </c>
    </row>
    <row r="1622" spans="1:11">
      <c r="A1622" s="13">
        <v>41059</v>
      </c>
      <c r="B1622" s="67" t="str">
        <f>TEXT($A1622,"YYYY")&amp;"-"&amp;TEXT(ROW()-1,"000")&amp;"-"&amp;$F1622&amp;TEXT(COUNTIF($F$2:F1622,$F1622), "000")</f>
        <v>2012-1621-泠涷茶605</v>
      </c>
      <c r="C1622" s="14" t="s">
        <v>169</v>
      </c>
      <c r="D1622" s="14" t="s">
        <v>46</v>
      </c>
      <c r="E1622" s="14" t="s">
        <v>7</v>
      </c>
      <c r="F1622" s="14" t="s">
        <v>176</v>
      </c>
      <c r="G1622" s="14">
        <v>54</v>
      </c>
      <c r="H1622" s="14">
        <v>44</v>
      </c>
      <c r="I1622" s="14">
        <v>53</v>
      </c>
      <c r="J1622" s="14">
        <v>9000</v>
      </c>
      <c r="K1622" s="15">
        <f t="shared" si="25"/>
        <v>477000</v>
      </c>
    </row>
    <row r="1623" spans="1:11">
      <c r="A1623" s="13">
        <v>41060</v>
      </c>
      <c r="B1623" s="67" t="str">
        <f>TEXT($A1623,"YYYY")&amp;"-"&amp;TEXT(ROW()-1,"000")&amp;"-"&amp;$F1623&amp;TEXT(COUNTIF($F$2:F1623,$F1623), "000")</f>
        <v>2012-1622-泠涷茶606</v>
      </c>
      <c r="C1623" s="14" t="s">
        <v>13</v>
      </c>
      <c r="D1623" s="14" t="s">
        <v>164</v>
      </c>
      <c r="E1623" s="14" t="s">
        <v>18</v>
      </c>
      <c r="F1623" s="14" t="s">
        <v>176</v>
      </c>
      <c r="G1623" s="14">
        <v>41</v>
      </c>
      <c r="H1623" s="14">
        <v>50</v>
      </c>
      <c r="I1623" s="14">
        <v>71</v>
      </c>
      <c r="J1623" s="14">
        <v>9000</v>
      </c>
      <c r="K1623" s="15">
        <f t="shared" si="25"/>
        <v>639000</v>
      </c>
    </row>
    <row r="1624" spans="1:11">
      <c r="A1624" s="13">
        <v>41060</v>
      </c>
      <c r="B1624" s="67" t="str">
        <f>TEXT($A1624,"YYYY")&amp;"-"&amp;TEXT(ROW()-1,"000")&amp;"-"&amp;$F1624&amp;TEXT(COUNTIF($F$2:F1624,$F1624), "000")</f>
        <v>2012-1623-奶茶390</v>
      </c>
      <c r="C1624" s="14" t="s">
        <v>173</v>
      </c>
      <c r="D1624" s="14" t="s">
        <v>28</v>
      </c>
      <c r="E1624" s="14" t="s">
        <v>18</v>
      </c>
      <c r="F1624" s="14" t="s">
        <v>174</v>
      </c>
      <c r="G1624" s="14">
        <v>44</v>
      </c>
      <c r="H1624" s="14">
        <v>84</v>
      </c>
      <c r="I1624" s="14">
        <v>76</v>
      </c>
      <c r="J1624" s="14">
        <v>18000</v>
      </c>
      <c r="K1624" s="15">
        <f t="shared" si="25"/>
        <v>1368000</v>
      </c>
    </row>
    <row r="1625" spans="1:11">
      <c r="A1625" s="13">
        <v>41060</v>
      </c>
      <c r="B1625" s="67" t="str">
        <f>TEXT($A1625,"YYYY")&amp;"-"&amp;TEXT(ROW()-1,"000")&amp;"-"&amp;$F1625&amp;TEXT(COUNTIF($F$2:F1625,$F1625), "000")</f>
        <v>2012-1624-泠涷茶607</v>
      </c>
      <c r="C1625" s="14" t="s">
        <v>173</v>
      </c>
      <c r="D1625" s="14" t="s">
        <v>56</v>
      </c>
      <c r="E1625" s="14" t="s">
        <v>23</v>
      </c>
      <c r="F1625" s="14" t="s">
        <v>176</v>
      </c>
      <c r="G1625" s="14">
        <v>98</v>
      </c>
      <c r="H1625" s="14">
        <v>47</v>
      </c>
      <c r="I1625" s="14">
        <v>84</v>
      </c>
      <c r="J1625" s="14">
        <v>9000</v>
      </c>
      <c r="K1625" s="15">
        <f t="shared" si="25"/>
        <v>756000</v>
      </c>
    </row>
    <row r="1626" spans="1:11">
      <c r="A1626" s="13">
        <v>41060</v>
      </c>
      <c r="B1626" s="67" t="str">
        <f>TEXT($A1626,"YYYY")&amp;"-"&amp;TEXT(ROW()-1,"000")&amp;"-"&amp;$F1626&amp;TEXT(COUNTIF($F$2:F1626,$F1626), "000")</f>
        <v>2012-1625-奶茶391</v>
      </c>
      <c r="C1626" s="14" t="s">
        <v>170</v>
      </c>
      <c r="D1626" s="14" t="s">
        <v>155</v>
      </c>
      <c r="E1626" s="14" t="s">
        <v>18</v>
      </c>
      <c r="F1626" s="14" t="s">
        <v>174</v>
      </c>
      <c r="G1626" s="14">
        <v>88</v>
      </c>
      <c r="H1626" s="14">
        <v>66</v>
      </c>
      <c r="I1626" s="14">
        <v>21</v>
      </c>
      <c r="J1626" s="14">
        <v>18000</v>
      </c>
      <c r="K1626" s="15">
        <f t="shared" si="25"/>
        <v>378000</v>
      </c>
    </row>
    <row r="1627" spans="1:11">
      <c r="A1627" s="13">
        <v>41062</v>
      </c>
      <c r="B1627" s="67" t="str">
        <f>TEXT($A1627,"YYYY")&amp;"-"&amp;TEXT(ROW()-1,"000")&amp;"-"&amp;$F1627&amp;TEXT(COUNTIF($F$2:F1627,$F1627), "000")</f>
        <v>2012-1626-紅茶488</v>
      </c>
      <c r="C1627" s="14" t="s">
        <v>169</v>
      </c>
      <c r="D1627" s="14" t="s">
        <v>8</v>
      </c>
      <c r="E1627" s="14" t="s">
        <v>7</v>
      </c>
      <c r="F1627" s="14" t="s">
        <v>175</v>
      </c>
      <c r="G1627" s="14">
        <v>93</v>
      </c>
      <c r="H1627" s="14">
        <v>74</v>
      </c>
      <c r="I1627" s="14">
        <v>9</v>
      </c>
      <c r="J1627" s="14">
        <v>23500</v>
      </c>
      <c r="K1627" s="15">
        <f t="shared" si="25"/>
        <v>211500</v>
      </c>
    </row>
    <row r="1628" spans="1:11">
      <c r="A1628" s="13">
        <v>41063</v>
      </c>
      <c r="B1628" s="67" t="str">
        <f>TEXT($A1628,"YYYY")&amp;"-"&amp;TEXT(ROW()-1,"000")&amp;"-"&amp;$F1628&amp;TEXT(COUNTIF($F$2:F1628,$F1628), "000")</f>
        <v>2012-1627-泠涷茶608</v>
      </c>
      <c r="C1628" s="14" t="s">
        <v>13</v>
      </c>
      <c r="D1628" s="14" t="s">
        <v>147</v>
      </c>
      <c r="E1628" s="14" t="s">
        <v>7</v>
      </c>
      <c r="F1628" s="14" t="s">
        <v>176</v>
      </c>
      <c r="G1628" s="14">
        <v>100</v>
      </c>
      <c r="H1628" s="14">
        <v>25</v>
      </c>
      <c r="I1628" s="14">
        <v>70</v>
      </c>
      <c r="J1628" s="14">
        <v>9000</v>
      </c>
      <c r="K1628" s="15">
        <f t="shared" si="25"/>
        <v>630000</v>
      </c>
    </row>
    <row r="1629" spans="1:11">
      <c r="A1629" s="13">
        <v>41063</v>
      </c>
      <c r="B1629" s="67" t="str">
        <f>TEXT($A1629,"YYYY")&amp;"-"&amp;TEXT(ROW()-1,"000")&amp;"-"&amp;$F1629&amp;TEXT(COUNTIF($F$2:F1629,$F1629), "000")</f>
        <v>2012-1628-泠涷茶609</v>
      </c>
      <c r="C1629" s="14" t="s">
        <v>169</v>
      </c>
      <c r="D1629" s="14" t="s">
        <v>66</v>
      </c>
      <c r="E1629" s="14" t="s">
        <v>7</v>
      </c>
      <c r="F1629" s="14" t="s">
        <v>176</v>
      </c>
      <c r="G1629" s="14">
        <v>43</v>
      </c>
      <c r="H1629" s="14">
        <v>57</v>
      </c>
      <c r="I1629" s="14">
        <v>57</v>
      </c>
      <c r="J1629" s="14">
        <v>9000</v>
      </c>
      <c r="K1629" s="15">
        <f t="shared" si="25"/>
        <v>513000</v>
      </c>
    </row>
    <row r="1630" spans="1:11">
      <c r="A1630" s="13">
        <v>41065</v>
      </c>
      <c r="B1630" s="67" t="str">
        <f>TEXT($A1630,"YYYY")&amp;"-"&amp;TEXT(ROW()-1,"000")&amp;"-"&amp;$F1630&amp;TEXT(COUNTIF($F$2:F1630,$F1630), "000")</f>
        <v>2012-1629-泠涷茶610</v>
      </c>
      <c r="C1630" s="14" t="s">
        <v>173</v>
      </c>
      <c r="D1630" s="14" t="s">
        <v>88</v>
      </c>
      <c r="E1630" s="14" t="s">
        <v>21</v>
      </c>
      <c r="F1630" s="14" t="s">
        <v>176</v>
      </c>
      <c r="G1630" s="14">
        <v>48</v>
      </c>
      <c r="H1630" s="14">
        <v>67</v>
      </c>
      <c r="I1630" s="14">
        <v>46</v>
      </c>
      <c r="J1630" s="14">
        <v>9000</v>
      </c>
      <c r="K1630" s="15">
        <f t="shared" si="25"/>
        <v>414000</v>
      </c>
    </row>
    <row r="1631" spans="1:11">
      <c r="A1631" s="13">
        <v>41067</v>
      </c>
      <c r="B1631" s="67" t="str">
        <f>TEXT($A1631,"YYYY")&amp;"-"&amp;TEXT(ROW()-1,"000")&amp;"-"&amp;$F1631&amp;TEXT(COUNTIF($F$2:F1631,$F1631), "000")</f>
        <v>2012-1630-奶茶392</v>
      </c>
      <c r="C1631" s="14" t="s">
        <v>169</v>
      </c>
      <c r="D1631" s="14" t="s">
        <v>53</v>
      </c>
      <c r="E1631" s="14" t="s">
        <v>23</v>
      </c>
      <c r="F1631" s="14" t="s">
        <v>174</v>
      </c>
      <c r="G1631" s="14">
        <v>38</v>
      </c>
      <c r="H1631" s="14">
        <v>30</v>
      </c>
      <c r="I1631" s="14">
        <v>34</v>
      </c>
      <c r="J1631" s="14">
        <v>18000</v>
      </c>
      <c r="K1631" s="15">
        <f t="shared" si="25"/>
        <v>612000</v>
      </c>
    </row>
    <row r="1632" spans="1:11">
      <c r="A1632" s="13">
        <v>41068</v>
      </c>
      <c r="B1632" s="67" t="str">
        <f>TEXT($A1632,"YYYY")&amp;"-"&amp;TEXT(ROW()-1,"000")&amp;"-"&amp;$F1632&amp;TEXT(COUNTIF($F$2:F1632,$F1632), "000")</f>
        <v>2012-1631-紅茶489</v>
      </c>
      <c r="C1632" s="14" t="s">
        <v>171</v>
      </c>
      <c r="D1632" s="14" t="s">
        <v>75</v>
      </c>
      <c r="E1632" s="14" t="s">
        <v>7</v>
      </c>
      <c r="F1632" s="14" t="s">
        <v>175</v>
      </c>
      <c r="G1632" s="14">
        <v>38</v>
      </c>
      <c r="H1632" s="14">
        <v>84</v>
      </c>
      <c r="I1632" s="14">
        <v>30</v>
      </c>
      <c r="J1632" s="14">
        <v>23500</v>
      </c>
      <c r="K1632" s="15">
        <f t="shared" si="25"/>
        <v>705000</v>
      </c>
    </row>
    <row r="1633" spans="1:11">
      <c r="A1633" s="13">
        <v>41068</v>
      </c>
      <c r="B1633" s="67" t="str">
        <f>TEXT($A1633,"YYYY")&amp;"-"&amp;TEXT(ROW()-1,"000")&amp;"-"&amp;$F1633&amp;TEXT(COUNTIF($F$2:F1633,$F1633), "000")</f>
        <v>2012-1632-泠涷茶611</v>
      </c>
      <c r="C1633" s="14" t="s">
        <v>173</v>
      </c>
      <c r="D1633" s="14" t="s">
        <v>159</v>
      </c>
      <c r="E1633" s="14" t="s">
        <v>21</v>
      </c>
      <c r="F1633" s="14" t="s">
        <v>176</v>
      </c>
      <c r="G1633" s="14">
        <v>44</v>
      </c>
      <c r="H1633" s="14">
        <v>49</v>
      </c>
      <c r="I1633" s="14">
        <v>19</v>
      </c>
      <c r="J1633" s="14">
        <v>9000</v>
      </c>
      <c r="K1633" s="15">
        <f t="shared" si="25"/>
        <v>171000</v>
      </c>
    </row>
    <row r="1634" spans="1:11">
      <c r="A1634" s="13">
        <v>41070</v>
      </c>
      <c r="B1634" s="67" t="str">
        <f>TEXT($A1634,"YYYY")&amp;"-"&amp;TEXT(ROW()-1,"000")&amp;"-"&amp;$F1634&amp;TEXT(COUNTIF($F$2:F1634,$F1634), "000")</f>
        <v>2012-1633-奶茶393</v>
      </c>
      <c r="C1634" s="14" t="s">
        <v>171</v>
      </c>
      <c r="D1634" s="14" t="s">
        <v>126</v>
      </c>
      <c r="E1634" s="14" t="s">
        <v>18</v>
      </c>
      <c r="F1634" s="14" t="s">
        <v>174</v>
      </c>
      <c r="G1634" s="14">
        <v>46</v>
      </c>
      <c r="H1634" s="14">
        <v>66</v>
      </c>
      <c r="I1634" s="14">
        <v>20</v>
      </c>
      <c r="J1634" s="14">
        <v>18000</v>
      </c>
      <c r="K1634" s="15">
        <f t="shared" si="25"/>
        <v>360000</v>
      </c>
    </row>
    <row r="1635" spans="1:11">
      <c r="A1635" s="13">
        <v>41071</v>
      </c>
      <c r="B1635" s="67" t="str">
        <f>TEXT($A1635,"YYYY")&amp;"-"&amp;TEXT(ROW()-1,"000")&amp;"-"&amp;$F1635&amp;TEXT(COUNTIF($F$2:F1635,$F1635), "000")</f>
        <v>2012-1634-奶茶394</v>
      </c>
      <c r="C1635" s="14" t="s">
        <v>170</v>
      </c>
      <c r="D1635" s="14" t="s">
        <v>155</v>
      </c>
      <c r="E1635" s="14" t="s">
        <v>18</v>
      </c>
      <c r="F1635" s="14" t="s">
        <v>174</v>
      </c>
      <c r="G1635" s="14">
        <v>29</v>
      </c>
      <c r="H1635" s="14">
        <v>85</v>
      </c>
      <c r="I1635" s="14">
        <v>68</v>
      </c>
      <c r="J1635" s="14">
        <v>18000</v>
      </c>
      <c r="K1635" s="15">
        <f t="shared" si="25"/>
        <v>1224000</v>
      </c>
    </row>
    <row r="1636" spans="1:11">
      <c r="A1636" s="13">
        <v>41072</v>
      </c>
      <c r="B1636" s="67" t="str">
        <f>TEXT($A1636,"YYYY")&amp;"-"&amp;TEXT(ROW()-1,"000")&amp;"-"&amp;$F1636&amp;TEXT(COUNTIF($F$2:F1636,$F1636), "000")</f>
        <v>2012-1635-奶茶395</v>
      </c>
      <c r="C1636" s="14" t="s">
        <v>13</v>
      </c>
      <c r="D1636" s="14" t="s">
        <v>95</v>
      </c>
      <c r="E1636" s="14" t="s">
        <v>10</v>
      </c>
      <c r="F1636" s="14" t="s">
        <v>174</v>
      </c>
      <c r="G1636" s="14">
        <v>79</v>
      </c>
      <c r="H1636" s="14">
        <v>83</v>
      </c>
      <c r="I1636" s="14">
        <v>39</v>
      </c>
      <c r="J1636" s="14">
        <v>18000</v>
      </c>
      <c r="K1636" s="15">
        <f t="shared" si="25"/>
        <v>702000</v>
      </c>
    </row>
    <row r="1637" spans="1:11">
      <c r="A1637" s="13">
        <v>41072</v>
      </c>
      <c r="B1637" s="67" t="str">
        <f>TEXT($A1637,"YYYY")&amp;"-"&amp;TEXT(ROW()-1,"000")&amp;"-"&amp;$F1637&amp;TEXT(COUNTIF($F$2:F1637,$F1637), "000")</f>
        <v>2012-1636-泠涷茶612</v>
      </c>
      <c r="C1637" s="14" t="s">
        <v>171</v>
      </c>
      <c r="D1637" s="14" t="s">
        <v>127</v>
      </c>
      <c r="E1637" s="14" t="s">
        <v>23</v>
      </c>
      <c r="F1637" s="14" t="s">
        <v>176</v>
      </c>
      <c r="G1637" s="14">
        <v>64</v>
      </c>
      <c r="H1637" s="14">
        <v>63</v>
      </c>
      <c r="I1637" s="14">
        <v>55</v>
      </c>
      <c r="J1637" s="14">
        <v>9000</v>
      </c>
      <c r="K1637" s="15">
        <f t="shared" si="25"/>
        <v>495000</v>
      </c>
    </row>
    <row r="1638" spans="1:11">
      <c r="A1638" s="13">
        <v>41073</v>
      </c>
      <c r="B1638" s="67" t="str">
        <f>TEXT($A1638,"YYYY")&amp;"-"&amp;TEXT(ROW()-1,"000")&amp;"-"&amp;$F1638&amp;TEXT(COUNTIF($F$2:F1638,$F1638), "000")</f>
        <v>2012-1637-奶茶396</v>
      </c>
      <c r="C1638" s="14" t="s">
        <v>169</v>
      </c>
      <c r="D1638" s="14" t="s">
        <v>40</v>
      </c>
      <c r="E1638" s="14" t="s">
        <v>10</v>
      </c>
      <c r="F1638" s="14" t="s">
        <v>174</v>
      </c>
      <c r="G1638" s="14">
        <v>65</v>
      </c>
      <c r="H1638" s="14">
        <v>49</v>
      </c>
      <c r="I1638" s="14">
        <v>12</v>
      </c>
      <c r="J1638" s="14">
        <v>18000</v>
      </c>
      <c r="K1638" s="15">
        <f t="shared" si="25"/>
        <v>216000</v>
      </c>
    </row>
    <row r="1639" spans="1:11">
      <c r="A1639" s="13">
        <v>41074</v>
      </c>
      <c r="B1639" s="67" t="str">
        <f>TEXT($A1639,"YYYY")&amp;"-"&amp;TEXT(ROW()-1,"000")&amp;"-"&amp;$F1639&amp;TEXT(COUNTIF($F$2:F1639,$F1639), "000")</f>
        <v>2012-1638-紅茶490</v>
      </c>
      <c r="C1639" s="14" t="s">
        <v>13</v>
      </c>
      <c r="D1639" s="14" t="s">
        <v>121</v>
      </c>
      <c r="E1639" s="14" t="s">
        <v>10</v>
      </c>
      <c r="F1639" s="14" t="s">
        <v>175</v>
      </c>
      <c r="G1639" s="14">
        <v>31</v>
      </c>
      <c r="H1639" s="14">
        <v>92</v>
      </c>
      <c r="I1639" s="14">
        <v>77</v>
      </c>
      <c r="J1639" s="14">
        <v>23500</v>
      </c>
      <c r="K1639" s="15">
        <f t="shared" si="25"/>
        <v>1809500</v>
      </c>
    </row>
    <row r="1640" spans="1:11">
      <c r="A1640" s="13">
        <v>41074</v>
      </c>
      <c r="B1640" s="67" t="str">
        <f>TEXT($A1640,"YYYY")&amp;"-"&amp;TEXT(ROW()-1,"000")&amp;"-"&amp;$F1640&amp;TEXT(COUNTIF($F$2:F1640,$F1640), "000")</f>
        <v>2012-1639-紅茶491</v>
      </c>
      <c r="C1640" s="14" t="s">
        <v>172</v>
      </c>
      <c r="D1640" s="14" t="s">
        <v>157</v>
      </c>
      <c r="E1640" s="14" t="s">
        <v>21</v>
      </c>
      <c r="F1640" s="14" t="s">
        <v>175</v>
      </c>
      <c r="G1640" s="14">
        <v>48</v>
      </c>
      <c r="H1640" s="14">
        <v>89</v>
      </c>
      <c r="I1640" s="14">
        <v>68</v>
      </c>
      <c r="J1640" s="14">
        <v>23500</v>
      </c>
      <c r="K1640" s="15">
        <f t="shared" si="25"/>
        <v>1598000</v>
      </c>
    </row>
    <row r="1641" spans="1:11">
      <c r="A1641" s="13">
        <v>41074</v>
      </c>
      <c r="B1641" s="67" t="str">
        <f>TEXT($A1641,"YYYY")&amp;"-"&amp;TEXT(ROW()-1,"000")&amp;"-"&amp;$F1641&amp;TEXT(COUNTIF($F$2:F1641,$F1641), "000")</f>
        <v>2012-1640-紅茶492</v>
      </c>
      <c r="C1641" s="14" t="s">
        <v>171</v>
      </c>
      <c r="D1641" s="14" t="s">
        <v>75</v>
      </c>
      <c r="E1641" s="14" t="s">
        <v>7</v>
      </c>
      <c r="F1641" s="14" t="s">
        <v>175</v>
      </c>
      <c r="G1641" s="14">
        <v>65</v>
      </c>
      <c r="H1641" s="14">
        <v>81</v>
      </c>
      <c r="I1641" s="14">
        <v>68</v>
      </c>
      <c r="J1641" s="14">
        <v>23500</v>
      </c>
      <c r="K1641" s="15">
        <f t="shared" si="25"/>
        <v>1598000</v>
      </c>
    </row>
    <row r="1642" spans="1:11">
      <c r="A1642" s="13">
        <v>41075</v>
      </c>
      <c r="B1642" s="67" t="str">
        <f>TEXT($A1642,"YYYY")&amp;"-"&amp;TEXT(ROW()-1,"000")&amp;"-"&amp;$F1642&amp;TEXT(COUNTIF($F$2:F1642,$F1642), "000")</f>
        <v>2012-1641-泠涷茶613</v>
      </c>
      <c r="C1642" s="14" t="s">
        <v>170</v>
      </c>
      <c r="D1642" s="14" t="s">
        <v>158</v>
      </c>
      <c r="E1642" s="14" t="s">
        <v>10</v>
      </c>
      <c r="F1642" s="14" t="s">
        <v>176</v>
      </c>
      <c r="G1642" s="14">
        <v>66</v>
      </c>
      <c r="H1642" s="14">
        <v>77</v>
      </c>
      <c r="I1642" s="14">
        <v>72</v>
      </c>
      <c r="J1642" s="14">
        <v>9000</v>
      </c>
      <c r="K1642" s="15">
        <f t="shared" si="25"/>
        <v>648000</v>
      </c>
    </row>
    <row r="1643" spans="1:11">
      <c r="A1643" s="13">
        <v>41075</v>
      </c>
      <c r="B1643" s="67" t="str">
        <f>TEXT($A1643,"YYYY")&amp;"-"&amp;TEXT(ROW()-1,"000")&amp;"-"&amp;$F1643&amp;TEXT(COUNTIF($F$2:F1643,$F1643), "000")</f>
        <v>2012-1642-泠涷茶614</v>
      </c>
      <c r="C1643" s="14" t="s">
        <v>173</v>
      </c>
      <c r="D1643" s="14" t="s">
        <v>162</v>
      </c>
      <c r="E1643" s="14" t="s">
        <v>118</v>
      </c>
      <c r="F1643" s="14" t="s">
        <v>176</v>
      </c>
      <c r="G1643" s="14">
        <v>26</v>
      </c>
      <c r="H1643" s="14">
        <v>94</v>
      </c>
      <c r="I1643" s="14">
        <v>25</v>
      </c>
      <c r="J1643" s="14">
        <v>9000</v>
      </c>
      <c r="K1643" s="15">
        <f t="shared" si="25"/>
        <v>225000</v>
      </c>
    </row>
    <row r="1644" spans="1:11">
      <c r="A1644" s="13">
        <v>41077</v>
      </c>
      <c r="B1644" s="67" t="str">
        <f>TEXT($A1644,"YYYY")&amp;"-"&amp;TEXT(ROW()-1,"000")&amp;"-"&amp;$F1644&amp;TEXT(COUNTIF($F$2:F1644,$F1644), "000")</f>
        <v>2012-1643-奶茶397</v>
      </c>
      <c r="C1644" s="14" t="s">
        <v>13</v>
      </c>
      <c r="D1644" s="14" t="s">
        <v>115</v>
      </c>
      <c r="E1644" s="14" t="s">
        <v>21</v>
      </c>
      <c r="F1644" s="14" t="s">
        <v>174</v>
      </c>
      <c r="G1644" s="14">
        <v>79</v>
      </c>
      <c r="H1644" s="14">
        <v>38</v>
      </c>
      <c r="I1644" s="14">
        <v>39</v>
      </c>
      <c r="J1644" s="14">
        <v>18000</v>
      </c>
      <c r="K1644" s="15">
        <f t="shared" si="25"/>
        <v>702000</v>
      </c>
    </row>
    <row r="1645" spans="1:11">
      <c r="A1645" s="13">
        <v>41078</v>
      </c>
      <c r="B1645" s="67" t="str">
        <f>TEXT($A1645,"YYYY")&amp;"-"&amp;TEXT(ROW()-1,"000")&amp;"-"&amp;$F1645&amp;TEXT(COUNTIF($F$2:F1645,$F1645), "000")</f>
        <v>2012-1644-泠涷茶615</v>
      </c>
      <c r="C1645" s="14" t="s">
        <v>172</v>
      </c>
      <c r="D1645" s="14" t="s">
        <v>141</v>
      </c>
      <c r="E1645" s="14" t="s">
        <v>118</v>
      </c>
      <c r="F1645" s="14" t="s">
        <v>176</v>
      </c>
      <c r="G1645" s="14">
        <v>43</v>
      </c>
      <c r="H1645" s="14">
        <v>94</v>
      </c>
      <c r="I1645" s="14">
        <v>67</v>
      </c>
      <c r="J1645" s="14">
        <v>9000</v>
      </c>
      <c r="K1645" s="15">
        <f t="shared" si="25"/>
        <v>603000</v>
      </c>
    </row>
    <row r="1646" spans="1:11">
      <c r="A1646" s="13">
        <v>41081</v>
      </c>
      <c r="B1646" s="67" t="str">
        <f>TEXT($A1646,"YYYY")&amp;"-"&amp;TEXT(ROW()-1,"000")&amp;"-"&amp;$F1646&amp;TEXT(COUNTIF($F$2:F1646,$F1646), "000")</f>
        <v>2012-1645-紅茶493</v>
      </c>
      <c r="C1646" s="14" t="s">
        <v>173</v>
      </c>
      <c r="D1646" s="14" t="s">
        <v>59</v>
      </c>
      <c r="E1646" s="14" t="s">
        <v>7</v>
      </c>
      <c r="F1646" s="14" t="s">
        <v>175</v>
      </c>
      <c r="G1646" s="14">
        <v>59</v>
      </c>
      <c r="H1646" s="14">
        <v>83</v>
      </c>
      <c r="I1646" s="14">
        <v>63</v>
      </c>
      <c r="J1646" s="14">
        <v>23500</v>
      </c>
      <c r="K1646" s="15">
        <f t="shared" si="25"/>
        <v>1480500</v>
      </c>
    </row>
    <row r="1647" spans="1:11">
      <c r="A1647" s="13">
        <v>41081</v>
      </c>
      <c r="B1647" s="67" t="str">
        <f>TEXT($A1647,"YYYY")&amp;"-"&amp;TEXT(ROW()-1,"000")&amp;"-"&amp;$F1647&amp;TEXT(COUNTIF($F$2:F1647,$F1647), "000")</f>
        <v>2012-1646-奶茶398</v>
      </c>
      <c r="C1647" s="14" t="s">
        <v>13</v>
      </c>
      <c r="D1647" s="14" t="s">
        <v>115</v>
      </c>
      <c r="E1647" s="14" t="s">
        <v>21</v>
      </c>
      <c r="F1647" s="14" t="s">
        <v>174</v>
      </c>
      <c r="G1647" s="14">
        <v>54</v>
      </c>
      <c r="H1647" s="14">
        <v>41</v>
      </c>
      <c r="I1647" s="14">
        <v>10</v>
      </c>
      <c r="J1647" s="14">
        <v>18000</v>
      </c>
      <c r="K1647" s="15">
        <f t="shared" si="25"/>
        <v>180000</v>
      </c>
    </row>
    <row r="1648" spans="1:11">
      <c r="A1648" s="13">
        <v>41082</v>
      </c>
      <c r="B1648" s="67" t="str">
        <f>TEXT($A1648,"YYYY")&amp;"-"&amp;TEXT(ROW()-1,"000")&amp;"-"&amp;$F1648&amp;TEXT(COUNTIF($F$2:F1648,$F1648), "000")</f>
        <v>2012-1647-紅茶494</v>
      </c>
      <c r="C1648" s="14" t="s">
        <v>170</v>
      </c>
      <c r="D1648" s="14" t="s">
        <v>9</v>
      </c>
      <c r="E1648" s="14" t="s">
        <v>18</v>
      </c>
      <c r="F1648" s="14" t="s">
        <v>175</v>
      </c>
      <c r="G1648" s="14">
        <v>47</v>
      </c>
      <c r="H1648" s="14">
        <v>70</v>
      </c>
      <c r="I1648" s="14">
        <v>25</v>
      </c>
      <c r="J1648" s="14">
        <v>23500</v>
      </c>
      <c r="K1648" s="15">
        <f t="shared" si="25"/>
        <v>587500</v>
      </c>
    </row>
    <row r="1649" spans="1:11">
      <c r="A1649" s="13">
        <v>41082</v>
      </c>
      <c r="B1649" s="67" t="str">
        <f>TEXT($A1649,"YYYY")&amp;"-"&amp;TEXT(ROW()-1,"000")&amp;"-"&amp;$F1649&amp;TEXT(COUNTIF($F$2:F1649,$F1649), "000")</f>
        <v>2012-1648-紅茶495</v>
      </c>
      <c r="C1649" s="14" t="s">
        <v>13</v>
      </c>
      <c r="D1649" s="14" t="s">
        <v>117</v>
      </c>
      <c r="E1649" s="14" t="s">
        <v>118</v>
      </c>
      <c r="F1649" s="14" t="s">
        <v>175</v>
      </c>
      <c r="G1649" s="14">
        <v>79</v>
      </c>
      <c r="H1649" s="14">
        <v>26</v>
      </c>
      <c r="I1649" s="14">
        <v>9</v>
      </c>
      <c r="J1649" s="14">
        <v>23500</v>
      </c>
      <c r="K1649" s="15">
        <f t="shared" si="25"/>
        <v>211500</v>
      </c>
    </row>
    <row r="1650" spans="1:11">
      <c r="A1650" s="13">
        <v>41083</v>
      </c>
      <c r="B1650" s="67" t="str">
        <f>TEXT($A1650,"YYYY")&amp;"-"&amp;TEXT(ROW()-1,"000")&amp;"-"&amp;$F1650&amp;TEXT(COUNTIF($F$2:F1650,$F1650), "000")</f>
        <v>2012-1649-奶茶399</v>
      </c>
      <c r="C1650" s="14" t="s">
        <v>171</v>
      </c>
      <c r="D1650" s="14" t="s">
        <v>111</v>
      </c>
      <c r="E1650" s="14" t="s">
        <v>23</v>
      </c>
      <c r="F1650" s="14" t="s">
        <v>174</v>
      </c>
      <c r="G1650" s="14">
        <v>73</v>
      </c>
      <c r="H1650" s="14">
        <v>70</v>
      </c>
      <c r="I1650" s="14">
        <v>89</v>
      </c>
      <c r="J1650" s="14">
        <v>18000</v>
      </c>
      <c r="K1650" s="15">
        <f t="shared" si="25"/>
        <v>1602000</v>
      </c>
    </row>
    <row r="1651" spans="1:11">
      <c r="A1651" s="13">
        <v>41085</v>
      </c>
      <c r="B1651" s="67" t="str">
        <f>TEXT($A1651,"YYYY")&amp;"-"&amp;TEXT(ROW()-1,"000")&amp;"-"&amp;$F1651&amp;TEXT(COUNTIF($F$2:F1651,$F1651), "000")</f>
        <v>2012-1650-泠涷茶616</v>
      </c>
      <c r="C1651" s="14" t="s">
        <v>171</v>
      </c>
      <c r="D1651" s="14" t="s">
        <v>9</v>
      </c>
      <c r="E1651" s="14" t="s">
        <v>10</v>
      </c>
      <c r="F1651" s="14" t="s">
        <v>176</v>
      </c>
      <c r="G1651" s="14">
        <v>86</v>
      </c>
      <c r="H1651" s="14">
        <v>27</v>
      </c>
      <c r="I1651" s="14">
        <v>22</v>
      </c>
      <c r="J1651" s="14">
        <v>9000</v>
      </c>
      <c r="K1651" s="15">
        <f t="shared" si="25"/>
        <v>198000</v>
      </c>
    </row>
    <row r="1652" spans="1:11">
      <c r="A1652" s="13">
        <v>41086</v>
      </c>
      <c r="B1652" s="67" t="str">
        <f>TEXT($A1652,"YYYY")&amp;"-"&amp;TEXT(ROW()-1,"000")&amp;"-"&amp;$F1652&amp;TEXT(COUNTIF($F$2:F1652,$F1652), "000")</f>
        <v>2012-1651-紅茶496</v>
      </c>
      <c r="C1652" s="14" t="s">
        <v>169</v>
      </c>
      <c r="D1652" s="14" t="s">
        <v>151</v>
      </c>
      <c r="E1652" s="14" t="s">
        <v>7</v>
      </c>
      <c r="F1652" s="14" t="s">
        <v>175</v>
      </c>
      <c r="G1652" s="14">
        <v>97</v>
      </c>
      <c r="H1652" s="14">
        <v>55</v>
      </c>
      <c r="I1652" s="14">
        <v>98</v>
      </c>
      <c r="J1652" s="14">
        <v>23500</v>
      </c>
      <c r="K1652" s="15">
        <f t="shared" si="25"/>
        <v>2303000</v>
      </c>
    </row>
    <row r="1653" spans="1:11">
      <c r="A1653" s="13">
        <v>41086</v>
      </c>
      <c r="B1653" s="67" t="str">
        <f>TEXT($A1653,"YYYY")&amp;"-"&amp;TEXT(ROW()-1,"000")&amp;"-"&amp;$F1653&amp;TEXT(COUNTIF($F$2:F1653,$F1653), "000")</f>
        <v>2012-1652-奶茶400</v>
      </c>
      <c r="C1653" s="14" t="s">
        <v>169</v>
      </c>
      <c r="D1653" s="14" t="s">
        <v>78</v>
      </c>
      <c r="E1653" s="14" t="s">
        <v>7</v>
      </c>
      <c r="F1653" s="14" t="s">
        <v>174</v>
      </c>
      <c r="G1653" s="14">
        <v>61</v>
      </c>
      <c r="H1653" s="14">
        <v>81</v>
      </c>
      <c r="I1653" s="14">
        <v>62</v>
      </c>
      <c r="J1653" s="14">
        <v>18000</v>
      </c>
      <c r="K1653" s="15">
        <f t="shared" si="25"/>
        <v>1116000</v>
      </c>
    </row>
    <row r="1654" spans="1:11">
      <c r="A1654" s="13">
        <v>41086</v>
      </c>
      <c r="B1654" s="67" t="str">
        <f>TEXT($A1654,"YYYY")&amp;"-"&amp;TEXT(ROW()-1,"000")&amp;"-"&amp;$F1654&amp;TEXT(COUNTIF($F$2:F1654,$F1654), "000")</f>
        <v>2012-1653-紅茶497</v>
      </c>
      <c r="C1654" s="14" t="s">
        <v>13</v>
      </c>
      <c r="D1654" s="14" t="s">
        <v>122</v>
      </c>
      <c r="E1654" s="14" t="s">
        <v>18</v>
      </c>
      <c r="F1654" s="14" t="s">
        <v>175</v>
      </c>
      <c r="G1654" s="14">
        <v>42</v>
      </c>
      <c r="H1654" s="14">
        <v>89</v>
      </c>
      <c r="I1654" s="14">
        <v>3</v>
      </c>
      <c r="J1654" s="14">
        <v>23500</v>
      </c>
      <c r="K1654" s="15">
        <f t="shared" si="25"/>
        <v>70500</v>
      </c>
    </row>
    <row r="1655" spans="1:11">
      <c r="A1655" s="13">
        <v>41086</v>
      </c>
      <c r="B1655" s="67" t="str">
        <f>TEXT($A1655,"YYYY")&amp;"-"&amp;TEXT(ROW()-1,"000")&amp;"-"&amp;$F1655&amp;TEXT(COUNTIF($F$2:F1655,$F1655), "000")</f>
        <v>2012-1654-奶茶401</v>
      </c>
      <c r="C1655" s="14" t="s">
        <v>171</v>
      </c>
      <c r="D1655" s="14" t="s">
        <v>40</v>
      </c>
      <c r="E1655" s="14" t="s">
        <v>23</v>
      </c>
      <c r="F1655" s="14" t="s">
        <v>174</v>
      </c>
      <c r="G1655" s="14">
        <v>70</v>
      </c>
      <c r="H1655" s="14">
        <v>76</v>
      </c>
      <c r="I1655" s="14">
        <v>85</v>
      </c>
      <c r="J1655" s="14">
        <v>18000</v>
      </c>
      <c r="K1655" s="15">
        <f t="shared" si="25"/>
        <v>1530000</v>
      </c>
    </row>
    <row r="1656" spans="1:11">
      <c r="A1656" s="13">
        <v>41087</v>
      </c>
      <c r="B1656" s="67" t="str">
        <f>TEXT($A1656,"YYYY")&amp;"-"&amp;TEXT(ROW()-1,"000")&amp;"-"&amp;$F1656&amp;TEXT(COUNTIF($F$2:F1656,$F1656), "000")</f>
        <v>2012-1655-泠涷茶617</v>
      </c>
      <c r="C1656" s="14" t="s">
        <v>173</v>
      </c>
      <c r="D1656" s="14" t="s">
        <v>27</v>
      </c>
      <c r="E1656" s="14" t="s">
        <v>21</v>
      </c>
      <c r="F1656" s="14" t="s">
        <v>176</v>
      </c>
      <c r="G1656" s="14">
        <v>25</v>
      </c>
      <c r="H1656" s="14">
        <v>63</v>
      </c>
      <c r="I1656" s="14">
        <v>62</v>
      </c>
      <c r="J1656" s="14">
        <v>9000</v>
      </c>
      <c r="K1656" s="15">
        <f t="shared" si="25"/>
        <v>558000</v>
      </c>
    </row>
    <row r="1657" spans="1:11">
      <c r="A1657" s="13">
        <v>41087</v>
      </c>
      <c r="B1657" s="67" t="str">
        <f>TEXT($A1657,"YYYY")&amp;"-"&amp;TEXT(ROW()-1,"000")&amp;"-"&amp;$F1657&amp;TEXT(COUNTIF($F$2:F1657,$F1657), "000")</f>
        <v>2012-1656-泠涷茶618</v>
      </c>
      <c r="C1657" s="14" t="s">
        <v>172</v>
      </c>
      <c r="D1657" s="14" t="s">
        <v>150</v>
      </c>
      <c r="E1657" s="14" t="s">
        <v>21</v>
      </c>
      <c r="F1657" s="14" t="s">
        <v>176</v>
      </c>
      <c r="G1657" s="14">
        <v>67</v>
      </c>
      <c r="H1657" s="14">
        <v>49</v>
      </c>
      <c r="I1657" s="14">
        <v>74</v>
      </c>
      <c r="J1657" s="14">
        <v>9000</v>
      </c>
      <c r="K1657" s="15">
        <f t="shared" si="25"/>
        <v>666000</v>
      </c>
    </row>
    <row r="1658" spans="1:11">
      <c r="A1658" s="13">
        <v>41087</v>
      </c>
      <c r="B1658" s="67" t="str">
        <f>TEXT($A1658,"YYYY")&amp;"-"&amp;TEXT(ROW()-1,"000")&amp;"-"&amp;$F1658&amp;TEXT(COUNTIF($F$2:F1658,$F1658), "000")</f>
        <v>2012-1657-紅茶498</v>
      </c>
      <c r="C1658" s="14" t="s">
        <v>169</v>
      </c>
      <c r="D1658" s="14" t="s">
        <v>9</v>
      </c>
      <c r="E1658" s="14" t="s">
        <v>18</v>
      </c>
      <c r="F1658" s="14" t="s">
        <v>175</v>
      </c>
      <c r="G1658" s="14">
        <v>57</v>
      </c>
      <c r="H1658" s="14">
        <v>31</v>
      </c>
      <c r="I1658" s="14">
        <v>6</v>
      </c>
      <c r="J1658" s="14">
        <v>23500</v>
      </c>
      <c r="K1658" s="15">
        <f t="shared" si="25"/>
        <v>141000</v>
      </c>
    </row>
    <row r="1659" spans="1:11">
      <c r="A1659" s="13">
        <v>41089</v>
      </c>
      <c r="B1659" s="67" t="str">
        <f>TEXT($A1659,"YYYY")&amp;"-"&amp;TEXT(ROW()-1,"000")&amp;"-"&amp;$F1659&amp;TEXT(COUNTIF($F$2:F1659,$F1659), "000")</f>
        <v>2012-1658-紅茶499</v>
      </c>
      <c r="C1659" s="14" t="s">
        <v>170</v>
      </c>
      <c r="D1659" s="14" t="s">
        <v>165</v>
      </c>
      <c r="E1659" s="14" t="s">
        <v>18</v>
      </c>
      <c r="F1659" s="14" t="s">
        <v>175</v>
      </c>
      <c r="G1659" s="14">
        <v>44</v>
      </c>
      <c r="H1659" s="14">
        <v>42</v>
      </c>
      <c r="I1659" s="14">
        <v>36</v>
      </c>
      <c r="J1659" s="14">
        <v>23500</v>
      </c>
      <c r="K1659" s="15">
        <f t="shared" si="25"/>
        <v>846000</v>
      </c>
    </row>
    <row r="1660" spans="1:11">
      <c r="A1660" s="13">
        <v>41089</v>
      </c>
      <c r="B1660" s="67" t="str">
        <f>TEXT($A1660,"YYYY")&amp;"-"&amp;TEXT(ROW()-1,"000")&amp;"-"&amp;$F1660&amp;TEXT(COUNTIF($F$2:F1660,$F1660), "000")</f>
        <v>2012-1659-奶茶402</v>
      </c>
      <c r="C1660" s="14" t="s">
        <v>171</v>
      </c>
      <c r="D1660" s="14" t="s">
        <v>54</v>
      </c>
      <c r="E1660" s="14" t="s">
        <v>7</v>
      </c>
      <c r="F1660" s="14" t="s">
        <v>174</v>
      </c>
      <c r="G1660" s="14">
        <v>78</v>
      </c>
      <c r="H1660" s="14">
        <v>72</v>
      </c>
      <c r="I1660" s="14">
        <v>34</v>
      </c>
      <c r="J1660" s="14">
        <v>18000</v>
      </c>
      <c r="K1660" s="15">
        <f t="shared" si="25"/>
        <v>612000</v>
      </c>
    </row>
    <row r="1661" spans="1:11">
      <c r="A1661" s="13">
        <v>41089</v>
      </c>
      <c r="B1661" s="67" t="str">
        <f>TEXT($A1661,"YYYY")&amp;"-"&amp;TEXT(ROW()-1,"000")&amp;"-"&amp;$F1661&amp;TEXT(COUNTIF($F$2:F1661,$F1661), "000")</f>
        <v>2012-1660-奶茶403</v>
      </c>
      <c r="C1661" s="14" t="s">
        <v>173</v>
      </c>
      <c r="D1661" s="14" t="s">
        <v>129</v>
      </c>
      <c r="E1661" s="14" t="s">
        <v>18</v>
      </c>
      <c r="F1661" s="14" t="s">
        <v>174</v>
      </c>
      <c r="G1661" s="14">
        <v>37</v>
      </c>
      <c r="H1661" s="14">
        <v>63</v>
      </c>
      <c r="I1661" s="14">
        <v>38</v>
      </c>
      <c r="J1661" s="14">
        <v>18000</v>
      </c>
      <c r="K1661" s="15">
        <f t="shared" si="25"/>
        <v>684000</v>
      </c>
    </row>
    <row r="1662" spans="1:11">
      <c r="A1662" s="13">
        <v>41090</v>
      </c>
      <c r="B1662" s="67" t="str">
        <f>TEXT($A1662,"YYYY")&amp;"-"&amp;TEXT(ROW()-1,"000")&amp;"-"&amp;$F1662&amp;TEXT(COUNTIF($F$2:F1662,$F1662), "000")</f>
        <v>2012-1661-紅茶500</v>
      </c>
      <c r="C1662" s="14" t="s">
        <v>172</v>
      </c>
      <c r="D1662" s="14" t="s">
        <v>26</v>
      </c>
      <c r="E1662" s="14" t="s">
        <v>21</v>
      </c>
      <c r="F1662" s="14" t="s">
        <v>175</v>
      </c>
      <c r="G1662" s="14">
        <v>20</v>
      </c>
      <c r="H1662" s="14">
        <v>56</v>
      </c>
      <c r="I1662" s="14">
        <v>13</v>
      </c>
      <c r="J1662" s="14">
        <v>23500</v>
      </c>
      <c r="K1662" s="15">
        <f t="shared" si="25"/>
        <v>305500</v>
      </c>
    </row>
    <row r="1663" spans="1:11">
      <c r="A1663" s="13">
        <v>41090</v>
      </c>
      <c r="B1663" s="67" t="str">
        <f>TEXT($A1663,"YYYY")&amp;"-"&amp;TEXT(ROW()-1,"000")&amp;"-"&amp;$F1663&amp;TEXT(COUNTIF($F$2:F1663,$F1663), "000")</f>
        <v>2012-1662-紅茶501</v>
      </c>
      <c r="C1663" s="14" t="s">
        <v>169</v>
      </c>
      <c r="D1663" s="14" t="s">
        <v>94</v>
      </c>
      <c r="E1663" s="14" t="s">
        <v>10</v>
      </c>
      <c r="F1663" s="14" t="s">
        <v>175</v>
      </c>
      <c r="G1663" s="14">
        <v>34</v>
      </c>
      <c r="H1663" s="14">
        <v>27</v>
      </c>
      <c r="I1663" s="14">
        <v>22</v>
      </c>
      <c r="J1663" s="14">
        <v>23500</v>
      </c>
      <c r="K1663" s="15">
        <f t="shared" si="25"/>
        <v>517000</v>
      </c>
    </row>
    <row r="1664" spans="1:11">
      <c r="A1664" s="13">
        <v>41090</v>
      </c>
      <c r="B1664" s="67" t="str">
        <f>TEXT($A1664,"YYYY")&amp;"-"&amp;TEXT(ROW()-1,"000")&amp;"-"&amp;$F1664&amp;TEXT(COUNTIF($F$2:F1664,$F1664), "000")</f>
        <v>2012-1663-紅茶502</v>
      </c>
      <c r="C1664" s="14" t="s">
        <v>173</v>
      </c>
      <c r="D1664" s="14" t="s">
        <v>59</v>
      </c>
      <c r="E1664" s="14" t="s">
        <v>7</v>
      </c>
      <c r="F1664" s="14" t="s">
        <v>175</v>
      </c>
      <c r="G1664" s="14">
        <v>79</v>
      </c>
      <c r="H1664" s="14">
        <v>31</v>
      </c>
      <c r="I1664" s="14">
        <v>8</v>
      </c>
      <c r="J1664" s="14">
        <v>23500</v>
      </c>
      <c r="K1664" s="15">
        <f t="shared" si="25"/>
        <v>188000</v>
      </c>
    </row>
    <row r="1665" spans="1:11">
      <c r="A1665" s="13">
        <v>41090</v>
      </c>
      <c r="B1665" s="67" t="str">
        <f>TEXT($A1665,"YYYY")&amp;"-"&amp;TEXT(ROW()-1,"000")&amp;"-"&amp;$F1665&amp;TEXT(COUNTIF($F$2:F1665,$F1665), "000")</f>
        <v>2012-1664-奶茶404</v>
      </c>
      <c r="C1665" s="14" t="s">
        <v>169</v>
      </c>
      <c r="D1665" s="14" t="s">
        <v>60</v>
      </c>
      <c r="E1665" s="14" t="s">
        <v>7</v>
      </c>
      <c r="F1665" s="14" t="s">
        <v>174</v>
      </c>
      <c r="G1665" s="14">
        <v>90</v>
      </c>
      <c r="H1665" s="14">
        <v>23</v>
      </c>
      <c r="I1665" s="14">
        <v>28</v>
      </c>
      <c r="J1665" s="14">
        <v>18000</v>
      </c>
      <c r="K1665" s="15">
        <f t="shared" si="25"/>
        <v>504000</v>
      </c>
    </row>
    <row r="1666" spans="1:11">
      <c r="A1666" s="13">
        <v>41094</v>
      </c>
      <c r="B1666" s="67" t="str">
        <f>TEXT($A1666,"YYYY")&amp;"-"&amp;TEXT(ROW()-1,"000")&amp;"-"&amp;$F1666&amp;TEXT(COUNTIF($F$2:F1666,$F1666), "000")</f>
        <v>2012-1665-紅茶503</v>
      </c>
      <c r="C1666" s="14" t="s">
        <v>169</v>
      </c>
      <c r="D1666" s="14" t="s">
        <v>132</v>
      </c>
      <c r="E1666" s="14" t="s">
        <v>23</v>
      </c>
      <c r="F1666" s="14" t="s">
        <v>175</v>
      </c>
      <c r="G1666" s="14">
        <v>77</v>
      </c>
      <c r="H1666" s="14">
        <v>38</v>
      </c>
      <c r="I1666" s="14">
        <v>26</v>
      </c>
      <c r="J1666" s="14">
        <v>23500</v>
      </c>
      <c r="K1666" s="15">
        <f t="shared" ref="K1666:K1729" si="26">J1666*I1666</f>
        <v>611000</v>
      </c>
    </row>
    <row r="1667" spans="1:11">
      <c r="A1667" s="13">
        <v>41095</v>
      </c>
      <c r="B1667" s="67" t="str">
        <f>TEXT($A1667,"YYYY")&amp;"-"&amp;TEXT(ROW()-1,"000")&amp;"-"&amp;$F1667&amp;TEXT(COUNTIF($F$2:F1667,$F1667), "000")</f>
        <v>2012-1666-奶茶405</v>
      </c>
      <c r="C1667" s="14" t="s">
        <v>13</v>
      </c>
      <c r="D1667" s="14" t="s">
        <v>95</v>
      </c>
      <c r="E1667" s="14" t="s">
        <v>10</v>
      </c>
      <c r="F1667" s="14" t="s">
        <v>174</v>
      </c>
      <c r="G1667" s="14">
        <v>65</v>
      </c>
      <c r="H1667" s="14">
        <v>69</v>
      </c>
      <c r="I1667" s="14">
        <v>81</v>
      </c>
      <c r="J1667" s="14">
        <v>18000</v>
      </c>
      <c r="K1667" s="15">
        <f t="shared" si="26"/>
        <v>1458000</v>
      </c>
    </row>
    <row r="1668" spans="1:11">
      <c r="A1668" s="13">
        <v>41095</v>
      </c>
      <c r="B1668" s="67" t="str">
        <f>TEXT($A1668,"YYYY")&amp;"-"&amp;TEXT(ROW()-1,"000")&amp;"-"&amp;$F1668&amp;TEXT(COUNTIF($F$2:F1668,$F1668), "000")</f>
        <v>2012-1667-泠涷茶619</v>
      </c>
      <c r="C1668" s="14" t="s">
        <v>171</v>
      </c>
      <c r="D1668" s="14" t="s">
        <v>87</v>
      </c>
      <c r="E1668" s="14" t="s">
        <v>10</v>
      </c>
      <c r="F1668" s="14" t="s">
        <v>176</v>
      </c>
      <c r="G1668" s="14">
        <v>20</v>
      </c>
      <c r="H1668" s="14">
        <v>70</v>
      </c>
      <c r="I1668" s="14">
        <v>1</v>
      </c>
      <c r="J1668" s="14">
        <v>9000</v>
      </c>
      <c r="K1668" s="15">
        <f t="shared" si="26"/>
        <v>9000</v>
      </c>
    </row>
    <row r="1669" spans="1:11">
      <c r="A1669" s="13">
        <v>41097</v>
      </c>
      <c r="B1669" s="67" t="str">
        <f>TEXT($A1669,"YYYY")&amp;"-"&amp;TEXT(ROW()-1,"000")&amp;"-"&amp;$F1669&amp;TEXT(COUNTIF($F$2:F1669,$F1669), "000")</f>
        <v>2012-1668-奶茶406</v>
      </c>
      <c r="C1669" s="14" t="s">
        <v>13</v>
      </c>
      <c r="D1669" s="14" t="s">
        <v>103</v>
      </c>
      <c r="E1669" s="14" t="s">
        <v>23</v>
      </c>
      <c r="F1669" s="14" t="s">
        <v>174</v>
      </c>
      <c r="G1669" s="14">
        <v>76</v>
      </c>
      <c r="H1669" s="14">
        <v>80</v>
      </c>
      <c r="I1669" s="14">
        <v>39</v>
      </c>
      <c r="J1669" s="14">
        <v>18000</v>
      </c>
      <c r="K1669" s="15">
        <f t="shared" si="26"/>
        <v>702000</v>
      </c>
    </row>
    <row r="1670" spans="1:11">
      <c r="A1670" s="13">
        <v>41098</v>
      </c>
      <c r="B1670" s="67" t="str">
        <f>TEXT($A1670,"YYYY")&amp;"-"&amp;TEXT(ROW()-1,"000")&amp;"-"&amp;$F1670&amp;TEXT(COUNTIF($F$2:F1670,$F1670), "000")</f>
        <v>2012-1669-紅茶504</v>
      </c>
      <c r="C1670" s="14" t="s">
        <v>171</v>
      </c>
      <c r="D1670" s="14" t="s">
        <v>46</v>
      </c>
      <c r="E1670" s="14" t="s">
        <v>10</v>
      </c>
      <c r="F1670" s="14" t="s">
        <v>175</v>
      </c>
      <c r="G1670" s="14">
        <v>67</v>
      </c>
      <c r="H1670" s="14">
        <v>91</v>
      </c>
      <c r="I1670" s="14">
        <v>11</v>
      </c>
      <c r="J1670" s="14">
        <v>23500</v>
      </c>
      <c r="K1670" s="15">
        <f t="shared" si="26"/>
        <v>258500</v>
      </c>
    </row>
    <row r="1671" spans="1:11">
      <c r="A1671" s="13">
        <v>41098</v>
      </c>
      <c r="B1671" s="67" t="str">
        <f>TEXT($A1671,"YYYY")&amp;"-"&amp;TEXT(ROW()-1,"000")&amp;"-"&amp;$F1671&amp;TEXT(COUNTIF($F$2:F1671,$F1671), "000")</f>
        <v>2012-1670-紅茶505</v>
      </c>
      <c r="C1671" s="14" t="s">
        <v>170</v>
      </c>
      <c r="D1671" s="14" t="s">
        <v>75</v>
      </c>
      <c r="E1671" s="14" t="s">
        <v>7</v>
      </c>
      <c r="F1671" s="14" t="s">
        <v>175</v>
      </c>
      <c r="G1671" s="14">
        <v>46</v>
      </c>
      <c r="H1671" s="14">
        <v>44</v>
      </c>
      <c r="I1671" s="14">
        <v>73</v>
      </c>
      <c r="J1671" s="14">
        <v>23500</v>
      </c>
      <c r="K1671" s="15">
        <f t="shared" si="26"/>
        <v>1715500</v>
      </c>
    </row>
    <row r="1672" spans="1:11">
      <c r="A1672" s="13">
        <v>41099</v>
      </c>
      <c r="B1672" s="67" t="str">
        <f>TEXT($A1672,"YYYY")&amp;"-"&amp;TEXT(ROW()-1,"000")&amp;"-"&amp;$F1672&amp;TEXT(COUNTIF($F$2:F1672,$F1672), "000")</f>
        <v>2012-1671-紅茶506</v>
      </c>
      <c r="C1672" s="14" t="s">
        <v>170</v>
      </c>
      <c r="D1672" s="14" t="s">
        <v>133</v>
      </c>
      <c r="E1672" s="14" t="s">
        <v>23</v>
      </c>
      <c r="F1672" s="14" t="s">
        <v>175</v>
      </c>
      <c r="G1672" s="14">
        <v>71</v>
      </c>
      <c r="H1672" s="14">
        <v>66</v>
      </c>
      <c r="I1672" s="14">
        <v>70</v>
      </c>
      <c r="J1672" s="14">
        <v>23500</v>
      </c>
      <c r="K1672" s="15">
        <f t="shared" si="26"/>
        <v>1645000</v>
      </c>
    </row>
    <row r="1673" spans="1:11">
      <c r="A1673" s="13">
        <v>41099</v>
      </c>
      <c r="B1673" s="67" t="str">
        <f>TEXT($A1673,"YYYY")&amp;"-"&amp;TEXT(ROW()-1,"000")&amp;"-"&amp;$F1673&amp;TEXT(COUNTIF($F$2:F1673,$F1673), "000")</f>
        <v>2012-1672-茶里王050</v>
      </c>
      <c r="C1673" s="14" t="s">
        <v>171</v>
      </c>
      <c r="D1673" s="14" t="s">
        <v>54</v>
      </c>
      <c r="E1673" s="14" t="s">
        <v>7</v>
      </c>
      <c r="F1673" s="14" t="s">
        <v>177</v>
      </c>
      <c r="G1673" s="14">
        <v>45</v>
      </c>
      <c r="H1673" s="14">
        <v>82</v>
      </c>
      <c r="I1673" s="14">
        <v>84</v>
      </c>
      <c r="J1673" s="14">
        <v>5000</v>
      </c>
      <c r="K1673" s="15">
        <f t="shared" si="26"/>
        <v>420000</v>
      </c>
    </row>
    <row r="1674" spans="1:11">
      <c r="A1674" s="13">
        <v>41099</v>
      </c>
      <c r="B1674" s="67" t="str">
        <f>TEXT($A1674,"YYYY")&amp;"-"&amp;TEXT(ROW()-1,"000")&amp;"-"&amp;$F1674&amp;TEXT(COUNTIF($F$2:F1674,$F1674), "000")</f>
        <v>2012-1673-茶里王051</v>
      </c>
      <c r="C1674" s="14" t="s">
        <v>173</v>
      </c>
      <c r="D1674" s="14" t="s">
        <v>12</v>
      </c>
      <c r="E1674" s="14" t="s">
        <v>10</v>
      </c>
      <c r="F1674" s="14" t="s">
        <v>177</v>
      </c>
      <c r="G1674" s="14">
        <v>24</v>
      </c>
      <c r="H1674" s="14">
        <v>79</v>
      </c>
      <c r="I1674" s="14">
        <v>48</v>
      </c>
      <c r="J1674" s="14">
        <v>5000</v>
      </c>
      <c r="K1674" s="15">
        <f t="shared" si="26"/>
        <v>240000</v>
      </c>
    </row>
    <row r="1675" spans="1:11">
      <c r="A1675" s="13">
        <v>41105</v>
      </c>
      <c r="B1675" s="67" t="str">
        <f>TEXT($A1675,"YYYY")&amp;"-"&amp;TEXT(ROW()-1,"000")&amp;"-"&amp;$F1675&amp;TEXT(COUNTIF($F$2:F1675,$F1675), "000")</f>
        <v>2012-1674-泠涷茶620</v>
      </c>
      <c r="C1675" s="14" t="s">
        <v>173</v>
      </c>
      <c r="D1675" s="14" t="s">
        <v>77</v>
      </c>
      <c r="E1675" s="14" t="s">
        <v>7</v>
      </c>
      <c r="F1675" s="14" t="s">
        <v>176</v>
      </c>
      <c r="G1675" s="14">
        <v>86</v>
      </c>
      <c r="H1675" s="14">
        <v>68</v>
      </c>
      <c r="I1675" s="14">
        <v>64</v>
      </c>
      <c r="J1675" s="14">
        <v>9000</v>
      </c>
      <c r="K1675" s="15">
        <f t="shared" si="26"/>
        <v>576000</v>
      </c>
    </row>
    <row r="1676" spans="1:11">
      <c r="A1676" s="13">
        <v>41105</v>
      </c>
      <c r="B1676" s="67" t="str">
        <f>TEXT($A1676,"YYYY")&amp;"-"&amp;TEXT(ROW()-1,"000")&amp;"-"&amp;$F1676&amp;TEXT(COUNTIF($F$2:F1676,$F1676), "000")</f>
        <v>2012-1675-奶茶407</v>
      </c>
      <c r="C1676" s="14" t="s">
        <v>171</v>
      </c>
      <c r="D1676" s="14" t="s">
        <v>111</v>
      </c>
      <c r="E1676" s="14" t="s">
        <v>23</v>
      </c>
      <c r="F1676" s="14" t="s">
        <v>174</v>
      </c>
      <c r="G1676" s="14">
        <v>33</v>
      </c>
      <c r="H1676" s="14">
        <v>33</v>
      </c>
      <c r="I1676" s="14">
        <v>38</v>
      </c>
      <c r="J1676" s="14">
        <v>18000</v>
      </c>
      <c r="K1676" s="15">
        <f t="shared" si="26"/>
        <v>684000</v>
      </c>
    </row>
    <row r="1677" spans="1:11">
      <c r="A1677" s="13">
        <v>41106</v>
      </c>
      <c r="B1677" s="67" t="str">
        <f>TEXT($A1677,"YYYY")&amp;"-"&amp;TEXT(ROW()-1,"000")&amp;"-"&amp;$F1677&amp;TEXT(COUNTIF($F$2:F1677,$F1677), "000")</f>
        <v>2012-1676-紅茶507</v>
      </c>
      <c r="C1677" s="14" t="s">
        <v>173</v>
      </c>
      <c r="D1677" s="14" t="s">
        <v>59</v>
      </c>
      <c r="E1677" s="14" t="s">
        <v>7</v>
      </c>
      <c r="F1677" s="14" t="s">
        <v>175</v>
      </c>
      <c r="G1677" s="14">
        <v>44</v>
      </c>
      <c r="H1677" s="14">
        <v>97</v>
      </c>
      <c r="I1677" s="14">
        <v>61</v>
      </c>
      <c r="J1677" s="14">
        <v>23500</v>
      </c>
      <c r="K1677" s="15">
        <f t="shared" si="26"/>
        <v>1433500</v>
      </c>
    </row>
    <row r="1678" spans="1:11">
      <c r="A1678" s="13">
        <v>41106</v>
      </c>
      <c r="B1678" s="67" t="str">
        <f>TEXT($A1678,"YYYY")&amp;"-"&amp;TEXT(ROW()-1,"000")&amp;"-"&amp;$F1678&amp;TEXT(COUNTIF($F$2:F1678,$F1678), "000")</f>
        <v>2012-1677-奶茶408</v>
      </c>
      <c r="C1678" s="14" t="s">
        <v>171</v>
      </c>
      <c r="D1678" s="14" t="s">
        <v>126</v>
      </c>
      <c r="E1678" s="14" t="s">
        <v>18</v>
      </c>
      <c r="F1678" s="14" t="s">
        <v>174</v>
      </c>
      <c r="G1678" s="14">
        <v>78</v>
      </c>
      <c r="H1678" s="14">
        <v>48</v>
      </c>
      <c r="I1678" s="14">
        <v>59</v>
      </c>
      <c r="J1678" s="14">
        <v>18000</v>
      </c>
      <c r="K1678" s="15">
        <f t="shared" si="26"/>
        <v>1062000</v>
      </c>
    </row>
    <row r="1679" spans="1:11">
      <c r="A1679" s="13">
        <v>41106</v>
      </c>
      <c r="B1679" s="67" t="str">
        <f>TEXT($A1679,"YYYY")&amp;"-"&amp;TEXT(ROW()-1,"000")&amp;"-"&amp;$F1679&amp;TEXT(COUNTIF($F$2:F1679,$F1679), "000")</f>
        <v>2012-1678-紅茶508</v>
      </c>
      <c r="C1679" s="14" t="s">
        <v>170</v>
      </c>
      <c r="D1679" s="14" t="s">
        <v>161</v>
      </c>
      <c r="E1679" s="14" t="s">
        <v>10</v>
      </c>
      <c r="F1679" s="14" t="s">
        <v>175</v>
      </c>
      <c r="G1679" s="14">
        <v>65</v>
      </c>
      <c r="H1679" s="14">
        <v>46</v>
      </c>
      <c r="I1679" s="14">
        <v>98</v>
      </c>
      <c r="J1679" s="14">
        <v>23500</v>
      </c>
      <c r="K1679" s="15">
        <f t="shared" si="26"/>
        <v>2303000</v>
      </c>
    </row>
    <row r="1680" spans="1:11">
      <c r="A1680" s="13">
        <v>41107</v>
      </c>
      <c r="B1680" s="67" t="str">
        <f>TEXT($A1680,"YYYY")&amp;"-"&amp;TEXT(ROW()-1,"000")&amp;"-"&amp;$F1680&amp;TEXT(COUNTIF($F$2:F1680,$F1680), "000")</f>
        <v>2012-1679-泠涷茶621</v>
      </c>
      <c r="C1680" s="14" t="s">
        <v>172</v>
      </c>
      <c r="D1680" s="14" t="s">
        <v>150</v>
      </c>
      <c r="E1680" s="14" t="s">
        <v>21</v>
      </c>
      <c r="F1680" s="14" t="s">
        <v>176</v>
      </c>
      <c r="G1680" s="14">
        <v>34</v>
      </c>
      <c r="H1680" s="14">
        <v>55</v>
      </c>
      <c r="I1680" s="14">
        <v>91</v>
      </c>
      <c r="J1680" s="14">
        <v>9000</v>
      </c>
      <c r="K1680" s="15">
        <f t="shared" si="26"/>
        <v>819000</v>
      </c>
    </row>
    <row r="1681" spans="1:11">
      <c r="A1681" s="13">
        <v>41107</v>
      </c>
      <c r="B1681" s="67" t="str">
        <f>TEXT($A1681,"YYYY")&amp;"-"&amp;TEXT(ROW()-1,"000")&amp;"-"&amp;$F1681&amp;TEXT(COUNTIF($F$2:F1681,$F1681), "000")</f>
        <v>2012-1680-泠涷茶622</v>
      </c>
      <c r="C1681" s="14" t="s">
        <v>173</v>
      </c>
      <c r="D1681" s="14" t="s">
        <v>15</v>
      </c>
      <c r="E1681" s="14" t="s">
        <v>10</v>
      </c>
      <c r="F1681" s="14" t="s">
        <v>176</v>
      </c>
      <c r="G1681" s="14">
        <v>35</v>
      </c>
      <c r="H1681" s="14">
        <v>90</v>
      </c>
      <c r="I1681" s="14">
        <v>62</v>
      </c>
      <c r="J1681" s="14">
        <v>9000</v>
      </c>
      <c r="K1681" s="15">
        <f t="shared" si="26"/>
        <v>558000</v>
      </c>
    </row>
    <row r="1682" spans="1:11">
      <c r="A1682" s="13">
        <v>41107</v>
      </c>
      <c r="B1682" s="67" t="str">
        <f>TEXT($A1682,"YYYY")&amp;"-"&amp;TEXT(ROW()-1,"000")&amp;"-"&amp;$F1682&amp;TEXT(COUNTIF($F$2:F1682,$F1682), "000")</f>
        <v>2012-1681-泠涷茶623</v>
      </c>
      <c r="C1682" s="14" t="s">
        <v>172</v>
      </c>
      <c r="D1682" s="14" t="s">
        <v>125</v>
      </c>
      <c r="E1682" s="14" t="s">
        <v>118</v>
      </c>
      <c r="F1682" s="14" t="s">
        <v>176</v>
      </c>
      <c r="G1682" s="14">
        <v>28</v>
      </c>
      <c r="H1682" s="14">
        <v>29</v>
      </c>
      <c r="I1682" s="14">
        <v>95</v>
      </c>
      <c r="J1682" s="14">
        <v>9000</v>
      </c>
      <c r="K1682" s="15">
        <f t="shared" si="26"/>
        <v>855000</v>
      </c>
    </row>
    <row r="1683" spans="1:11">
      <c r="A1683" s="13">
        <v>41108</v>
      </c>
      <c r="B1683" s="67" t="str">
        <f>TEXT($A1683,"YYYY")&amp;"-"&amp;TEXT(ROW()-1,"000")&amp;"-"&amp;$F1683&amp;TEXT(COUNTIF($F$2:F1683,$F1683), "000")</f>
        <v>2012-1682-泠涷茶624</v>
      </c>
      <c r="C1683" s="14" t="s">
        <v>171</v>
      </c>
      <c r="D1683" s="14" t="s">
        <v>90</v>
      </c>
      <c r="E1683" s="14" t="s">
        <v>21</v>
      </c>
      <c r="F1683" s="14" t="s">
        <v>176</v>
      </c>
      <c r="G1683" s="14">
        <v>21</v>
      </c>
      <c r="H1683" s="14">
        <v>97</v>
      </c>
      <c r="I1683" s="14">
        <v>77</v>
      </c>
      <c r="J1683" s="14">
        <v>9000</v>
      </c>
      <c r="K1683" s="15">
        <f t="shared" si="26"/>
        <v>693000</v>
      </c>
    </row>
    <row r="1684" spans="1:11">
      <c r="A1684" s="13">
        <v>41109</v>
      </c>
      <c r="B1684" s="67" t="str">
        <f>TEXT($A1684,"YYYY")&amp;"-"&amp;TEXT(ROW()-1,"000")&amp;"-"&amp;$F1684&amp;TEXT(COUNTIF($F$2:F1684,$F1684), "000")</f>
        <v>2012-1683-奶茶409</v>
      </c>
      <c r="C1684" s="14" t="s">
        <v>172</v>
      </c>
      <c r="D1684" s="14" t="s">
        <v>12</v>
      </c>
      <c r="E1684" s="14" t="s">
        <v>23</v>
      </c>
      <c r="F1684" s="14" t="s">
        <v>174</v>
      </c>
      <c r="G1684" s="14">
        <v>98</v>
      </c>
      <c r="H1684" s="14">
        <v>39</v>
      </c>
      <c r="I1684" s="14">
        <v>99</v>
      </c>
      <c r="J1684" s="14">
        <v>18000</v>
      </c>
      <c r="K1684" s="15">
        <f t="shared" si="26"/>
        <v>1782000</v>
      </c>
    </row>
    <row r="1685" spans="1:11">
      <c r="A1685" s="13">
        <v>41110</v>
      </c>
      <c r="B1685" s="67" t="str">
        <f>TEXT($A1685,"YYYY")&amp;"-"&amp;TEXT(ROW()-1,"000")&amp;"-"&amp;$F1685&amp;TEXT(COUNTIF($F$2:F1685,$F1685), "000")</f>
        <v>2012-1684-泠涷茶625</v>
      </c>
      <c r="C1685" s="14" t="s">
        <v>172</v>
      </c>
      <c r="D1685" s="14" t="s">
        <v>125</v>
      </c>
      <c r="E1685" s="14" t="s">
        <v>118</v>
      </c>
      <c r="F1685" s="14" t="s">
        <v>176</v>
      </c>
      <c r="G1685" s="14">
        <v>62</v>
      </c>
      <c r="H1685" s="14">
        <v>50</v>
      </c>
      <c r="I1685" s="14">
        <v>65</v>
      </c>
      <c r="J1685" s="14">
        <v>9000</v>
      </c>
      <c r="K1685" s="15">
        <f t="shared" si="26"/>
        <v>585000</v>
      </c>
    </row>
    <row r="1686" spans="1:11">
      <c r="A1686" s="13">
        <v>41112</v>
      </c>
      <c r="B1686" s="67" t="str">
        <f>TEXT($A1686,"YYYY")&amp;"-"&amp;TEXT(ROW()-1,"000")&amp;"-"&amp;$F1686&amp;TEXT(COUNTIF($F$2:F1686,$F1686), "000")</f>
        <v>2012-1685-奶茶410</v>
      </c>
      <c r="C1686" s="14" t="s">
        <v>170</v>
      </c>
      <c r="D1686" s="14" t="s">
        <v>155</v>
      </c>
      <c r="E1686" s="14" t="s">
        <v>18</v>
      </c>
      <c r="F1686" s="14" t="s">
        <v>174</v>
      </c>
      <c r="G1686" s="14">
        <v>92</v>
      </c>
      <c r="H1686" s="14">
        <v>88</v>
      </c>
      <c r="I1686" s="14">
        <v>88</v>
      </c>
      <c r="J1686" s="14">
        <v>18000</v>
      </c>
      <c r="K1686" s="15">
        <f t="shared" si="26"/>
        <v>1584000</v>
      </c>
    </row>
    <row r="1687" spans="1:11">
      <c r="A1687" s="13">
        <v>41112</v>
      </c>
      <c r="B1687" s="67" t="str">
        <f>TEXT($A1687,"YYYY")&amp;"-"&amp;TEXT(ROW()-1,"000")&amp;"-"&amp;$F1687&amp;TEXT(COUNTIF($F$2:F1687,$F1687), "000")</f>
        <v>2012-1686-茶包086</v>
      </c>
      <c r="C1687" s="14" t="s">
        <v>170</v>
      </c>
      <c r="D1687" s="14" t="s">
        <v>50</v>
      </c>
      <c r="E1687" s="14" t="s">
        <v>10</v>
      </c>
      <c r="F1687" s="14" t="s">
        <v>178</v>
      </c>
      <c r="G1687" s="14">
        <v>42</v>
      </c>
      <c r="H1687" s="14">
        <v>81</v>
      </c>
      <c r="I1687" s="14">
        <v>48</v>
      </c>
      <c r="J1687" s="14">
        <v>4000</v>
      </c>
      <c r="K1687" s="15">
        <f t="shared" si="26"/>
        <v>192000</v>
      </c>
    </row>
    <row r="1688" spans="1:11">
      <c r="A1688" s="13">
        <v>41112</v>
      </c>
      <c r="B1688" s="67" t="str">
        <f>TEXT($A1688,"YYYY")&amp;"-"&amp;TEXT(ROW()-1,"000")&amp;"-"&amp;$F1688&amp;TEXT(COUNTIF($F$2:F1688,$F1688), "000")</f>
        <v>2012-1687-紅茶509</v>
      </c>
      <c r="C1688" s="14" t="s">
        <v>13</v>
      </c>
      <c r="D1688" s="14" t="s">
        <v>122</v>
      </c>
      <c r="E1688" s="14" t="s">
        <v>18</v>
      </c>
      <c r="F1688" s="14" t="s">
        <v>175</v>
      </c>
      <c r="G1688" s="14">
        <v>25</v>
      </c>
      <c r="H1688" s="14">
        <v>36</v>
      </c>
      <c r="I1688" s="14">
        <v>83</v>
      </c>
      <c r="J1688" s="14">
        <v>23500</v>
      </c>
      <c r="K1688" s="15">
        <f t="shared" si="26"/>
        <v>1950500</v>
      </c>
    </row>
    <row r="1689" spans="1:11">
      <c r="A1689" s="13">
        <v>41112</v>
      </c>
      <c r="B1689" s="67" t="str">
        <f>TEXT($A1689,"YYYY")&amp;"-"&amp;TEXT(ROW()-1,"000")&amp;"-"&amp;$F1689&amp;TEXT(COUNTIF($F$2:F1689,$F1689), "000")</f>
        <v>2012-1688-泠涷茶626</v>
      </c>
      <c r="C1689" s="14" t="s">
        <v>13</v>
      </c>
      <c r="D1689" s="14" t="s">
        <v>32</v>
      </c>
      <c r="E1689" s="14" t="s">
        <v>23</v>
      </c>
      <c r="F1689" s="14" t="s">
        <v>176</v>
      </c>
      <c r="G1689" s="14">
        <v>65</v>
      </c>
      <c r="H1689" s="14">
        <v>30</v>
      </c>
      <c r="I1689" s="14">
        <v>54</v>
      </c>
      <c r="J1689" s="14">
        <v>9000</v>
      </c>
      <c r="K1689" s="15">
        <f t="shared" si="26"/>
        <v>486000</v>
      </c>
    </row>
    <row r="1690" spans="1:11">
      <c r="A1690" s="13">
        <v>41113</v>
      </c>
      <c r="B1690" s="67" t="str">
        <f>TEXT($A1690,"YYYY")&amp;"-"&amp;TEXT(ROW()-1,"000")&amp;"-"&amp;$F1690&amp;TEXT(COUNTIF($F$2:F1690,$F1690), "000")</f>
        <v>2012-1689-紅茶510</v>
      </c>
      <c r="C1690" s="14" t="s">
        <v>173</v>
      </c>
      <c r="D1690" s="14" t="s">
        <v>107</v>
      </c>
      <c r="E1690" s="14" t="s">
        <v>18</v>
      </c>
      <c r="F1690" s="14" t="s">
        <v>175</v>
      </c>
      <c r="G1690" s="14">
        <v>62</v>
      </c>
      <c r="H1690" s="14">
        <v>72</v>
      </c>
      <c r="I1690" s="14">
        <v>5</v>
      </c>
      <c r="J1690" s="14">
        <v>23500</v>
      </c>
      <c r="K1690" s="15">
        <f t="shared" si="26"/>
        <v>117500</v>
      </c>
    </row>
    <row r="1691" spans="1:11">
      <c r="A1691" s="13">
        <v>41113</v>
      </c>
      <c r="B1691" s="67" t="str">
        <f>TEXT($A1691,"YYYY")&amp;"-"&amp;TEXT(ROW()-1,"000")&amp;"-"&amp;$F1691&amp;TEXT(COUNTIF($F$2:F1691,$F1691), "000")</f>
        <v>2012-1690-奶茶411</v>
      </c>
      <c r="C1691" s="14" t="s">
        <v>169</v>
      </c>
      <c r="D1691" s="14" t="s">
        <v>60</v>
      </c>
      <c r="E1691" s="14" t="s">
        <v>7</v>
      </c>
      <c r="F1691" s="14" t="s">
        <v>174</v>
      </c>
      <c r="G1691" s="14">
        <v>49</v>
      </c>
      <c r="H1691" s="14">
        <v>31</v>
      </c>
      <c r="I1691" s="14">
        <v>97</v>
      </c>
      <c r="J1691" s="14">
        <v>18000</v>
      </c>
      <c r="K1691" s="15">
        <f t="shared" si="26"/>
        <v>1746000</v>
      </c>
    </row>
    <row r="1692" spans="1:11">
      <c r="A1692" s="13">
        <v>41114</v>
      </c>
      <c r="B1692" s="67" t="str">
        <f>TEXT($A1692,"YYYY")&amp;"-"&amp;TEXT(ROW()-1,"000")&amp;"-"&amp;$F1692&amp;TEXT(COUNTIF($F$2:F1692,$F1692), "000")</f>
        <v>2012-1691-紅茶511</v>
      </c>
      <c r="C1692" s="14" t="s">
        <v>170</v>
      </c>
      <c r="D1692" s="14" t="s">
        <v>46</v>
      </c>
      <c r="E1692" s="14" t="s">
        <v>7</v>
      </c>
      <c r="F1692" s="14" t="s">
        <v>175</v>
      </c>
      <c r="G1692" s="14">
        <v>28</v>
      </c>
      <c r="H1692" s="14">
        <v>55</v>
      </c>
      <c r="I1692" s="14">
        <v>82</v>
      </c>
      <c r="J1692" s="14">
        <v>23500</v>
      </c>
      <c r="K1692" s="15">
        <f t="shared" si="26"/>
        <v>1927000</v>
      </c>
    </row>
    <row r="1693" spans="1:11">
      <c r="A1693" s="13">
        <v>41114</v>
      </c>
      <c r="B1693" s="67" t="str">
        <f>TEXT($A1693,"YYYY")&amp;"-"&amp;TEXT(ROW()-1,"000")&amp;"-"&amp;$F1693&amp;TEXT(COUNTIF($F$2:F1693,$F1693), "000")</f>
        <v>2012-1692-紅茶512</v>
      </c>
      <c r="C1693" s="14" t="s">
        <v>172</v>
      </c>
      <c r="D1693" s="14" t="s">
        <v>6</v>
      </c>
      <c r="E1693" s="14" t="s">
        <v>7</v>
      </c>
      <c r="F1693" s="14" t="s">
        <v>175</v>
      </c>
      <c r="G1693" s="14">
        <v>71</v>
      </c>
      <c r="H1693" s="14">
        <v>37</v>
      </c>
      <c r="I1693" s="14">
        <v>9</v>
      </c>
      <c r="J1693" s="14">
        <v>23500</v>
      </c>
      <c r="K1693" s="15">
        <f t="shared" si="26"/>
        <v>211500</v>
      </c>
    </row>
    <row r="1694" spans="1:11">
      <c r="A1694" s="13">
        <v>41114</v>
      </c>
      <c r="B1694" s="67" t="str">
        <f>TEXT($A1694,"YYYY")&amp;"-"&amp;TEXT(ROW()-1,"000")&amp;"-"&amp;$F1694&amp;TEXT(COUNTIF($F$2:F1694,$F1694), "000")</f>
        <v>2012-1693-奶茶412</v>
      </c>
      <c r="C1694" s="14" t="s">
        <v>169</v>
      </c>
      <c r="D1694" s="14" t="s">
        <v>6</v>
      </c>
      <c r="E1694" s="14" t="s">
        <v>7</v>
      </c>
      <c r="F1694" s="14" t="s">
        <v>174</v>
      </c>
      <c r="G1694" s="14">
        <v>88</v>
      </c>
      <c r="H1694" s="14">
        <v>96</v>
      </c>
      <c r="I1694" s="14">
        <v>70</v>
      </c>
      <c r="J1694" s="14">
        <v>18000</v>
      </c>
      <c r="K1694" s="15">
        <f t="shared" si="26"/>
        <v>1260000</v>
      </c>
    </row>
    <row r="1695" spans="1:11">
      <c r="A1695" s="13">
        <v>41115</v>
      </c>
      <c r="B1695" s="67" t="str">
        <f>TEXT($A1695,"YYYY")&amp;"-"&amp;TEXT(ROW()-1,"000")&amp;"-"&amp;$F1695&amp;TEXT(COUNTIF($F$2:F1695,$F1695), "000")</f>
        <v>2012-1694-茶包087</v>
      </c>
      <c r="C1695" s="14" t="s">
        <v>171</v>
      </c>
      <c r="D1695" s="14" t="s">
        <v>65</v>
      </c>
      <c r="E1695" s="14" t="s">
        <v>23</v>
      </c>
      <c r="F1695" s="14" t="s">
        <v>178</v>
      </c>
      <c r="G1695" s="14">
        <v>81</v>
      </c>
      <c r="H1695" s="14">
        <v>31</v>
      </c>
      <c r="I1695" s="14">
        <v>3</v>
      </c>
      <c r="J1695" s="14">
        <v>4000</v>
      </c>
      <c r="K1695" s="15">
        <f t="shared" si="26"/>
        <v>12000</v>
      </c>
    </row>
    <row r="1696" spans="1:11">
      <c r="A1696" s="13">
        <v>41117</v>
      </c>
      <c r="B1696" s="67" t="str">
        <f>TEXT($A1696,"YYYY")&amp;"-"&amp;TEXT(ROW()-1,"000")&amp;"-"&amp;$F1696&amp;TEXT(COUNTIF($F$2:F1696,$F1696), "000")</f>
        <v>2012-1695-奶茶413</v>
      </c>
      <c r="C1696" s="14" t="s">
        <v>170</v>
      </c>
      <c r="D1696" s="14" t="s">
        <v>131</v>
      </c>
      <c r="E1696" s="14" t="s">
        <v>23</v>
      </c>
      <c r="F1696" s="14" t="s">
        <v>174</v>
      </c>
      <c r="G1696" s="14">
        <v>27</v>
      </c>
      <c r="H1696" s="14">
        <v>28</v>
      </c>
      <c r="I1696" s="14">
        <v>98</v>
      </c>
      <c r="J1696" s="14">
        <v>18000</v>
      </c>
      <c r="K1696" s="15">
        <f t="shared" si="26"/>
        <v>1764000</v>
      </c>
    </row>
    <row r="1697" spans="1:11">
      <c r="A1697" s="13">
        <v>41117</v>
      </c>
      <c r="B1697" s="67" t="str">
        <f>TEXT($A1697,"YYYY")&amp;"-"&amp;TEXT(ROW()-1,"000")&amp;"-"&amp;$F1697&amp;TEXT(COUNTIF($F$2:F1697,$F1697), "000")</f>
        <v>2012-1696-泠涷茶627</v>
      </c>
      <c r="C1697" s="14" t="s">
        <v>169</v>
      </c>
      <c r="D1697" s="14" t="s">
        <v>123</v>
      </c>
      <c r="E1697" s="14" t="s">
        <v>18</v>
      </c>
      <c r="F1697" s="14" t="s">
        <v>176</v>
      </c>
      <c r="G1697" s="14">
        <v>62</v>
      </c>
      <c r="H1697" s="14">
        <v>100</v>
      </c>
      <c r="I1697" s="14">
        <v>51</v>
      </c>
      <c r="J1697" s="14">
        <v>9000</v>
      </c>
      <c r="K1697" s="15">
        <f t="shared" si="26"/>
        <v>459000</v>
      </c>
    </row>
    <row r="1698" spans="1:11">
      <c r="A1698" s="13">
        <v>41118</v>
      </c>
      <c r="B1698" s="67" t="str">
        <f>TEXT($A1698,"YYYY")&amp;"-"&amp;TEXT(ROW()-1,"000")&amp;"-"&amp;$F1698&amp;TEXT(COUNTIF($F$2:F1698,$F1698), "000")</f>
        <v>2012-1697-泠涷茶628</v>
      </c>
      <c r="C1698" s="14" t="s">
        <v>171</v>
      </c>
      <c r="D1698" s="14" t="s">
        <v>9</v>
      </c>
      <c r="E1698" s="14" t="s">
        <v>10</v>
      </c>
      <c r="F1698" s="14" t="s">
        <v>176</v>
      </c>
      <c r="G1698" s="14">
        <v>61</v>
      </c>
      <c r="H1698" s="14">
        <v>23</v>
      </c>
      <c r="I1698" s="14">
        <v>57</v>
      </c>
      <c r="J1698" s="14">
        <v>9000</v>
      </c>
      <c r="K1698" s="15">
        <f t="shared" si="26"/>
        <v>513000</v>
      </c>
    </row>
    <row r="1699" spans="1:11">
      <c r="A1699" s="13">
        <v>41118</v>
      </c>
      <c r="B1699" s="67" t="str">
        <f>TEXT($A1699,"YYYY")&amp;"-"&amp;TEXT(ROW()-1,"000")&amp;"-"&amp;$F1699&amp;TEXT(COUNTIF($F$2:F1699,$F1699), "000")</f>
        <v>2012-1698-泠涷茶629</v>
      </c>
      <c r="C1699" s="14" t="s">
        <v>171</v>
      </c>
      <c r="D1699" s="14" t="s">
        <v>127</v>
      </c>
      <c r="E1699" s="14" t="s">
        <v>23</v>
      </c>
      <c r="F1699" s="14" t="s">
        <v>176</v>
      </c>
      <c r="G1699" s="14">
        <v>38</v>
      </c>
      <c r="H1699" s="14">
        <v>48</v>
      </c>
      <c r="I1699" s="14">
        <v>57</v>
      </c>
      <c r="J1699" s="14">
        <v>9000</v>
      </c>
      <c r="K1699" s="15">
        <f t="shared" si="26"/>
        <v>513000</v>
      </c>
    </row>
    <row r="1700" spans="1:11">
      <c r="A1700" s="13">
        <v>41120</v>
      </c>
      <c r="B1700" s="67" t="str">
        <f>TEXT($A1700,"YYYY")&amp;"-"&amp;TEXT(ROW()-1,"000")&amp;"-"&amp;$F1700&amp;TEXT(COUNTIF($F$2:F1700,$F1700), "000")</f>
        <v>2012-1699-奶茶414</v>
      </c>
      <c r="C1700" s="14" t="s">
        <v>172</v>
      </c>
      <c r="D1700" s="14" t="s">
        <v>25</v>
      </c>
      <c r="E1700" s="14" t="s">
        <v>21</v>
      </c>
      <c r="F1700" s="14" t="s">
        <v>174</v>
      </c>
      <c r="G1700" s="14">
        <v>64</v>
      </c>
      <c r="H1700" s="14">
        <v>67</v>
      </c>
      <c r="I1700" s="14">
        <v>80</v>
      </c>
      <c r="J1700" s="14">
        <v>18000</v>
      </c>
      <c r="K1700" s="15">
        <f t="shared" si="26"/>
        <v>1440000</v>
      </c>
    </row>
    <row r="1701" spans="1:11">
      <c r="A1701" s="13">
        <v>41120</v>
      </c>
      <c r="B1701" s="67" t="str">
        <f>TEXT($A1701,"YYYY")&amp;"-"&amp;TEXT(ROW()-1,"000")&amp;"-"&amp;$F1701&amp;TEXT(COUNTIF($F$2:F1701,$F1701), "000")</f>
        <v>2012-1700-紅茶513</v>
      </c>
      <c r="C1701" s="14" t="s">
        <v>171</v>
      </c>
      <c r="D1701" s="14" t="s">
        <v>75</v>
      </c>
      <c r="E1701" s="14" t="s">
        <v>7</v>
      </c>
      <c r="F1701" s="14" t="s">
        <v>175</v>
      </c>
      <c r="G1701" s="14">
        <v>27</v>
      </c>
      <c r="H1701" s="14">
        <v>41</v>
      </c>
      <c r="I1701" s="14">
        <v>41</v>
      </c>
      <c r="J1701" s="14">
        <v>23500</v>
      </c>
      <c r="K1701" s="15">
        <f t="shared" si="26"/>
        <v>963500</v>
      </c>
    </row>
    <row r="1702" spans="1:11">
      <c r="A1702" s="13">
        <v>41121</v>
      </c>
      <c r="B1702" s="67" t="str">
        <f>TEXT($A1702,"YYYY")&amp;"-"&amp;TEXT(ROW()-1,"000")&amp;"-"&amp;$F1702&amp;TEXT(COUNTIF($F$2:F1702,$F1702), "000")</f>
        <v>2012-1701-泠涷茶630</v>
      </c>
      <c r="C1702" s="14" t="s">
        <v>170</v>
      </c>
      <c r="D1702" s="14" t="s">
        <v>31</v>
      </c>
      <c r="E1702" s="14" t="s">
        <v>18</v>
      </c>
      <c r="F1702" s="14" t="s">
        <v>176</v>
      </c>
      <c r="G1702" s="14">
        <v>32</v>
      </c>
      <c r="H1702" s="14">
        <v>27</v>
      </c>
      <c r="I1702" s="14">
        <v>81</v>
      </c>
      <c r="J1702" s="14">
        <v>9000</v>
      </c>
      <c r="K1702" s="15">
        <f t="shared" si="26"/>
        <v>729000</v>
      </c>
    </row>
    <row r="1703" spans="1:11">
      <c r="A1703" s="13">
        <v>41122</v>
      </c>
      <c r="B1703" s="67" t="str">
        <f>TEXT($A1703,"YYYY")&amp;"-"&amp;TEXT(ROW()-1,"000")&amp;"-"&amp;$F1703&amp;TEXT(COUNTIF($F$2:F1703,$F1703), "000")</f>
        <v>2012-1702-泠涷茶631</v>
      </c>
      <c r="C1703" s="14" t="s">
        <v>173</v>
      </c>
      <c r="D1703" s="14" t="s">
        <v>56</v>
      </c>
      <c r="E1703" s="14" t="s">
        <v>23</v>
      </c>
      <c r="F1703" s="14" t="s">
        <v>176</v>
      </c>
      <c r="G1703" s="14">
        <v>68</v>
      </c>
      <c r="H1703" s="14">
        <v>39</v>
      </c>
      <c r="I1703" s="14">
        <v>70</v>
      </c>
      <c r="J1703" s="14">
        <v>9000</v>
      </c>
      <c r="K1703" s="15">
        <f t="shared" si="26"/>
        <v>630000</v>
      </c>
    </row>
    <row r="1704" spans="1:11">
      <c r="A1704" s="13">
        <v>41122</v>
      </c>
      <c r="B1704" s="67" t="str">
        <f>TEXT($A1704,"YYYY")&amp;"-"&amp;TEXT(ROW()-1,"000")&amp;"-"&amp;$F1704&amp;TEXT(COUNTIF($F$2:F1704,$F1704), "000")</f>
        <v>2012-1703-泠涷茶632</v>
      </c>
      <c r="C1704" s="14" t="s">
        <v>171</v>
      </c>
      <c r="D1704" s="14" t="s">
        <v>90</v>
      </c>
      <c r="E1704" s="14" t="s">
        <v>21</v>
      </c>
      <c r="F1704" s="14" t="s">
        <v>176</v>
      </c>
      <c r="G1704" s="14">
        <v>79</v>
      </c>
      <c r="H1704" s="14">
        <v>92</v>
      </c>
      <c r="I1704" s="14">
        <v>74</v>
      </c>
      <c r="J1704" s="14">
        <v>9000</v>
      </c>
      <c r="K1704" s="15">
        <f t="shared" si="26"/>
        <v>666000</v>
      </c>
    </row>
    <row r="1705" spans="1:11">
      <c r="A1705" s="13">
        <v>41123</v>
      </c>
      <c r="B1705" s="67" t="str">
        <f>TEXT($A1705,"YYYY")&amp;"-"&amp;TEXT(ROW()-1,"000")&amp;"-"&amp;$F1705&amp;TEXT(COUNTIF($F$2:F1705,$F1705), "000")</f>
        <v>2012-1704-泠涷茶633</v>
      </c>
      <c r="C1705" s="14" t="s">
        <v>13</v>
      </c>
      <c r="D1705" s="14" t="s">
        <v>105</v>
      </c>
      <c r="E1705" s="14" t="s">
        <v>18</v>
      </c>
      <c r="F1705" s="14" t="s">
        <v>176</v>
      </c>
      <c r="G1705" s="14">
        <v>58</v>
      </c>
      <c r="H1705" s="14">
        <v>83</v>
      </c>
      <c r="I1705" s="14">
        <v>71</v>
      </c>
      <c r="J1705" s="14">
        <v>9000</v>
      </c>
      <c r="K1705" s="15">
        <f t="shared" si="26"/>
        <v>639000</v>
      </c>
    </row>
    <row r="1706" spans="1:11">
      <c r="A1706" s="13">
        <v>41123</v>
      </c>
      <c r="B1706" s="67" t="str">
        <f>TEXT($A1706,"YYYY")&amp;"-"&amp;TEXT(ROW()-1,"000")&amp;"-"&amp;$F1706&amp;TEXT(COUNTIF($F$2:F1706,$F1706), "000")</f>
        <v>2012-1705-奶茶415</v>
      </c>
      <c r="C1706" s="14" t="s">
        <v>169</v>
      </c>
      <c r="D1706" s="14" t="s">
        <v>53</v>
      </c>
      <c r="E1706" s="14" t="s">
        <v>23</v>
      </c>
      <c r="F1706" s="14" t="s">
        <v>174</v>
      </c>
      <c r="G1706" s="14">
        <v>49</v>
      </c>
      <c r="H1706" s="14">
        <v>78</v>
      </c>
      <c r="I1706" s="14">
        <v>33</v>
      </c>
      <c r="J1706" s="14">
        <v>18000</v>
      </c>
      <c r="K1706" s="15">
        <f t="shared" si="26"/>
        <v>594000</v>
      </c>
    </row>
    <row r="1707" spans="1:11">
      <c r="A1707" s="13">
        <v>41124</v>
      </c>
      <c r="B1707" s="67" t="str">
        <f>TEXT($A1707,"YYYY")&amp;"-"&amp;TEXT(ROW()-1,"000")&amp;"-"&amp;$F1707&amp;TEXT(COUNTIF($F$2:F1707,$F1707), "000")</f>
        <v>2012-1706-奶茶416</v>
      </c>
      <c r="C1707" s="14" t="s">
        <v>169</v>
      </c>
      <c r="D1707" s="14" t="s">
        <v>143</v>
      </c>
      <c r="E1707" s="14" t="s">
        <v>18</v>
      </c>
      <c r="F1707" s="14" t="s">
        <v>174</v>
      </c>
      <c r="G1707" s="14">
        <v>44</v>
      </c>
      <c r="H1707" s="14">
        <v>83</v>
      </c>
      <c r="I1707" s="14">
        <v>84</v>
      </c>
      <c r="J1707" s="14">
        <v>18000</v>
      </c>
      <c r="K1707" s="15">
        <f t="shared" si="26"/>
        <v>1512000</v>
      </c>
    </row>
    <row r="1708" spans="1:11">
      <c r="A1708" s="13">
        <v>41124</v>
      </c>
      <c r="B1708" s="67" t="str">
        <f>TEXT($A1708,"YYYY")&amp;"-"&amp;TEXT(ROW()-1,"000")&amp;"-"&amp;$F1708&amp;TEXT(COUNTIF($F$2:F1708,$F1708), "000")</f>
        <v>2012-1707-泠涷茶634</v>
      </c>
      <c r="C1708" s="14" t="s">
        <v>13</v>
      </c>
      <c r="D1708" s="14" t="s">
        <v>68</v>
      </c>
      <c r="E1708" s="14" t="s">
        <v>7</v>
      </c>
      <c r="F1708" s="14" t="s">
        <v>176</v>
      </c>
      <c r="G1708" s="14">
        <v>81</v>
      </c>
      <c r="H1708" s="14">
        <v>63</v>
      </c>
      <c r="I1708" s="14">
        <v>72</v>
      </c>
      <c r="J1708" s="14">
        <v>9000</v>
      </c>
      <c r="K1708" s="15">
        <f t="shared" si="26"/>
        <v>648000</v>
      </c>
    </row>
    <row r="1709" spans="1:11">
      <c r="A1709" s="13">
        <v>41127</v>
      </c>
      <c r="B1709" s="67" t="str">
        <f>TEXT($A1709,"YYYY")&amp;"-"&amp;TEXT(ROW()-1,"000")&amp;"-"&amp;$F1709&amp;TEXT(COUNTIF($F$2:F1709,$F1709), "000")</f>
        <v>2012-1708-奶茶417</v>
      </c>
      <c r="C1709" s="14" t="s">
        <v>172</v>
      </c>
      <c r="D1709" s="14" t="s">
        <v>12</v>
      </c>
      <c r="E1709" s="14" t="s">
        <v>23</v>
      </c>
      <c r="F1709" s="14" t="s">
        <v>174</v>
      </c>
      <c r="G1709" s="14">
        <v>29</v>
      </c>
      <c r="H1709" s="14">
        <v>90</v>
      </c>
      <c r="I1709" s="14">
        <v>87</v>
      </c>
      <c r="J1709" s="14">
        <v>18000</v>
      </c>
      <c r="K1709" s="15">
        <f t="shared" si="26"/>
        <v>1566000</v>
      </c>
    </row>
    <row r="1710" spans="1:11">
      <c r="A1710" s="13">
        <v>41127</v>
      </c>
      <c r="B1710" s="67" t="str">
        <f>TEXT($A1710,"YYYY")&amp;"-"&amp;TEXT(ROW()-1,"000")&amp;"-"&amp;$F1710&amp;TEXT(COUNTIF($F$2:F1710,$F1710), "000")</f>
        <v>2012-1709-泠涷茶635</v>
      </c>
      <c r="C1710" s="14" t="s">
        <v>13</v>
      </c>
      <c r="D1710" s="14" t="s">
        <v>167</v>
      </c>
      <c r="E1710" s="14" t="s">
        <v>18</v>
      </c>
      <c r="F1710" s="14" t="s">
        <v>176</v>
      </c>
      <c r="G1710" s="14">
        <v>23</v>
      </c>
      <c r="H1710" s="14">
        <v>95</v>
      </c>
      <c r="I1710" s="14">
        <v>8</v>
      </c>
      <c r="J1710" s="14">
        <v>9000</v>
      </c>
      <c r="K1710" s="15">
        <f t="shared" si="26"/>
        <v>72000</v>
      </c>
    </row>
    <row r="1711" spans="1:11">
      <c r="A1711" s="13">
        <v>41128</v>
      </c>
      <c r="B1711" s="67" t="str">
        <f>TEXT($A1711,"YYYY")&amp;"-"&amp;TEXT(ROW()-1,"000")&amp;"-"&amp;$F1711&amp;TEXT(COUNTIF($F$2:F1711,$F1711), "000")</f>
        <v>2012-1710-紅茶514</v>
      </c>
      <c r="C1711" s="14" t="s">
        <v>171</v>
      </c>
      <c r="D1711" s="14" t="s">
        <v>81</v>
      </c>
      <c r="E1711" s="14" t="s">
        <v>18</v>
      </c>
      <c r="F1711" s="14" t="s">
        <v>175</v>
      </c>
      <c r="G1711" s="14">
        <v>26</v>
      </c>
      <c r="H1711" s="14">
        <v>40</v>
      </c>
      <c r="I1711" s="14">
        <v>89</v>
      </c>
      <c r="J1711" s="14">
        <v>23500</v>
      </c>
      <c r="K1711" s="15">
        <f t="shared" si="26"/>
        <v>2091500</v>
      </c>
    </row>
    <row r="1712" spans="1:11">
      <c r="A1712" s="13">
        <v>41129</v>
      </c>
      <c r="B1712" s="67" t="str">
        <f>TEXT($A1712,"YYYY")&amp;"-"&amp;TEXT(ROW()-1,"000")&amp;"-"&amp;$F1712&amp;TEXT(COUNTIF($F$2:F1712,$F1712), "000")</f>
        <v>2012-1711-紅茶515</v>
      </c>
      <c r="C1712" s="14" t="s">
        <v>169</v>
      </c>
      <c r="D1712" s="14" t="s">
        <v>113</v>
      </c>
      <c r="E1712" s="14" t="s">
        <v>23</v>
      </c>
      <c r="F1712" s="14" t="s">
        <v>175</v>
      </c>
      <c r="G1712" s="14">
        <v>25</v>
      </c>
      <c r="H1712" s="14">
        <v>35</v>
      </c>
      <c r="I1712" s="14">
        <v>10</v>
      </c>
      <c r="J1712" s="14">
        <v>23500</v>
      </c>
      <c r="K1712" s="15">
        <f t="shared" si="26"/>
        <v>235000</v>
      </c>
    </row>
    <row r="1713" spans="1:11">
      <c r="A1713" s="13">
        <v>41129</v>
      </c>
      <c r="B1713" s="67" t="str">
        <f>TEXT($A1713,"YYYY")&amp;"-"&amp;TEXT(ROW()-1,"000")&amp;"-"&amp;$F1713&amp;TEXT(COUNTIF($F$2:F1713,$F1713), "000")</f>
        <v>2012-1712-泠涷茶636</v>
      </c>
      <c r="C1713" s="14" t="s">
        <v>13</v>
      </c>
      <c r="D1713" s="14" t="s">
        <v>167</v>
      </c>
      <c r="E1713" s="14" t="s">
        <v>18</v>
      </c>
      <c r="F1713" s="14" t="s">
        <v>176</v>
      </c>
      <c r="G1713" s="14">
        <v>61</v>
      </c>
      <c r="H1713" s="14">
        <v>40</v>
      </c>
      <c r="I1713" s="14">
        <v>87</v>
      </c>
      <c r="J1713" s="14">
        <v>9000</v>
      </c>
      <c r="K1713" s="15">
        <f t="shared" si="26"/>
        <v>783000</v>
      </c>
    </row>
    <row r="1714" spans="1:11">
      <c r="A1714" s="13">
        <v>41129</v>
      </c>
      <c r="B1714" s="67" t="str">
        <f>TEXT($A1714,"YYYY")&amp;"-"&amp;TEXT(ROW()-1,"000")&amp;"-"&amp;$F1714&amp;TEXT(COUNTIF($F$2:F1714,$F1714), "000")</f>
        <v>2012-1713-紅茶516</v>
      </c>
      <c r="C1714" s="14" t="s">
        <v>169</v>
      </c>
      <c r="D1714" s="14" t="s">
        <v>132</v>
      </c>
      <c r="E1714" s="14" t="s">
        <v>23</v>
      </c>
      <c r="F1714" s="14" t="s">
        <v>175</v>
      </c>
      <c r="G1714" s="14">
        <v>38</v>
      </c>
      <c r="H1714" s="14">
        <v>83</v>
      </c>
      <c r="I1714" s="14">
        <v>46</v>
      </c>
      <c r="J1714" s="14">
        <v>23500</v>
      </c>
      <c r="K1714" s="15">
        <f t="shared" si="26"/>
        <v>1081000</v>
      </c>
    </row>
    <row r="1715" spans="1:11">
      <c r="A1715" s="13">
        <v>41130</v>
      </c>
      <c r="B1715" s="67" t="str">
        <f>TEXT($A1715,"YYYY")&amp;"-"&amp;TEXT(ROW()-1,"000")&amp;"-"&amp;$F1715&amp;TEXT(COUNTIF($F$2:F1715,$F1715), "000")</f>
        <v>2012-1714-奶茶418</v>
      </c>
      <c r="C1715" s="14" t="s">
        <v>173</v>
      </c>
      <c r="D1715" s="14" t="s">
        <v>28</v>
      </c>
      <c r="E1715" s="14" t="s">
        <v>18</v>
      </c>
      <c r="F1715" s="14" t="s">
        <v>174</v>
      </c>
      <c r="G1715" s="14">
        <v>25</v>
      </c>
      <c r="H1715" s="14">
        <v>52</v>
      </c>
      <c r="I1715" s="14">
        <v>21</v>
      </c>
      <c r="J1715" s="14">
        <v>18000</v>
      </c>
      <c r="K1715" s="15">
        <f t="shared" si="26"/>
        <v>378000</v>
      </c>
    </row>
    <row r="1716" spans="1:11">
      <c r="A1716" s="13">
        <v>41130</v>
      </c>
      <c r="B1716" s="67" t="str">
        <f>TEXT($A1716,"YYYY")&amp;"-"&amp;TEXT(ROW()-1,"000")&amp;"-"&amp;$F1716&amp;TEXT(COUNTIF($F$2:F1716,$F1716), "000")</f>
        <v>2012-1715-泠涷茶637</v>
      </c>
      <c r="C1716" s="14" t="s">
        <v>170</v>
      </c>
      <c r="D1716" s="14" t="s">
        <v>158</v>
      </c>
      <c r="E1716" s="14" t="s">
        <v>10</v>
      </c>
      <c r="F1716" s="14" t="s">
        <v>176</v>
      </c>
      <c r="G1716" s="14">
        <v>27</v>
      </c>
      <c r="H1716" s="14">
        <v>94</v>
      </c>
      <c r="I1716" s="14">
        <v>1</v>
      </c>
      <c r="J1716" s="14">
        <v>9000</v>
      </c>
      <c r="K1716" s="15">
        <f t="shared" si="26"/>
        <v>9000</v>
      </c>
    </row>
    <row r="1717" spans="1:11">
      <c r="A1717" s="13">
        <v>41130</v>
      </c>
      <c r="B1717" s="67" t="str">
        <f>TEXT($A1717,"YYYY")&amp;"-"&amp;TEXT(ROW()-1,"000")&amp;"-"&amp;$F1717&amp;TEXT(COUNTIF($F$2:F1717,$F1717), "000")</f>
        <v>2012-1716-泠涷茶638</v>
      </c>
      <c r="C1717" s="14" t="s">
        <v>172</v>
      </c>
      <c r="D1717" s="14" t="s">
        <v>154</v>
      </c>
      <c r="E1717" s="14" t="s">
        <v>21</v>
      </c>
      <c r="F1717" s="14" t="s">
        <v>176</v>
      </c>
      <c r="G1717" s="14">
        <v>70</v>
      </c>
      <c r="H1717" s="14">
        <v>25</v>
      </c>
      <c r="I1717" s="14">
        <v>27</v>
      </c>
      <c r="J1717" s="14">
        <v>9000</v>
      </c>
      <c r="K1717" s="15">
        <f t="shared" si="26"/>
        <v>243000</v>
      </c>
    </row>
    <row r="1718" spans="1:11">
      <c r="A1718" s="13">
        <v>41131</v>
      </c>
      <c r="B1718" s="67" t="str">
        <f>TEXT($A1718,"YYYY")&amp;"-"&amp;TEXT(ROW()-1,"000")&amp;"-"&amp;$F1718&amp;TEXT(COUNTIF($F$2:F1718,$F1718), "000")</f>
        <v>2012-1717-泠涷茶639</v>
      </c>
      <c r="C1718" s="14" t="s">
        <v>172</v>
      </c>
      <c r="D1718" s="14" t="s">
        <v>47</v>
      </c>
      <c r="E1718" s="14" t="s">
        <v>7</v>
      </c>
      <c r="F1718" s="14" t="s">
        <v>176</v>
      </c>
      <c r="G1718" s="14">
        <v>85</v>
      </c>
      <c r="H1718" s="14">
        <v>100</v>
      </c>
      <c r="I1718" s="14">
        <v>43</v>
      </c>
      <c r="J1718" s="14">
        <v>9000</v>
      </c>
      <c r="K1718" s="15">
        <f t="shared" si="26"/>
        <v>387000</v>
      </c>
    </row>
    <row r="1719" spans="1:11">
      <c r="A1719" s="13">
        <v>41131</v>
      </c>
      <c r="B1719" s="67" t="str">
        <f>TEXT($A1719,"YYYY")&amp;"-"&amp;TEXT(ROW()-1,"000")&amp;"-"&amp;$F1719&amp;TEXT(COUNTIF($F$2:F1719,$F1719), "000")</f>
        <v>2012-1718-奶茶419</v>
      </c>
      <c r="C1719" s="14" t="s">
        <v>169</v>
      </c>
      <c r="D1719" s="14" t="s">
        <v>33</v>
      </c>
      <c r="E1719" s="14" t="s">
        <v>23</v>
      </c>
      <c r="F1719" s="14" t="s">
        <v>174</v>
      </c>
      <c r="G1719" s="14">
        <v>42</v>
      </c>
      <c r="H1719" s="14">
        <v>71</v>
      </c>
      <c r="I1719" s="14">
        <v>70</v>
      </c>
      <c r="J1719" s="14">
        <v>18000</v>
      </c>
      <c r="K1719" s="15">
        <f t="shared" si="26"/>
        <v>1260000</v>
      </c>
    </row>
    <row r="1720" spans="1:11">
      <c r="A1720" s="13">
        <v>41132</v>
      </c>
      <c r="B1720" s="67" t="str">
        <f>TEXT($A1720,"YYYY")&amp;"-"&amp;TEXT(ROW()-1,"000")&amp;"-"&amp;$F1720&amp;TEXT(COUNTIF($F$2:F1720,$F1720), "000")</f>
        <v>2012-1719-泠涷茶640</v>
      </c>
      <c r="C1720" s="14" t="s">
        <v>170</v>
      </c>
      <c r="D1720" s="14" t="s">
        <v>31</v>
      </c>
      <c r="E1720" s="14" t="s">
        <v>18</v>
      </c>
      <c r="F1720" s="14" t="s">
        <v>176</v>
      </c>
      <c r="G1720" s="14">
        <v>52</v>
      </c>
      <c r="H1720" s="14">
        <v>28</v>
      </c>
      <c r="I1720" s="14">
        <v>43</v>
      </c>
      <c r="J1720" s="14">
        <v>9000</v>
      </c>
      <c r="K1720" s="15">
        <f t="shared" si="26"/>
        <v>387000</v>
      </c>
    </row>
    <row r="1721" spans="1:11">
      <c r="A1721" s="13">
        <v>41133</v>
      </c>
      <c r="B1721" s="67" t="str">
        <f>TEXT($A1721,"YYYY")&amp;"-"&amp;TEXT(ROW()-1,"000")&amp;"-"&amp;$F1721&amp;TEXT(COUNTIF($F$2:F1721,$F1721), "000")</f>
        <v>2012-1720-紅茶517</v>
      </c>
      <c r="C1721" s="14" t="s">
        <v>170</v>
      </c>
      <c r="D1721" s="14" t="s">
        <v>29</v>
      </c>
      <c r="E1721" s="14" t="s">
        <v>10</v>
      </c>
      <c r="F1721" s="14" t="s">
        <v>175</v>
      </c>
      <c r="G1721" s="14">
        <v>74</v>
      </c>
      <c r="H1721" s="14">
        <v>48</v>
      </c>
      <c r="I1721" s="14">
        <v>22</v>
      </c>
      <c r="J1721" s="14">
        <v>23500</v>
      </c>
      <c r="K1721" s="15">
        <f t="shared" si="26"/>
        <v>517000</v>
      </c>
    </row>
    <row r="1722" spans="1:11">
      <c r="A1722" s="13">
        <v>41134</v>
      </c>
      <c r="B1722" s="67" t="str">
        <f>TEXT($A1722,"YYYY")&amp;"-"&amp;TEXT(ROW()-1,"000")&amp;"-"&amp;$F1722&amp;TEXT(COUNTIF($F$2:F1722,$F1722), "000")</f>
        <v>2012-1721-奶茶420</v>
      </c>
      <c r="C1722" s="14" t="s">
        <v>169</v>
      </c>
      <c r="D1722" s="14" t="s">
        <v>70</v>
      </c>
      <c r="E1722" s="14" t="s">
        <v>7</v>
      </c>
      <c r="F1722" s="14" t="s">
        <v>174</v>
      </c>
      <c r="G1722" s="14">
        <v>20</v>
      </c>
      <c r="H1722" s="14">
        <v>79</v>
      </c>
      <c r="I1722" s="14">
        <v>44</v>
      </c>
      <c r="J1722" s="14">
        <v>18000</v>
      </c>
      <c r="K1722" s="15">
        <f t="shared" si="26"/>
        <v>792000</v>
      </c>
    </row>
    <row r="1723" spans="1:11">
      <c r="A1723" s="13">
        <v>41135</v>
      </c>
      <c r="B1723" s="67" t="str">
        <f>TEXT($A1723,"YYYY")&amp;"-"&amp;TEXT(ROW()-1,"000")&amp;"-"&amp;$F1723&amp;TEXT(COUNTIF($F$2:F1723,$F1723), "000")</f>
        <v>2012-1722-紅茶518</v>
      </c>
      <c r="C1723" s="14" t="s">
        <v>172</v>
      </c>
      <c r="D1723" s="14" t="s">
        <v>74</v>
      </c>
      <c r="E1723" s="14" t="s">
        <v>7</v>
      </c>
      <c r="F1723" s="14" t="s">
        <v>175</v>
      </c>
      <c r="G1723" s="14">
        <v>82</v>
      </c>
      <c r="H1723" s="14">
        <v>64</v>
      </c>
      <c r="I1723" s="14">
        <v>39</v>
      </c>
      <c r="J1723" s="14">
        <v>23500</v>
      </c>
      <c r="K1723" s="15">
        <f t="shared" si="26"/>
        <v>916500</v>
      </c>
    </row>
    <row r="1724" spans="1:11">
      <c r="A1724" s="13">
        <v>41136</v>
      </c>
      <c r="B1724" s="67" t="str">
        <f>TEXT($A1724,"YYYY")&amp;"-"&amp;TEXT(ROW()-1,"000")&amp;"-"&amp;$F1724&amp;TEXT(COUNTIF($F$2:F1724,$F1724), "000")</f>
        <v>2012-1723-奶茶421</v>
      </c>
      <c r="C1724" s="14" t="s">
        <v>13</v>
      </c>
      <c r="D1724" s="14" t="s">
        <v>85</v>
      </c>
      <c r="E1724" s="14" t="s">
        <v>7</v>
      </c>
      <c r="F1724" s="14" t="s">
        <v>174</v>
      </c>
      <c r="G1724" s="14">
        <v>25</v>
      </c>
      <c r="H1724" s="14">
        <v>42</v>
      </c>
      <c r="I1724" s="14">
        <v>37</v>
      </c>
      <c r="J1724" s="14">
        <v>18000</v>
      </c>
      <c r="K1724" s="15">
        <f t="shared" si="26"/>
        <v>666000</v>
      </c>
    </row>
    <row r="1725" spans="1:11">
      <c r="A1725" s="13">
        <v>41136</v>
      </c>
      <c r="B1725" s="67" t="str">
        <f>TEXT($A1725,"YYYY")&amp;"-"&amp;TEXT(ROW()-1,"000")&amp;"-"&amp;$F1725&amp;TEXT(COUNTIF($F$2:F1725,$F1725), "000")</f>
        <v>2012-1724-紅茶519</v>
      </c>
      <c r="C1725" s="14" t="s">
        <v>173</v>
      </c>
      <c r="D1725" s="14" t="s">
        <v>130</v>
      </c>
      <c r="E1725" s="14" t="s">
        <v>18</v>
      </c>
      <c r="F1725" s="14" t="s">
        <v>175</v>
      </c>
      <c r="G1725" s="14">
        <v>45</v>
      </c>
      <c r="H1725" s="14">
        <v>47</v>
      </c>
      <c r="I1725" s="14">
        <v>53</v>
      </c>
      <c r="J1725" s="14">
        <v>23500</v>
      </c>
      <c r="K1725" s="15">
        <f t="shared" si="26"/>
        <v>1245500</v>
      </c>
    </row>
    <row r="1726" spans="1:11">
      <c r="A1726" s="13">
        <v>41136</v>
      </c>
      <c r="B1726" s="67" t="str">
        <f>TEXT($A1726,"YYYY")&amp;"-"&amp;TEXT(ROW()-1,"000")&amp;"-"&amp;$F1726&amp;TEXT(COUNTIF($F$2:F1726,$F1726), "000")</f>
        <v>2012-1725-茶里王052</v>
      </c>
      <c r="C1726" s="14" t="s">
        <v>173</v>
      </c>
      <c r="D1726" s="14" t="s">
        <v>12</v>
      </c>
      <c r="E1726" s="14" t="s">
        <v>10</v>
      </c>
      <c r="F1726" s="14" t="s">
        <v>177</v>
      </c>
      <c r="G1726" s="14">
        <v>50</v>
      </c>
      <c r="H1726" s="14">
        <v>51</v>
      </c>
      <c r="I1726" s="14">
        <v>10</v>
      </c>
      <c r="J1726" s="14">
        <v>5000</v>
      </c>
      <c r="K1726" s="15">
        <f t="shared" si="26"/>
        <v>50000</v>
      </c>
    </row>
    <row r="1727" spans="1:11">
      <c r="A1727" s="13">
        <v>41137</v>
      </c>
      <c r="B1727" s="67" t="str">
        <f>TEXT($A1727,"YYYY")&amp;"-"&amp;TEXT(ROW()-1,"000")&amp;"-"&amp;$F1727&amp;TEXT(COUNTIF($F$2:F1727,$F1727), "000")</f>
        <v>2012-1726-阿里茶007</v>
      </c>
      <c r="C1727" s="14" t="s">
        <v>171</v>
      </c>
      <c r="D1727" s="14" t="s">
        <v>96</v>
      </c>
      <c r="E1727" s="14" t="s">
        <v>18</v>
      </c>
      <c r="F1727" s="14" t="s">
        <v>179</v>
      </c>
      <c r="G1727" s="14">
        <v>82</v>
      </c>
      <c r="H1727" s="14">
        <v>100</v>
      </c>
      <c r="I1727" s="14">
        <v>91</v>
      </c>
      <c r="J1727" s="14">
        <v>6000</v>
      </c>
      <c r="K1727" s="15">
        <f t="shared" si="26"/>
        <v>546000</v>
      </c>
    </row>
    <row r="1728" spans="1:11">
      <c r="A1728" s="13">
        <v>41138</v>
      </c>
      <c r="B1728" s="67" t="str">
        <f>TEXT($A1728,"YYYY")&amp;"-"&amp;TEXT(ROW()-1,"000")&amp;"-"&amp;$F1728&amp;TEXT(COUNTIF($F$2:F1728,$F1728), "000")</f>
        <v>2012-1727-奶茶422</v>
      </c>
      <c r="C1728" s="14" t="s">
        <v>13</v>
      </c>
      <c r="D1728" s="14" t="s">
        <v>65</v>
      </c>
      <c r="E1728" s="14" t="s">
        <v>7</v>
      </c>
      <c r="F1728" s="14" t="s">
        <v>174</v>
      </c>
      <c r="G1728" s="14">
        <v>83</v>
      </c>
      <c r="H1728" s="14">
        <v>66</v>
      </c>
      <c r="I1728" s="14">
        <v>15</v>
      </c>
      <c r="J1728" s="14">
        <v>18000</v>
      </c>
      <c r="K1728" s="15">
        <f t="shared" si="26"/>
        <v>270000</v>
      </c>
    </row>
    <row r="1729" spans="1:11">
      <c r="A1729" s="13">
        <v>41138</v>
      </c>
      <c r="B1729" s="67" t="str">
        <f>TEXT($A1729,"YYYY")&amp;"-"&amp;TEXT(ROW()-1,"000")&amp;"-"&amp;$F1729&amp;TEXT(COUNTIF($F$2:F1729,$F1729), "000")</f>
        <v>2012-1728-泠涷茶641</v>
      </c>
      <c r="C1729" s="14" t="s">
        <v>169</v>
      </c>
      <c r="D1729" s="14" t="s">
        <v>76</v>
      </c>
      <c r="E1729" s="14" t="s">
        <v>7</v>
      </c>
      <c r="F1729" s="14" t="s">
        <v>176</v>
      </c>
      <c r="G1729" s="14">
        <v>42</v>
      </c>
      <c r="H1729" s="14">
        <v>34</v>
      </c>
      <c r="I1729" s="14">
        <v>41</v>
      </c>
      <c r="J1729" s="14">
        <v>9000</v>
      </c>
      <c r="K1729" s="15">
        <f t="shared" si="26"/>
        <v>369000</v>
      </c>
    </row>
    <row r="1730" spans="1:11">
      <c r="A1730" s="13">
        <v>41140</v>
      </c>
      <c r="B1730" s="67" t="str">
        <f>TEXT($A1730,"YYYY")&amp;"-"&amp;TEXT(ROW()-1,"000")&amp;"-"&amp;$F1730&amp;TEXT(COUNTIF($F$2:F1730,$F1730), "000")</f>
        <v>2012-1729-泠涷茶642</v>
      </c>
      <c r="C1730" s="14" t="s">
        <v>171</v>
      </c>
      <c r="D1730" s="14" t="s">
        <v>63</v>
      </c>
      <c r="E1730" s="14" t="s">
        <v>7</v>
      </c>
      <c r="F1730" s="14" t="s">
        <v>176</v>
      </c>
      <c r="G1730" s="14">
        <v>26</v>
      </c>
      <c r="H1730" s="14">
        <v>39</v>
      </c>
      <c r="I1730" s="14">
        <v>59</v>
      </c>
      <c r="J1730" s="14">
        <v>9000</v>
      </c>
      <c r="K1730" s="15">
        <f t="shared" ref="K1730:K1793" si="27">J1730*I1730</f>
        <v>531000</v>
      </c>
    </row>
    <row r="1731" spans="1:11">
      <c r="A1731" s="13">
        <v>41140</v>
      </c>
      <c r="B1731" s="67" t="str">
        <f>TEXT($A1731,"YYYY")&amp;"-"&amp;TEXT(ROW()-1,"000")&amp;"-"&amp;$F1731&amp;TEXT(COUNTIF($F$2:F1731,$F1731), "000")</f>
        <v>2012-1730-紅茶520</v>
      </c>
      <c r="C1731" s="14" t="s">
        <v>172</v>
      </c>
      <c r="D1731" s="14" t="s">
        <v>74</v>
      </c>
      <c r="E1731" s="14" t="s">
        <v>7</v>
      </c>
      <c r="F1731" s="14" t="s">
        <v>175</v>
      </c>
      <c r="G1731" s="14">
        <v>59</v>
      </c>
      <c r="H1731" s="14">
        <v>67</v>
      </c>
      <c r="I1731" s="14">
        <v>88</v>
      </c>
      <c r="J1731" s="14">
        <v>23500</v>
      </c>
      <c r="K1731" s="15">
        <f t="shared" si="27"/>
        <v>2068000</v>
      </c>
    </row>
    <row r="1732" spans="1:11">
      <c r="A1732" s="13">
        <v>41140</v>
      </c>
      <c r="B1732" s="67" t="str">
        <f>TEXT($A1732,"YYYY")&amp;"-"&amp;TEXT(ROW()-1,"000")&amp;"-"&amp;$F1732&amp;TEXT(COUNTIF($F$2:F1732,$F1732), "000")</f>
        <v>2012-1731-泠涷茶643</v>
      </c>
      <c r="C1732" s="14" t="s">
        <v>169</v>
      </c>
      <c r="D1732" s="14" t="s">
        <v>123</v>
      </c>
      <c r="E1732" s="14" t="s">
        <v>18</v>
      </c>
      <c r="F1732" s="14" t="s">
        <v>176</v>
      </c>
      <c r="G1732" s="14">
        <v>82</v>
      </c>
      <c r="H1732" s="14">
        <v>80</v>
      </c>
      <c r="I1732" s="14">
        <v>32</v>
      </c>
      <c r="J1732" s="14">
        <v>9000</v>
      </c>
      <c r="K1732" s="15">
        <f t="shared" si="27"/>
        <v>288000</v>
      </c>
    </row>
    <row r="1733" spans="1:11">
      <c r="A1733" s="13">
        <v>41140</v>
      </c>
      <c r="B1733" s="67" t="str">
        <f>TEXT($A1733,"YYYY")&amp;"-"&amp;TEXT(ROW()-1,"000")&amp;"-"&amp;$F1733&amp;TEXT(COUNTIF($F$2:F1733,$F1733), "000")</f>
        <v>2012-1732-泠涷茶644</v>
      </c>
      <c r="C1733" s="14" t="s">
        <v>173</v>
      </c>
      <c r="D1733" s="14" t="s">
        <v>142</v>
      </c>
      <c r="E1733" s="14" t="s">
        <v>7</v>
      </c>
      <c r="F1733" s="14" t="s">
        <v>176</v>
      </c>
      <c r="G1733" s="14">
        <v>95</v>
      </c>
      <c r="H1733" s="14">
        <v>95</v>
      </c>
      <c r="I1733" s="14">
        <v>35</v>
      </c>
      <c r="J1733" s="14">
        <v>9000</v>
      </c>
      <c r="K1733" s="15">
        <f t="shared" si="27"/>
        <v>315000</v>
      </c>
    </row>
    <row r="1734" spans="1:11">
      <c r="A1734" s="13">
        <v>41141</v>
      </c>
      <c r="B1734" s="67" t="str">
        <f>TEXT($A1734,"YYYY")&amp;"-"&amp;TEXT(ROW()-1,"000")&amp;"-"&amp;$F1734&amp;TEXT(COUNTIF($F$2:F1734,$F1734), "000")</f>
        <v>2012-1733-紅茶521</v>
      </c>
      <c r="C1734" s="14" t="s">
        <v>170</v>
      </c>
      <c r="D1734" s="14" t="s">
        <v>46</v>
      </c>
      <c r="E1734" s="14" t="s">
        <v>7</v>
      </c>
      <c r="F1734" s="14" t="s">
        <v>175</v>
      </c>
      <c r="G1734" s="14">
        <v>25</v>
      </c>
      <c r="H1734" s="14">
        <v>80</v>
      </c>
      <c r="I1734" s="14">
        <v>66</v>
      </c>
      <c r="J1734" s="14">
        <v>23500</v>
      </c>
      <c r="K1734" s="15">
        <f t="shared" si="27"/>
        <v>1551000</v>
      </c>
    </row>
    <row r="1735" spans="1:11">
      <c r="A1735" s="13">
        <v>41142</v>
      </c>
      <c r="B1735" s="67" t="str">
        <f>TEXT($A1735,"YYYY")&amp;"-"&amp;TEXT(ROW()-1,"000")&amp;"-"&amp;$F1735&amp;TEXT(COUNTIF($F$2:F1735,$F1735), "000")</f>
        <v>2012-1734-茶里王053</v>
      </c>
      <c r="C1735" s="14" t="s">
        <v>171</v>
      </c>
      <c r="D1735" s="14" t="s">
        <v>168</v>
      </c>
      <c r="E1735" s="14" t="s">
        <v>7</v>
      </c>
      <c r="F1735" s="14" t="s">
        <v>177</v>
      </c>
      <c r="G1735" s="14">
        <v>56</v>
      </c>
      <c r="H1735" s="14">
        <v>47</v>
      </c>
      <c r="I1735" s="14">
        <v>65</v>
      </c>
      <c r="J1735" s="14">
        <v>5000</v>
      </c>
      <c r="K1735" s="15">
        <f t="shared" si="27"/>
        <v>325000</v>
      </c>
    </row>
    <row r="1736" spans="1:11">
      <c r="A1736" s="13">
        <v>41142</v>
      </c>
      <c r="B1736" s="67" t="str">
        <f>TEXT($A1736,"YYYY")&amp;"-"&amp;TEXT(ROW()-1,"000")&amp;"-"&amp;$F1736&amp;TEXT(COUNTIF($F$2:F1736,$F1736), "000")</f>
        <v>2012-1735-泠涷茶645</v>
      </c>
      <c r="C1736" s="14" t="s">
        <v>170</v>
      </c>
      <c r="D1736" s="14" t="s">
        <v>92</v>
      </c>
      <c r="E1736" s="14" t="s">
        <v>18</v>
      </c>
      <c r="F1736" s="14" t="s">
        <v>176</v>
      </c>
      <c r="G1736" s="14">
        <v>95</v>
      </c>
      <c r="H1736" s="14">
        <v>33</v>
      </c>
      <c r="I1736" s="14">
        <v>32</v>
      </c>
      <c r="J1736" s="14">
        <v>9000</v>
      </c>
      <c r="K1736" s="15">
        <f t="shared" si="27"/>
        <v>288000</v>
      </c>
    </row>
    <row r="1737" spans="1:11">
      <c r="A1737" s="13">
        <v>41144</v>
      </c>
      <c r="B1737" s="67" t="str">
        <f>TEXT($A1737,"YYYY")&amp;"-"&amp;TEXT(ROW()-1,"000")&amp;"-"&amp;$F1737&amp;TEXT(COUNTIF($F$2:F1737,$F1737), "000")</f>
        <v>2012-1736-泠涷茶646</v>
      </c>
      <c r="C1737" s="14" t="s">
        <v>169</v>
      </c>
      <c r="D1737" s="14" t="s">
        <v>16</v>
      </c>
      <c r="E1737" s="14" t="s">
        <v>10</v>
      </c>
      <c r="F1737" s="14" t="s">
        <v>176</v>
      </c>
      <c r="G1737" s="14">
        <v>34</v>
      </c>
      <c r="H1737" s="14">
        <v>68</v>
      </c>
      <c r="I1737" s="14">
        <v>41</v>
      </c>
      <c r="J1737" s="14">
        <v>9000</v>
      </c>
      <c r="K1737" s="15">
        <f t="shared" si="27"/>
        <v>369000</v>
      </c>
    </row>
    <row r="1738" spans="1:11">
      <c r="A1738" s="13">
        <v>41144</v>
      </c>
      <c r="B1738" s="67" t="str">
        <f>TEXT($A1738,"YYYY")&amp;"-"&amp;TEXT(ROW()-1,"000")&amp;"-"&amp;$F1738&amp;TEXT(COUNTIF($F$2:F1738,$F1738), "000")</f>
        <v>2012-1737-奶茶423</v>
      </c>
      <c r="C1738" s="14" t="s">
        <v>173</v>
      </c>
      <c r="D1738" s="14" t="s">
        <v>120</v>
      </c>
      <c r="E1738" s="14" t="s">
        <v>118</v>
      </c>
      <c r="F1738" s="14" t="s">
        <v>174</v>
      </c>
      <c r="G1738" s="14">
        <v>35</v>
      </c>
      <c r="H1738" s="14">
        <v>97</v>
      </c>
      <c r="I1738" s="14">
        <v>7</v>
      </c>
      <c r="J1738" s="14">
        <v>18000</v>
      </c>
      <c r="K1738" s="15">
        <f t="shared" si="27"/>
        <v>126000</v>
      </c>
    </row>
    <row r="1739" spans="1:11">
      <c r="A1739" s="13">
        <v>41144</v>
      </c>
      <c r="B1739" s="67" t="str">
        <f>TEXT($A1739,"YYYY")&amp;"-"&amp;TEXT(ROW()-1,"000")&amp;"-"&amp;$F1739&amp;TEXT(COUNTIF($F$2:F1739,$F1739), "000")</f>
        <v>2012-1738-茶包088</v>
      </c>
      <c r="C1739" s="14" t="s">
        <v>170</v>
      </c>
      <c r="D1739" s="14" t="s">
        <v>30</v>
      </c>
      <c r="E1739" s="14" t="s">
        <v>21</v>
      </c>
      <c r="F1739" s="14" t="s">
        <v>178</v>
      </c>
      <c r="G1739" s="14">
        <v>32</v>
      </c>
      <c r="H1739" s="14">
        <v>20</v>
      </c>
      <c r="I1739" s="14">
        <v>50</v>
      </c>
      <c r="J1739" s="14">
        <v>4000</v>
      </c>
      <c r="K1739" s="15">
        <f t="shared" si="27"/>
        <v>200000</v>
      </c>
    </row>
    <row r="1740" spans="1:11">
      <c r="A1740" s="13">
        <v>41144</v>
      </c>
      <c r="B1740" s="67" t="str">
        <f>TEXT($A1740,"YYYY")&amp;"-"&amp;TEXT(ROW()-1,"000")&amp;"-"&amp;$F1740&amp;TEXT(COUNTIF($F$2:F1740,$F1740), "000")</f>
        <v>2012-1739-茶包089</v>
      </c>
      <c r="C1740" s="14" t="s">
        <v>170</v>
      </c>
      <c r="D1740" s="14" t="s">
        <v>43</v>
      </c>
      <c r="E1740" s="14" t="s">
        <v>21</v>
      </c>
      <c r="F1740" s="14" t="s">
        <v>178</v>
      </c>
      <c r="G1740" s="14">
        <v>21</v>
      </c>
      <c r="H1740" s="14">
        <v>85</v>
      </c>
      <c r="I1740" s="14">
        <v>34</v>
      </c>
      <c r="J1740" s="14">
        <v>4000</v>
      </c>
      <c r="K1740" s="15">
        <f t="shared" si="27"/>
        <v>136000</v>
      </c>
    </row>
    <row r="1741" spans="1:11">
      <c r="A1741" s="13">
        <v>41146</v>
      </c>
      <c r="B1741" s="67" t="str">
        <f>TEXT($A1741,"YYYY")&amp;"-"&amp;TEXT(ROW()-1,"000")&amp;"-"&amp;$F1741&amp;TEXT(COUNTIF($F$2:F1741,$F1741), "000")</f>
        <v>2012-1740-紅茶522</v>
      </c>
      <c r="C1741" s="14" t="s">
        <v>171</v>
      </c>
      <c r="D1741" s="14" t="s">
        <v>139</v>
      </c>
      <c r="E1741" s="14" t="s">
        <v>118</v>
      </c>
      <c r="F1741" s="14" t="s">
        <v>175</v>
      </c>
      <c r="G1741" s="14">
        <v>55</v>
      </c>
      <c r="H1741" s="14">
        <v>20</v>
      </c>
      <c r="I1741" s="14">
        <v>60</v>
      </c>
      <c r="J1741" s="14">
        <v>23500</v>
      </c>
      <c r="K1741" s="15">
        <f t="shared" si="27"/>
        <v>1410000</v>
      </c>
    </row>
    <row r="1742" spans="1:11">
      <c r="A1742" s="13">
        <v>41147</v>
      </c>
      <c r="B1742" s="67" t="str">
        <f>TEXT($A1742,"YYYY")&amp;"-"&amp;TEXT(ROW()-1,"000")&amp;"-"&amp;$F1742&amp;TEXT(COUNTIF($F$2:F1742,$F1742), "000")</f>
        <v>2012-1741-奶茶424</v>
      </c>
      <c r="C1742" s="14" t="s">
        <v>173</v>
      </c>
      <c r="D1742" s="14" t="s">
        <v>69</v>
      </c>
      <c r="E1742" s="14" t="s">
        <v>7</v>
      </c>
      <c r="F1742" s="14" t="s">
        <v>174</v>
      </c>
      <c r="G1742" s="14">
        <v>32</v>
      </c>
      <c r="H1742" s="14">
        <v>60</v>
      </c>
      <c r="I1742" s="14">
        <v>20</v>
      </c>
      <c r="J1742" s="14">
        <v>18000</v>
      </c>
      <c r="K1742" s="15">
        <f t="shared" si="27"/>
        <v>360000</v>
      </c>
    </row>
    <row r="1743" spans="1:11">
      <c r="A1743" s="13">
        <v>41149</v>
      </c>
      <c r="B1743" s="67" t="str">
        <f>TEXT($A1743,"YYYY")&amp;"-"&amp;TEXT(ROW()-1,"000")&amp;"-"&amp;$F1743&amp;TEXT(COUNTIF($F$2:F1743,$F1743), "000")</f>
        <v>2012-1742-泠涷茶647</v>
      </c>
      <c r="C1743" s="14" t="s">
        <v>169</v>
      </c>
      <c r="D1743" s="14" t="s">
        <v>123</v>
      </c>
      <c r="E1743" s="14" t="s">
        <v>18</v>
      </c>
      <c r="F1743" s="14" t="s">
        <v>176</v>
      </c>
      <c r="G1743" s="14">
        <v>41</v>
      </c>
      <c r="H1743" s="14">
        <v>94</v>
      </c>
      <c r="I1743" s="14">
        <v>51</v>
      </c>
      <c r="J1743" s="14">
        <v>9000</v>
      </c>
      <c r="K1743" s="15">
        <f t="shared" si="27"/>
        <v>459000</v>
      </c>
    </row>
    <row r="1744" spans="1:11">
      <c r="A1744" s="13">
        <v>41150</v>
      </c>
      <c r="B1744" s="67" t="str">
        <f>TEXT($A1744,"YYYY")&amp;"-"&amp;TEXT(ROW()-1,"000")&amp;"-"&amp;$F1744&amp;TEXT(COUNTIF($F$2:F1744,$F1744), "000")</f>
        <v>2012-1743-奶茶425</v>
      </c>
      <c r="C1744" s="14" t="s">
        <v>172</v>
      </c>
      <c r="D1744" s="14" t="s">
        <v>37</v>
      </c>
      <c r="E1744" s="14" t="s">
        <v>23</v>
      </c>
      <c r="F1744" s="14" t="s">
        <v>174</v>
      </c>
      <c r="G1744" s="14">
        <v>99</v>
      </c>
      <c r="H1744" s="14">
        <v>67</v>
      </c>
      <c r="I1744" s="14">
        <v>24</v>
      </c>
      <c r="J1744" s="14">
        <v>18000</v>
      </c>
      <c r="K1744" s="15">
        <f t="shared" si="27"/>
        <v>432000</v>
      </c>
    </row>
    <row r="1745" spans="1:11">
      <c r="A1745" s="13">
        <v>41152</v>
      </c>
      <c r="B1745" s="67" t="str">
        <f>TEXT($A1745,"YYYY")&amp;"-"&amp;TEXT(ROW()-1,"000")&amp;"-"&amp;$F1745&amp;TEXT(COUNTIF($F$2:F1745,$F1745), "000")</f>
        <v>2012-1744-紅茶523</v>
      </c>
      <c r="C1745" s="14" t="s">
        <v>173</v>
      </c>
      <c r="D1745" s="14" t="s">
        <v>53</v>
      </c>
      <c r="E1745" s="14" t="s">
        <v>7</v>
      </c>
      <c r="F1745" s="14" t="s">
        <v>175</v>
      </c>
      <c r="G1745" s="14">
        <v>72</v>
      </c>
      <c r="H1745" s="14">
        <v>36</v>
      </c>
      <c r="I1745" s="14">
        <v>37</v>
      </c>
      <c r="J1745" s="14">
        <v>23500</v>
      </c>
      <c r="K1745" s="15">
        <f t="shared" si="27"/>
        <v>869500</v>
      </c>
    </row>
    <row r="1746" spans="1:11">
      <c r="A1746" s="13">
        <v>41152</v>
      </c>
      <c r="B1746" s="67" t="str">
        <f>TEXT($A1746,"YYYY")&amp;"-"&amp;TEXT(ROW()-1,"000")&amp;"-"&amp;$F1746&amp;TEXT(COUNTIF($F$2:F1746,$F1746), "000")</f>
        <v>2012-1745-紅茶524</v>
      </c>
      <c r="C1746" s="14" t="s">
        <v>172</v>
      </c>
      <c r="D1746" s="14" t="s">
        <v>61</v>
      </c>
      <c r="E1746" s="14" t="s">
        <v>7</v>
      </c>
      <c r="F1746" s="14" t="s">
        <v>175</v>
      </c>
      <c r="G1746" s="14">
        <v>43</v>
      </c>
      <c r="H1746" s="14">
        <v>53</v>
      </c>
      <c r="I1746" s="14">
        <v>75</v>
      </c>
      <c r="J1746" s="14">
        <v>23500</v>
      </c>
      <c r="K1746" s="15">
        <f t="shared" si="27"/>
        <v>1762500</v>
      </c>
    </row>
    <row r="1747" spans="1:11">
      <c r="A1747" s="13">
        <v>41153</v>
      </c>
      <c r="B1747" s="67" t="str">
        <f>TEXT($A1747,"YYYY")&amp;"-"&amp;TEXT(ROW()-1,"000")&amp;"-"&amp;$F1747&amp;TEXT(COUNTIF($F$2:F1747,$F1747), "000")</f>
        <v>2012-1746-泠涷茶648</v>
      </c>
      <c r="C1747" s="14" t="s">
        <v>169</v>
      </c>
      <c r="D1747" s="14" t="s">
        <v>76</v>
      </c>
      <c r="E1747" s="14" t="s">
        <v>7</v>
      </c>
      <c r="F1747" s="14" t="s">
        <v>176</v>
      </c>
      <c r="G1747" s="14">
        <v>75</v>
      </c>
      <c r="H1747" s="14">
        <v>83</v>
      </c>
      <c r="I1747" s="14">
        <v>13</v>
      </c>
      <c r="J1747" s="14">
        <v>9000</v>
      </c>
      <c r="K1747" s="15">
        <f t="shared" si="27"/>
        <v>117000</v>
      </c>
    </row>
    <row r="1748" spans="1:11">
      <c r="A1748" s="13">
        <v>41153</v>
      </c>
      <c r="B1748" s="67" t="str">
        <f>TEXT($A1748,"YYYY")&amp;"-"&amp;TEXT(ROW()-1,"000")&amp;"-"&amp;$F1748&amp;TEXT(COUNTIF($F$2:F1748,$F1748), "000")</f>
        <v>2012-1747-紅茶525</v>
      </c>
      <c r="C1748" s="14" t="s">
        <v>169</v>
      </c>
      <c r="D1748" s="14" t="s">
        <v>94</v>
      </c>
      <c r="E1748" s="14" t="s">
        <v>10</v>
      </c>
      <c r="F1748" s="14" t="s">
        <v>175</v>
      </c>
      <c r="G1748" s="14">
        <v>97</v>
      </c>
      <c r="H1748" s="14">
        <v>94</v>
      </c>
      <c r="I1748" s="14">
        <v>27</v>
      </c>
      <c r="J1748" s="14">
        <v>23500</v>
      </c>
      <c r="K1748" s="15">
        <f t="shared" si="27"/>
        <v>634500</v>
      </c>
    </row>
    <row r="1749" spans="1:11">
      <c r="A1749" s="13">
        <v>41154</v>
      </c>
      <c r="B1749" s="67" t="str">
        <f>TEXT($A1749,"YYYY")&amp;"-"&amp;TEXT(ROW()-1,"000")&amp;"-"&amp;$F1749&amp;TEXT(COUNTIF($F$2:F1749,$F1749), "000")</f>
        <v>2012-1748-泠涷茶649</v>
      </c>
      <c r="C1749" s="14" t="s">
        <v>169</v>
      </c>
      <c r="D1749" s="14" t="s">
        <v>138</v>
      </c>
      <c r="E1749" s="14" t="s">
        <v>7</v>
      </c>
      <c r="F1749" s="14" t="s">
        <v>176</v>
      </c>
      <c r="G1749" s="14">
        <v>75</v>
      </c>
      <c r="H1749" s="14">
        <v>69</v>
      </c>
      <c r="I1749" s="14">
        <v>33</v>
      </c>
      <c r="J1749" s="14">
        <v>9000</v>
      </c>
      <c r="K1749" s="15">
        <f t="shared" si="27"/>
        <v>297000</v>
      </c>
    </row>
    <row r="1750" spans="1:11">
      <c r="A1750" s="13">
        <v>41155</v>
      </c>
      <c r="B1750" s="67" t="str">
        <f>TEXT($A1750,"YYYY")&amp;"-"&amp;TEXT(ROW()-1,"000")&amp;"-"&amp;$F1750&amp;TEXT(COUNTIF($F$2:F1750,$F1750), "000")</f>
        <v>2012-1749-紅茶526</v>
      </c>
      <c r="C1750" s="14" t="s">
        <v>171</v>
      </c>
      <c r="D1750" s="14" t="s">
        <v>140</v>
      </c>
      <c r="E1750" s="14" t="s">
        <v>118</v>
      </c>
      <c r="F1750" s="14" t="s">
        <v>175</v>
      </c>
      <c r="G1750" s="14">
        <v>96</v>
      </c>
      <c r="H1750" s="14">
        <v>97</v>
      </c>
      <c r="I1750" s="14">
        <v>87</v>
      </c>
      <c r="J1750" s="14">
        <v>23500</v>
      </c>
      <c r="K1750" s="15">
        <f t="shared" si="27"/>
        <v>2044500</v>
      </c>
    </row>
    <row r="1751" spans="1:11">
      <c r="A1751" s="13">
        <v>41155</v>
      </c>
      <c r="B1751" s="67" t="str">
        <f>TEXT($A1751,"YYYY")&amp;"-"&amp;TEXT(ROW()-1,"000")&amp;"-"&amp;$F1751&amp;TEXT(COUNTIF($F$2:F1751,$F1751), "000")</f>
        <v>2012-1750-泠涷茶650</v>
      </c>
      <c r="C1751" s="14" t="s">
        <v>13</v>
      </c>
      <c r="D1751" s="14" t="s">
        <v>124</v>
      </c>
      <c r="E1751" s="14" t="s">
        <v>118</v>
      </c>
      <c r="F1751" s="14" t="s">
        <v>176</v>
      </c>
      <c r="G1751" s="14">
        <v>63</v>
      </c>
      <c r="H1751" s="14">
        <v>99</v>
      </c>
      <c r="I1751" s="14">
        <v>28</v>
      </c>
      <c r="J1751" s="14">
        <v>9000</v>
      </c>
      <c r="K1751" s="15">
        <f t="shared" si="27"/>
        <v>252000</v>
      </c>
    </row>
    <row r="1752" spans="1:11">
      <c r="A1752" s="13">
        <v>41156</v>
      </c>
      <c r="B1752" s="67" t="str">
        <f>TEXT($A1752,"YYYY")&amp;"-"&amp;TEXT(ROW()-1,"000")&amp;"-"&amp;$F1752&amp;TEXT(COUNTIF($F$2:F1752,$F1752), "000")</f>
        <v>2012-1751-奶茶426</v>
      </c>
      <c r="C1752" s="14" t="s">
        <v>173</v>
      </c>
      <c r="D1752" s="14" t="s">
        <v>29</v>
      </c>
      <c r="E1752" s="14" t="s">
        <v>10</v>
      </c>
      <c r="F1752" s="14" t="s">
        <v>174</v>
      </c>
      <c r="G1752" s="14">
        <v>87</v>
      </c>
      <c r="H1752" s="14">
        <v>79</v>
      </c>
      <c r="I1752" s="14">
        <v>88</v>
      </c>
      <c r="J1752" s="14">
        <v>18000</v>
      </c>
      <c r="K1752" s="15">
        <f t="shared" si="27"/>
        <v>1584000</v>
      </c>
    </row>
    <row r="1753" spans="1:11">
      <c r="A1753" s="13">
        <v>41156</v>
      </c>
      <c r="B1753" s="67" t="str">
        <f>TEXT($A1753,"YYYY")&amp;"-"&amp;TEXT(ROW()-1,"000")&amp;"-"&amp;$F1753&amp;TEXT(COUNTIF($F$2:F1753,$F1753), "000")</f>
        <v>2012-1752-紅茶527</v>
      </c>
      <c r="C1753" s="14" t="s">
        <v>169</v>
      </c>
      <c r="D1753" s="14" t="s">
        <v>132</v>
      </c>
      <c r="E1753" s="14" t="s">
        <v>23</v>
      </c>
      <c r="F1753" s="14" t="s">
        <v>175</v>
      </c>
      <c r="G1753" s="14">
        <v>32</v>
      </c>
      <c r="H1753" s="14">
        <v>53</v>
      </c>
      <c r="I1753" s="14">
        <v>65</v>
      </c>
      <c r="J1753" s="14">
        <v>23500</v>
      </c>
      <c r="K1753" s="15">
        <f t="shared" si="27"/>
        <v>1527500</v>
      </c>
    </row>
    <row r="1754" spans="1:11">
      <c r="A1754" s="13">
        <v>41157</v>
      </c>
      <c r="B1754" s="67" t="str">
        <f>TEXT($A1754,"YYYY")&amp;"-"&amp;TEXT(ROW()-1,"000")&amp;"-"&amp;$F1754&amp;TEXT(COUNTIF($F$2:F1754,$F1754), "000")</f>
        <v>2012-1753-泠涷茶651</v>
      </c>
      <c r="C1754" s="14" t="s">
        <v>172</v>
      </c>
      <c r="D1754" s="14" t="s">
        <v>47</v>
      </c>
      <c r="E1754" s="14" t="s">
        <v>7</v>
      </c>
      <c r="F1754" s="14" t="s">
        <v>176</v>
      </c>
      <c r="G1754" s="14">
        <v>91</v>
      </c>
      <c r="H1754" s="14">
        <v>74</v>
      </c>
      <c r="I1754" s="14">
        <v>45</v>
      </c>
      <c r="J1754" s="14">
        <v>9000</v>
      </c>
      <c r="K1754" s="15">
        <f t="shared" si="27"/>
        <v>405000</v>
      </c>
    </row>
    <row r="1755" spans="1:11">
      <c r="A1755" s="13">
        <v>41157</v>
      </c>
      <c r="B1755" s="67" t="str">
        <f>TEXT($A1755,"YYYY")&amp;"-"&amp;TEXT(ROW()-1,"000")&amp;"-"&amp;$F1755&amp;TEXT(COUNTIF($F$2:F1755,$F1755), "000")</f>
        <v>2012-1754-紅茶528</v>
      </c>
      <c r="C1755" s="14" t="s">
        <v>169</v>
      </c>
      <c r="D1755" s="14" t="s">
        <v>94</v>
      </c>
      <c r="E1755" s="14" t="s">
        <v>10</v>
      </c>
      <c r="F1755" s="14" t="s">
        <v>175</v>
      </c>
      <c r="G1755" s="14">
        <v>88</v>
      </c>
      <c r="H1755" s="14">
        <v>91</v>
      </c>
      <c r="I1755" s="14">
        <v>80</v>
      </c>
      <c r="J1755" s="14">
        <v>23500</v>
      </c>
      <c r="K1755" s="15">
        <f t="shared" si="27"/>
        <v>1880000</v>
      </c>
    </row>
    <row r="1756" spans="1:11">
      <c r="A1756" s="13">
        <v>41158</v>
      </c>
      <c r="B1756" s="67" t="str">
        <f>TEXT($A1756,"YYYY")&amp;"-"&amp;TEXT(ROW()-1,"000")&amp;"-"&amp;$F1756&amp;TEXT(COUNTIF($F$2:F1756,$F1756), "000")</f>
        <v>2012-1755-紅茶529</v>
      </c>
      <c r="C1756" s="14" t="s">
        <v>169</v>
      </c>
      <c r="D1756" s="14" t="s">
        <v>104</v>
      </c>
      <c r="E1756" s="14" t="s">
        <v>18</v>
      </c>
      <c r="F1756" s="14" t="s">
        <v>175</v>
      </c>
      <c r="G1756" s="14">
        <v>58</v>
      </c>
      <c r="H1756" s="14">
        <v>48</v>
      </c>
      <c r="I1756" s="14">
        <v>50</v>
      </c>
      <c r="J1756" s="14">
        <v>23500</v>
      </c>
      <c r="K1756" s="15">
        <f t="shared" si="27"/>
        <v>1175000</v>
      </c>
    </row>
    <row r="1757" spans="1:11">
      <c r="A1757" s="13">
        <v>41158</v>
      </c>
      <c r="B1757" s="67" t="str">
        <f>TEXT($A1757,"YYYY")&amp;"-"&amp;TEXT(ROW()-1,"000")&amp;"-"&amp;$F1757&amp;TEXT(COUNTIF($F$2:F1757,$F1757), "000")</f>
        <v>2012-1756-奶茶427</v>
      </c>
      <c r="C1757" s="14" t="s">
        <v>13</v>
      </c>
      <c r="D1757" s="14" t="s">
        <v>115</v>
      </c>
      <c r="E1757" s="14" t="s">
        <v>21</v>
      </c>
      <c r="F1757" s="14" t="s">
        <v>174</v>
      </c>
      <c r="G1757" s="14">
        <v>70</v>
      </c>
      <c r="H1757" s="14">
        <v>26</v>
      </c>
      <c r="I1757" s="14">
        <v>54</v>
      </c>
      <c r="J1757" s="14">
        <v>18000</v>
      </c>
      <c r="K1757" s="15">
        <f t="shared" si="27"/>
        <v>972000</v>
      </c>
    </row>
    <row r="1758" spans="1:11">
      <c r="A1758" s="13">
        <v>41160</v>
      </c>
      <c r="B1758" s="67" t="str">
        <f>TEXT($A1758,"YYYY")&amp;"-"&amp;TEXT(ROW()-1,"000")&amp;"-"&amp;$F1758&amp;TEXT(COUNTIF($F$2:F1758,$F1758), "000")</f>
        <v>2012-1757-茶包090</v>
      </c>
      <c r="C1758" s="14" t="s">
        <v>13</v>
      </c>
      <c r="D1758" s="14" t="s">
        <v>14</v>
      </c>
      <c r="E1758" s="14" t="s">
        <v>10</v>
      </c>
      <c r="F1758" s="14" t="s">
        <v>178</v>
      </c>
      <c r="G1758" s="14">
        <v>59</v>
      </c>
      <c r="H1758" s="14">
        <v>54</v>
      </c>
      <c r="I1758" s="14">
        <v>4</v>
      </c>
      <c r="J1758" s="14">
        <v>4000</v>
      </c>
      <c r="K1758" s="15">
        <f t="shared" si="27"/>
        <v>16000</v>
      </c>
    </row>
    <row r="1759" spans="1:11">
      <c r="A1759" s="13">
        <v>41160</v>
      </c>
      <c r="B1759" s="67" t="str">
        <f>TEXT($A1759,"YYYY")&amp;"-"&amp;TEXT(ROW()-1,"000")&amp;"-"&amp;$F1759&amp;TEXT(COUNTIF($F$2:F1759,$F1759), "000")</f>
        <v>2012-1758-泠涷茶652</v>
      </c>
      <c r="C1759" s="14" t="s">
        <v>13</v>
      </c>
      <c r="D1759" s="14" t="s">
        <v>34</v>
      </c>
      <c r="E1759" s="14" t="s">
        <v>23</v>
      </c>
      <c r="F1759" s="14" t="s">
        <v>176</v>
      </c>
      <c r="G1759" s="14">
        <v>49</v>
      </c>
      <c r="H1759" s="14">
        <v>54</v>
      </c>
      <c r="I1759" s="14">
        <v>10</v>
      </c>
      <c r="J1759" s="14">
        <v>9000</v>
      </c>
      <c r="K1759" s="15">
        <f t="shared" si="27"/>
        <v>90000</v>
      </c>
    </row>
    <row r="1760" spans="1:11">
      <c r="A1760" s="13">
        <v>41161</v>
      </c>
      <c r="B1760" s="67" t="str">
        <f>TEXT($A1760,"YYYY")&amp;"-"&amp;TEXT(ROW()-1,"000")&amp;"-"&amp;$F1760&amp;TEXT(COUNTIF($F$2:F1760,$F1760), "000")</f>
        <v>2012-1759-奶茶428</v>
      </c>
      <c r="C1760" s="14" t="s">
        <v>13</v>
      </c>
      <c r="D1760" s="14" t="s">
        <v>82</v>
      </c>
      <c r="E1760" s="14" t="s">
        <v>18</v>
      </c>
      <c r="F1760" s="14" t="s">
        <v>174</v>
      </c>
      <c r="G1760" s="14">
        <v>95</v>
      </c>
      <c r="H1760" s="14">
        <v>23</v>
      </c>
      <c r="I1760" s="14">
        <v>2</v>
      </c>
      <c r="J1760" s="14">
        <v>18000</v>
      </c>
      <c r="K1760" s="15">
        <f t="shared" si="27"/>
        <v>36000</v>
      </c>
    </row>
    <row r="1761" spans="1:11">
      <c r="A1761" s="13">
        <v>41161</v>
      </c>
      <c r="B1761" s="67" t="str">
        <f>TEXT($A1761,"YYYY")&amp;"-"&amp;TEXT(ROW()-1,"000")&amp;"-"&amp;$F1761&amp;TEXT(COUNTIF($F$2:F1761,$F1761), "000")</f>
        <v>2012-1760-紅茶530</v>
      </c>
      <c r="C1761" s="14" t="s">
        <v>169</v>
      </c>
      <c r="D1761" s="14" t="s">
        <v>94</v>
      </c>
      <c r="E1761" s="14" t="s">
        <v>10</v>
      </c>
      <c r="F1761" s="14" t="s">
        <v>175</v>
      </c>
      <c r="G1761" s="14">
        <v>88</v>
      </c>
      <c r="H1761" s="14">
        <v>56</v>
      </c>
      <c r="I1761" s="14">
        <v>79</v>
      </c>
      <c r="J1761" s="14">
        <v>23500</v>
      </c>
      <c r="K1761" s="15">
        <f t="shared" si="27"/>
        <v>1856500</v>
      </c>
    </row>
    <row r="1762" spans="1:11">
      <c r="A1762" s="13">
        <v>41161</v>
      </c>
      <c r="B1762" s="67" t="str">
        <f>TEXT($A1762,"YYYY")&amp;"-"&amp;TEXT(ROW()-1,"000")&amp;"-"&amp;$F1762&amp;TEXT(COUNTIF($F$2:F1762,$F1762), "000")</f>
        <v>2012-1761-紅茶531</v>
      </c>
      <c r="C1762" s="14" t="s">
        <v>172</v>
      </c>
      <c r="D1762" s="14" t="s">
        <v>71</v>
      </c>
      <c r="E1762" s="14" t="s">
        <v>7</v>
      </c>
      <c r="F1762" s="14" t="s">
        <v>175</v>
      </c>
      <c r="G1762" s="14">
        <v>37</v>
      </c>
      <c r="H1762" s="14">
        <v>45</v>
      </c>
      <c r="I1762" s="14">
        <v>26</v>
      </c>
      <c r="J1762" s="14">
        <v>23500</v>
      </c>
      <c r="K1762" s="15">
        <f t="shared" si="27"/>
        <v>611000</v>
      </c>
    </row>
    <row r="1763" spans="1:11">
      <c r="A1763" s="13">
        <v>41161</v>
      </c>
      <c r="B1763" s="67" t="str">
        <f>TEXT($A1763,"YYYY")&amp;"-"&amp;TEXT(ROW()-1,"000")&amp;"-"&amp;$F1763&amp;TEXT(COUNTIF($F$2:F1763,$F1763), "000")</f>
        <v>2012-1762-泠涷茶653</v>
      </c>
      <c r="C1763" s="14" t="s">
        <v>169</v>
      </c>
      <c r="D1763" s="14" t="s">
        <v>123</v>
      </c>
      <c r="E1763" s="14" t="s">
        <v>18</v>
      </c>
      <c r="F1763" s="14" t="s">
        <v>176</v>
      </c>
      <c r="G1763" s="14">
        <v>56</v>
      </c>
      <c r="H1763" s="14">
        <v>65</v>
      </c>
      <c r="I1763" s="14">
        <v>19</v>
      </c>
      <c r="J1763" s="14">
        <v>9000</v>
      </c>
      <c r="K1763" s="15">
        <f t="shared" si="27"/>
        <v>171000</v>
      </c>
    </row>
    <row r="1764" spans="1:11">
      <c r="A1764" s="13">
        <v>41163</v>
      </c>
      <c r="B1764" s="67" t="str">
        <f>TEXT($A1764,"YYYY")&amp;"-"&amp;TEXT(ROW()-1,"000")&amp;"-"&amp;$F1764&amp;TEXT(COUNTIF($F$2:F1764,$F1764), "000")</f>
        <v>2012-1763-茶包091</v>
      </c>
      <c r="C1764" s="14" t="s">
        <v>13</v>
      </c>
      <c r="D1764" s="14" t="s">
        <v>14</v>
      </c>
      <c r="E1764" s="14" t="s">
        <v>10</v>
      </c>
      <c r="F1764" s="14" t="s">
        <v>178</v>
      </c>
      <c r="G1764" s="14">
        <v>91</v>
      </c>
      <c r="H1764" s="14">
        <v>68</v>
      </c>
      <c r="I1764" s="14">
        <v>46</v>
      </c>
      <c r="J1764" s="14">
        <v>4000</v>
      </c>
      <c r="K1764" s="15">
        <f t="shared" si="27"/>
        <v>184000</v>
      </c>
    </row>
    <row r="1765" spans="1:11">
      <c r="A1765" s="13">
        <v>41163</v>
      </c>
      <c r="B1765" s="67" t="str">
        <f>TEXT($A1765,"YYYY")&amp;"-"&amp;TEXT(ROW()-1,"000")&amp;"-"&amp;$F1765&amp;TEXT(COUNTIF($F$2:F1765,$F1765), "000")</f>
        <v>2012-1764-紅茶532</v>
      </c>
      <c r="C1765" s="14" t="s">
        <v>170</v>
      </c>
      <c r="D1765" s="14" t="s">
        <v>161</v>
      </c>
      <c r="E1765" s="14" t="s">
        <v>10</v>
      </c>
      <c r="F1765" s="14" t="s">
        <v>175</v>
      </c>
      <c r="G1765" s="14">
        <v>86</v>
      </c>
      <c r="H1765" s="14">
        <v>87</v>
      </c>
      <c r="I1765" s="14">
        <v>49</v>
      </c>
      <c r="J1765" s="14">
        <v>23500</v>
      </c>
      <c r="K1765" s="15">
        <f t="shared" si="27"/>
        <v>1151500</v>
      </c>
    </row>
    <row r="1766" spans="1:11">
      <c r="A1766" s="13">
        <v>41165</v>
      </c>
      <c r="B1766" s="67" t="str">
        <f>TEXT($A1766,"YYYY")&amp;"-"&amp;TEXT(ROW()-1,"000")&amp;"-"&amp;$F1766&amp;TEXT(COUNTIF($F$2:F1766,$F1766), "000")</f>
        <v>2012-1765-紅茶533</v>
      </c>
      <c r="C1766" s="14" t="s">
        <v>171</v>
      </c>
      <c r="D1766" s="14" t="s">
        <v>62</v>
      </c>
      <c r="E1766" s="14" t="s">
        <v>7</v>
      </c>
      <c r="F1766" s="14" t="s">
        <v>175</v>
      </c>
      <c r="G1766" s="14">
        <v>69</v>
      </c>
      <c r="H1766" s="14">
        <v>84</v>
      </c>
      <c r="I1766" s="14">
        <v>16</v>
      </c>
      <c r="J1766" s="14">
        <v>23500</v>
      </c>
      <c r="K1766" s="15">
        <f t="shared" si="27"/>
        <v>376000</v>
      </c>
    </row>
    <row r="1767" spans="1:11">
      <c r="A1767" s="13">
        <v>41165</v>
      </c>
      <c r="B1767" s="67" t="str">
        <f>TEXT($A1767,"YYYY")&amp;"-"&amp;TEXT(ROW()-1,"000")&amp;"-"&amp;$F1767&amp;TEXT(COUNTIF($F$2:F1767,$F1767), "000")</f>
        <v>2012-1766-泠涷茶654</v>
      </c>
      <c r="C1767" s="14" t="s">
        <v>173</v>
      </c>
      <c r="D1767" s="14" t="s">
        <v>142</v>
      </c>
      <c r="E1767" s="14" t="s">
        <v>7</v>
      </c>
      <c r="F1767" s="14" t="s">
        <v>176</v>
      </c>
      <c r="G1767" s="14">
        <v>42</v>
      </c>
      <c r="H1767" s="14">
        <v>40</v>
      </c>
      <c r="I1767" s="14">
        <v>81</v>
      </c>
      <c r="J1767" s="14">
        <v>9000</v>
      </c>
      <c r="K1767" s="15">
        <f t="shared" si="27"/>
        <v>729000</v>
      </c>
    </row>
    <row r="1768" spans="1:11">
      <c r="A1768" s="13">
        <v>41165</v>
      </c>
      <c r="B1768" s="67" t="str">
        <f>TEXT($A1768,"YYYY")&amp;"-"&amp;TEXT(ROW()-1,"000")&amp;"-"&amp;$F1768&amp;TEXT(COUNTIF($F$2:F1768,$F1768), "000")</f>
        <v>2012-1767-茶包092</v>
      </c>
      <c r="C1768" s="14" t="s">
        <v>13</v>
      </c>
      <c r="D1768" s="14" t="s">
        <v>14</v>
      </c>
      <c r="E1768" s="14" t="s">
        <v>10</v>
      </c>
      <c r="F1768" s="14" t="s">
        <v>178</v>
      </c>
      <c r="G1768" s="14">
        <v>67</v>
      </c>
      <c r="H1768" s="14">
        <v>69</v>
      </c>
      <c r="I1768" s="14">
        <v>10</v>
      </c>
      <c r="J1768" s="14">
        <v>4000</v>
      </c>
      <c r="K1768" s="15">
        <f t="shared" si="27"/>
        <v>40000</v>
      </c>
    </row>
    <row r="1769" spans="1:11">
      <c r="A1769" s="13">
        <v>41166</v>
      </c>
      <c r="B1769" s="67" t="str">
        <f>TEXT($A1769,"YYYY")&amp;"-"&amp;TEXT(ROW()-1,"000")&amp;"-"&amp;$F1769&amp;TEXT(COUNTIF($F$2:F1769,$F1769), "000")</f>
        <v>2012-1768-紅茶534</v>
      </c>
      <c r="C1769" s="14" t="s">
        <v>169</v>
      </c>
      <c r="D1769" s="14" t="s">
        <v>8</v>
      </c>
      <c r="E1769" s="14" t="s">
        <v>7</v>
      </c>
      <c r="F1769" s="14" t="s">
        <v>175</v>
      </c>
      <c r="G1769" s="14">
        <v>37</v>
      </c>
      <c r="H1769" s="14">
        <v>32</v>
      </c>
      <c r="I1769" s="14">
        <v>31</v>
      </c>
      <c r="J1769" s="14">
        <v>23500</v>
      </c>
      <c r="K1769" s="15">
        <f t="shared" si="27"/>
        <v>728500</v>
      </c>
    </row>
    <row r="1770" spans="1:11">
      <c r="A1770" s="13">
        <v>41166</v>
      </c>
      <c r="B1770" s="67" t="str">
        <f>TEXT($A1770,"YYYY")&amp;"-"&amp;TEXT(ROW()-1,"000")&amp;"-"&amp;$F1770&amp;TEXT(COUNTIF($F$2:F1770,$F1770), "000")</f>
        <v>2012-1769-泠涷茶655</v>
      </c>
      <c r="C1770" s="14" t="s">
        <v>170</v>
      </c>
      <c r="D1770" s="14" t="s">
        <v>87</v>
      </c>
      <c r="E1770" s="14" t="s">
        <v>10</v>
      </c>
      <c r="F1770" s="14" t="s">
        <v>176</v>
      </c>
      <c r="G1770" s="14">
        <v>21</v>
      </c>
      <c r="H1770" s="14">
        <v>75</v>
      </c>
      <c r="I1770" s="14">
        <v>68</v>
      </c>
      <c r="J1770" s="14">
        <v>9000</v>
      </c>
      <c r="K1770" s="15">
        <f t="shared" si="27"/>
        <v>612000</v>
      </c>
    </row>
    <row r="1771" spans="1:11">
      <c r="A1771" s="13">
        <v>41166</v>
      </c>
      <c r="B1771" s="67" t="str">
        <f>TEXT($A1771,"YYYY")&amp;"-"&amp;TEXT(ROW()-1,"000")&amp;"-"&amp;$F1771&amp;TEXT(COUNTIF($F$2:F1771,$F1771), "000")</f>
        <v>2012-1770-紅茶535</v>
      </c>
      <c r="C1771" s="14" t="s">
        <v>172</v>
      </c>
      <c r="D1771" s="14" t="s">
        <v>57</v>
      </c>
      <c r="E1771" s="14" t="s">
        <v>7</v>
      </c>
      <c r="F1771" s="14" t="s">
        <v>175</v>
      </c>
      <c r="G1771" s="14">
        <v>81</v>
      </c>
      <c r="H1771" s="14">
        <v>68</v>
      </c>
      <c r="I1771" s="14">
        <v>6</v>
      </c>
      <c r="J1771" s="14">
        <v>23500</v>
      </c>
      <c r="K1771" s="15">
        <f t="shared" si="27"/>
        <v>141000</v>
      </c>
    </row>
    <row r="1772" spans="1:11">
      <c r="A1772" s="13">
        <v>41167</v>
      </c>
      <c r="B1772" s="67" t="str">
        <f>TEXT($A1772,"YYYY")&amp;"-"&amp;TEXT(ROW()-1,"000")&amp;"-"&amp;$F1772&amp;TEXT(COUNTIF($F$2:F1772,$F1772), "000")</f>
        <v>2012-1771-奶茶429</v>
      </c>
      <c r="C1772" s="14" t="s">
        <v>13</v>
      </c>
      <c r="D1772" s="14" t="s">
        <v>46</v>
      </c>
      <c r="E1772" s="14" t="s">
        <v>7</v>
      </c>
      <c r="F1772" s="14" t="s">
        <v>174</v>
      </c>
      <c r="G1772" s="14">
        <v>30</v>
      </c>
      <c r="H1772" s="14">
        <v>65</v>
      </c>
      <c r="I1772" s="14">
        <v>13</v>
      </c>
      <c r="J1772" s="14">
        <v>18000</v>
      </c>
      <c r="K1772" s="15">
        <f t="shared" si="27"/>
        <v>234000</v>
      </c>
    </row>
    <row r="1773" spans="1:11">
      <c r="A1773" s="13">
        <v>41169</v>
      </c>
      <c r="B1773" s="67" t="str">
        <f>TEXT($A1773,"YYYY")&amp;"-"&amp;TEXT(ROW()-1,"000")&amp;"-"&amp;$F1773&amp;TEXT(COUNTIF($F$2:F1773,$F1773), "000")</f>
        <v>2012-1772-紅茶536</v>
      </c>
      <c r="C1773" s="14" t="s">
        <v>171</v>
      </c>
      <c r="D1773" s="14" t="s">
        <v>139</v>
      </c>
      <c r="E1773" s="14" t="s">
        <v>118</v>
      </c>
      <c r="F1773" s="14" t="s">
        <v>175</v>
      </c>
      <c r="G1773" s="14">
        <v>92</v>
      </c>
      <c r="H1773" s="14">
        <v>30</v>
      </c>
      <c r="I1773" s="14">
        <v>6</v>
      </c>
      <c r="J1773" s="14">
        <v>23500</v>
      </c>
      <c r="K1773" s="15">
        <f t="shared" si="27"/>
        <v>141000</v>
      </c>
    </row>
    <row r="1774" spans="1:11">
      <c r="A1774" s="13">
        <v>41170</v>
      </c>
      <c r="B1774" s="67" t="str">
        <f>TEXT($A1774,"YYYY")&amp;"-"&amp;TEXT(ROW()-1,"000")&amp;"-"&amp;$F1774&amp;TEXT(COUNTIF($F$2:F1774,$F1774), "000")</f>
        <v>2012-1773-紅茶537</v>
      </c>
      <c r="C1774" s="14" t="s">
        <v>169</v>
      </c>
      <c r="D1774" s="14" t="s">
        <v>94</v>
      </c>
      <c r="E1774" s="14" t="s">
        <v>10</v>
      </c>
      <c r="F1774" s="14" t="s">
        <v>175</v>
      </c>
      <c r="G1774" s="14">
        <v>32</v>
      </c>
      <c r="H1774" s="14">
        <v>28</v>
      </c>
      <c r="I1774" s="14">
        <v>89</v>
      </c>
      <c r="J1774" s="14">
        <v>23500</v>
      </c>
      <c r="K1774" s="15">
        <f t="shared" si="27"/>
        <v>2091500</v>
      </c>
    </row>
    <row r="1775" spans="1:11">
      <c r="A1775" s="13">
        <v>41170</v>
      </c>
      <c r="B1775" s="67" t="str">
        <f>TEXT($A1775,"YYYY")&amp;"-"&amp;TEXT(ROW()-1,"000")&amp;"-"&amp;$F1775&amp;TEXT(COUNTIF($F$2:F1775,$F1775), "000")</f>
        <v>2012-1774-泠涷茶656</v>
      </c>
      <c r="C1775" s="14" t="s">
        <v>169</v>
      </c>
      <c r="D1775" s="14" t="s">
        <v>135</v>
      </c>
      <c r="E1775" s="14" t="s">
        <v>23</v>
      </c>
      <c r="F1775" s="14" t="s">
        <v>176</v>
      </c>
      <c r="G1775" s="14">
        <v>22</v>
      </c>
      <c r="H1775" s="14">
        <v>95</v>
      </c>
      <c r="I1775" s="14">
        <v>51</v>
      </c>
      <c r="J1775" s="14">
        <v>9000</v>
      </c>
      <c r="K1775" s="15">
        <f t="shared" si="27"/>
        <v>459000</v>
      </c>
    </row>
    <row r="1776" spans="1:11">
      <c r="A1776" s="13">
        <v>41171</v>
      </c>
      <c r="B1776" s="67" t="str">
        <f>TEXT($A1776,"YYYY")&amp;"-"&amp;TEXT(ROW()-1,"000")&amp;"-"&amp;$F1776&amp;TEXT(COUNTIF($F$2:F1776,$F1776), "000")</f>
        <v>2012-1775-紅茶538</v>
      </c>
      <c r="C1776" s="14" t="s">
        <v>169</v>
      </c>
      <c r="D1776" s="14" t="s">
        <v>8</v>
      </c>
      <c r="E1776" s="14" t="s">
        <v>7</v>
      </c>
      <c r="F1776" s="14" t="s">
        <v>175</v>
      </c>
      <c r="G1776" s="14">
        <v>74</v>
      </c>
      <c r="H1776" s="14">
        <v>53</v>
      </c>
      <c r="I1776" s="14">
        <v>38</v>
      </c>
      <c r="J1776" s="14">
        <v>23500</v>
      </c>
      <c r="K1776" s="15">
        <f t="shared" si="27"/>
        <v>893000</v>
      </c>
    </row>
    <row r="1777" spans="1:11">
      <c r="A1777" s="13">
        <v>41172</v>
      </c>
      <c r="B1777" s="67" t="str">
        <f>TEXT($A1777,"YYYY")&amp;"-"&amp;TEXT(ROW()-1,"000")&amp;"-"&amp;$F1777&amp;TEXT(COUNTIF($F$2:F1777,$F1777), "000")</f>
        <v>2012-1776-奶茶430</v>
      </c>
      <c r="C1777" s="14" t="s">
        <v>173</v>
      </c>
      <c r="D1777" s="14" t="s">
        <v>58</v>
      </c>
      <c r="E1777" s="14" t="s">
        <v>7</v>
      </c>
      <c r="F1777" s="14" t="s">
        <v>174</v>
      </c>
      <c r="G1777" s="14">
        <v>81</v>
      </c>
      <c r="H1777" s="14">
        <v>86</v>
      </c>
      <c r="I1777" s="14">
        <v>83</v>
      </c>
      <c r="J1777" s="14">
        <v>18000</v>
      </c>
      <c r="K1777" s="15">
        <f t="shared" si="27"/>
        <v>1494000</v>
      </c>
    </row>
    <row r="1778" spans="1:11">
      <c r="A1778" s="13">
        <v>41172</v>
      </c>
      <c r="B1778" s="67" t="str">
        <f>TEXT($A1778,"YYYY")&amp;"-"&amp;TEXT(ROW()-1,"000")&amp;"-"&amp;$F1778&amp;TEXT(COUNTIF($F$2:F1778,$F1778), "000")</f>
        <v>2012-1777-泠涷茶657</v>
      </c>
      <c r="C1778" s="14" t="s">
        <v>173</v>
      </c>
      <c r="D1778" s="14" t="s">
        <v>159</v>
      </c>
      <c r="E1778" s="14" t="s">
        <v>21</v>
      </c>
      <c r="F1778" s="14" t="s">
        <v>176</v>
      </c>
      <c r="G1778" s="14">
        <v>75</v>
      </c>
      <c r="H1778" s="14">
        <v>99</v>
      </c>
      <c r="I1778" s="14">
        <v>87</v>
      </c>
      <c r="J1778" s="14">
        <v>9000</v>
      </c>
      <c r="K1778" s="15">
        <f t="shared" si="27"/>
        <v>783000</v>
      </c>
    </row>
    <row r="1779" spans="1:11">
      <c r="A1779" s="13">
        <v>41172</v>
      </c>
      <c r="B1779" s="67" t="str">
        <f>TEXT($A1779,"YYYY")&amp;"-"&amp;TEXT(ROW()-1,"000")&amp;"-"&amp;$F1779&amp;TEXT(COUNTIF($F$2:F1779,$F1779), "000")</f>
        <v>2012-1778-泠涷茶658</v>
      </c>
      <c r="C1779" s="14" t="s">
        <v>173</v>
      </c>
      <c r="D1779" s="14" t="s">
        <v>27</v>
      </c>
      <c r="E1779" s="14" t="s">
        <v>21</v>
      </c>
      <c r="F1779" s="14" t="s">
        <v>176</v>
      </c>
      <c r="G1779" s="14">
        <v>87</v>
      </c>
      <c r="H1779" s="14">
        <v>82</v>
      </c>
      <c r="I1779" s="14">
        <v>14</v>
      </c>
      <c r="J1779" s="14">
        <v>9000</v>
      </c>
      <c r="K1779" s="15">
        <f t="shared" si="27"/>
        <v>126000</v>
      </c>
    </row>
    <row r="1780" spans="1:11">
      <c r="A1780" s="13">
        <v>41172</v>
      </c>
      <c r="B1780" s="67" t="str">
        <f>TEXT($A1780,"YYYY")&amp;"-"&amp;TEXT(ROW()-1,"000")&amp;"-"&amp;$F1780&amp;TEXT(COUNTIF($F$2:F1780,$F1780), "000")</f>
        <v>2012-1779-奶茶431</v>
      </c>
      <c r="C1780" s="14" t="s">
        <v>169</v>
      </c>
      <c r="D1780" s="14" t="s">
        <v>33</v>
      </c>
      <c r="E1780" s="14" t="s">
        <v>23</v>
      </c>
      <c r="F1780" s="14" t="s">
        <v>174</v>
      </c>
      <c r="G1780" s="14">
        <v>62</v>
      </c>
      <c r="H1780" s="14">
        <v>71</v>
      </c>
      <c r="I1780" s="14">
        <v>85</v>
      </c>
      <c r="J1780" s="14">
        <v>18000</v>
      </c>
      <c r="K1780" s="15">
        <f t="shared" si="27"/>
        <v>1530000</v>
      </c>
    </row>
    <row r="1781" spans="1:11">
      <c r="A1781" s="13">
        <v>41173</v>
      </c>
      <c r="B1781" s="67" t="str">
        <f>TEXT($A1781,"YYYY")&amp;"-"&amp;TEXT(ROW()-1,"000")&amp;"-"&amp;$F1781&amp;TEXT(COUNTIF($F$2:F1781,$F1781), "000")</f>
        <v>2012-1780-奶茶432</v>
      </c>
      <c r="C1781" s="14" t="s">
        <v>169</v>
      </c>
      <c r="D1781" s="14" t="s">
        <v>70</v>
      </c>
      <c r="E1781" s="14" t="s">
        <v>7</v>
      </c>
      <c r="F1781" s="14" t="s">
        <v>174</v>
      </c>
      <c r="G1781" s="14">
        <v>99</v>
      </c>
      <c r="H1781" s="14">
        <v>38</v>
      </c>
      <c r="I1781" s="14">
        <v>52</v>
      </c>
      <c r="J1781" s="14">
        <v>18000</v>
      </c>
      <c r="K1781" s="15">
        <f t="shared" si="27"/>
        <v>936000</v>
      </c>
    </row>
    <row r="1782" spans="1:11">
      <c r="A1782" s="13">
        <v>41174</v>
      </c>
      <c r="B1782" s="67" t="str">
        <f>TEXT($A1782,"YYYY")&amp;"-"&amp;TEXT(ROW()-1,"000")&amp;"-"&amp;$F1782&amp;TEXT(COUNTIF($F$2:F1782,$F1782), "000")</f>
        <v>2012-1781-紅茶539</v>
      </c>
      <c r="C1782" s="14" t="s">
        <v>171</v>
      </c>
      <c r="D1782" s="14" t="s">
        <v>140</v>
      </c>
      <c r="E1782" s="14" t="s">
        <v>118</v>
      </c>
      <c r="F1782" s="14" t="s">
        <v>175</v>
      </c>
      <c r="G1782" s="14">
        <v>36</v>
      </c>
      <c r="H1782" s="14">
        <v>50</v>
      </c>
      <c r="I1782" s="14">
        <v>72</v>
      </c>
      <c r="J1782" s="14">
        <v>23500</v>
      </c>
      <c r="K1782" s="15">
        <f t="shared" si="27"/>
        <v>1692000</v>
      </c>
    </row>
    <row r="1783" spans="1:11">
      <c r="A1783" s="13">
        <v>41175</v>
      </c>
      <c r="B1783" s="67" t="str">
        <f>TEXT($A1783,"YYYY")&amp;"-"&amp;TEXT(ROW()-1,"000")&amp;"-"&amp;$F1783&amp;TEXT(COUNTIF($F$2:F1783,$F1783), "000")</f>
        <v>2012-1782-紅茶540</v>
      </c>
      <c r="C1783" s="14" t="s">
        <v>13</v>
      </c>
      <c r="D1783" s="14" t="s">
        <v>156</v>
      </c>
      <c r="E1783" s="14" t="s">
        <v>23</v>
      </c>
      <c r="F1783" s="14" t="s">
        <v>175</v>
      </c>
      <c r="G1783" s="14">
        <v>45</v>
      </c>
      <c r="H1783" s="14">
        <v>28</v>
      </c>
      <c r="I1783" s="14">
        <v>9</v>
      </c>
      <c r="J1783" s="14">
        <v>23500</v>
      </c>
      <c r="K1783" s="15">
        <f t="shared" si="27"/>
        <v>211500</v>
      </c>
    </row>
    <row r="1784" spans="1:11">
      <c r="A1784" s="13">
        <v>41175</v>
      </c>
      <c r="B1784" s="67" t="str">
        <f>TEXT($A1784,"YYYY")&amp;"-"&amp;TEXT(ROW()-1,"000")&amp;"-"&amp;$F1784&amp;TEXT(COUNTIF($F$2:F1784,$F1784), "000")</f>
        <v>2012-1783-泠涷茶659</v>
      </c>
      <c r="C1784" s="14" t="s">
        <v>171</v>
      </c>
      <c r="D1784" s="14" t="s">
        <v>148</v>
      </c>
      <c r="E1784" s="14" t="s">
        <v>118</v>
      </c>
      <c r="F1784" s="14" t="s">
        <v>176</v>
      </c>
      <c r="G1784" s="14">
        <v>84</v>
      </c>
      <c r="H1784" s="14">
        <v>84</v>
      </c>
      <c r="I1784" s="14">
        <v>24</v>
      </c>
      <c r="J1784" s="14">
        <v>9000</v>
      </c>
      <c r="K1784" s="15">
        <f t="shared" si="27"/>
        <v>216000</v>
      </c>
    </row>
    <row r="1785" spans="1:11">
      <c r="A1785" s="13">
        <v>41176</v>
      </c>
      <c r="B1785" s="67" t="str">
        <f>TEXT($A1785,"YYYY")&amp;"-"&amp;TEXT(ROW()-1,"000")&amp;"-"&amp;$F1785&amp;TEXT(COUNTIF($F$2:F1785,$F1785), "000")</f>
        <v>2012-1784-茶里王054</v>
      </c>
      <c r="C1785" s="14" t="s">
        <v>170</v>
      </c>
      <c r="D1785" s="14" t="s">
        <v>14</v>
      </c>
      <c r="E1785" s="14" t="s">
        <v>10</v>
      </c>
      <c r="F1785" s="14" t="s">
        <v>177</v>
      </c>
      <c r="G1785" s="14">
        <v>59</v>
      </c>
      <c r="H1785" s="14">
        <v>23</v>
      </c>
      <c r="I1785" s="14">
        <v>84</v>
      </c>
      <c r="J1785" s="14">
        <v>5000</v>
      </c>
      <c r="K1785" s="15">
        <f t="shared" si="27"/>
        <v>420000</v>
      </c>
    </row>
    <row r="1786" spans="1:11">
      <c r="A1786" s="13">
        <v>41176</v>
      </c>
      <c r="B1786" s="67" t="str">
        <f>TEXT($A1786,"YYYY")&amp;"-"&amp;TEXT(ROW()-1,"000")&amp;"-"&amp;$F1786&amp;TEXT(COUNTIF($F$2:F1786,$F1786), "000")</f>
        <v>2012-1785-泠涷茶660</v>
      </c>
      <c r="C1786" s="14" t="s">
        <v>171</v>
      </c>
      <c r="D1786" s="14" t="s">
        <v>55</v>
      </c>
      <c r="E1786" s="14" t="s">
        <v>10</v>
      </c>
      <c r="F1786" s="14" t="s">
        <v>176</v>
      </c>
      <c r="G1786" s="14">
        <v>53</v>
      </c>
      <c r="H1786" s="14">
        <v>76</v>
      </c>
      <c r="I1786" s="14">
        <v>42</v>
      </c>
      <c r="J1786" s="14">
        <v>9000</v>
      </c>
      <c r="K1786" s="15">
        <f t="shared" si="27"/>
        <v>378000</v>
      </c>
    </row>
    <row r="1787" spans="1:11">
      <c r="A1787" s="13">
        <v>41176</v>
      </c>
      <c r="B1787" s="67" t="str">
        <f>TEXT($A1787,"YYYY")&amp;"-"&amp;TEXT(ROW()-1,"000")&amp;"-"&amp;$F1787&amp;TEXT(COUNTIF($F$2:F1787,$F1787), "000")</f>
        <v>2012-1786-奶茶433</v>
      </c>
      <c r="C1787" s="14" t="s">
        <v>13</v>
      </c>
      <c r="D1787" s="14" t="s">
        <v>93</v>
      </c>
      <c r="E1787" s="14" t="s">
        <v>21</v>
      </c>
      <c r="F1787" s="14" t="s">
        <v>174</v>
      </c>
      <c r="G1787" s="14">
        <v>48</v>
      </c>
      <c r="H1787" s="14">
        <v>43</v>
      </c>
      <c r="I1787" s="14">
        <v>84</v>
      </c>
      <c r="J1787" s="14">
        <v>18000</v>
      </c>
      <c r="K1787" s="15">
        <f t="shared" si="27"/>
        <v>1512000</v>
      </c>
    </row>
    <row r="1788" spans="1:11">
      <c r="A1788" s="13">
        <v>41177</v>
      </c>
      <c r="B1788" s="67" t="str">
        <f>TEXT($A1788,"YYYY")&amp;"-"&amp;TEXT(ROW()-1,"000")&amp;"-"&amp;$F1788&amp;TEXT(COUNTIF($F$2:F1788,$F1788), "000")</f>
        <v>2012-1787-泠涷茶661</v>
      </c>
      <c r="C1788" s="14" t="s">
        <v>171</v>
      </c>
      <c r="D1788" s="14" t="s">
        <v>136</v>
      </c>
      <c r="E1788" s="14" t="s">
        <v>10</v>
      </c>
      <c r="F1788" s="14" t="s">
        <v>176</v>
      </c>
      <c r="G1788" s="14">
        <v>21</v>
      </c>
      <c r="H1788" s="14">
        <v>46</v>
      </c>
      <c r="I1788" s="14">
        <v>3</v>
      </c>
      <c r="J1788" s="14">
        <v>9000</v>
      </c>
      <c r="K1788" s="15">
        <f t="shared" si="27"/>
        <v>27000</v>
      </c>
    </row>
    <row r="1789" spans="1:11">
      <c r="A1789" s="13">
        <v>41179</v>
      </c>
      <c r="B1789" s="67" t="str">
        <f>TEXT($A1789,"YYYY")&amp;"-"&amp;TEXT(ROW()-1,"000")&amp;"-"&amp;$F1789&amp;TEXT(COUNTIF($F$2:F1789,$F1789), "000")</f>
        <v>2012-1788-泠涷茶662</v>
      </c>
      <c r="C1789" s="14" t="s">
        <v>172</v>
      </c>
      <c r="D1789" s="14" t="s">
        <v>108</v>
      </c>
      <c r="E1789" s="14" t="s">
        <v>10</v>
      </c>
      <c r="F1789" s="14" t="s">
        <v>176</v>
      </c>
      <c r="G1789" s="14">
        <v>38</v>
      </c>
      <c r="H1789" s="14">
        <v>25</v>
      </c>
      <c r="I1789" s="14">
        <v>37</v>
      </c>
      <c r="J1789" s="14">
        <v>9000</v>
      </c>
      <c r="K1789" s="15">
        <f t="shared" si="27"/>
        <v>333000</v>
      </c>
    </row>
    <row r="1790" spans="1:11">
      <c r="A1790" s="13">
        <v>41180</v>
      </c>
      <c r="B1790" s="67" t="str">
        <f>TEXT($A1790,"YYYY")&amp;"-"&amp;TEXT(ROW()-1,"000")&amp;"-"&amp;$F1790&amp;TEXT(COUNTIF($F$2:F1790,$F1790), "000")</f>
        <v>2012-1789-紅茶541</v>
      </c>
      <c r="C1790" s="14" t="s">
        <v>173</v>
      </c>
      <c r="D1790" s="14" t="s">
        <v>59</v>
      </c>
      <c r="E1790" s="14" t="s">
        <v>7</v>
      </c>
      <c r="F1790" s="14" t="s">
        <v>175</v>
      </c>
      <c r="G1790" s="14">
        <v>61</v>
      </c>
      <c r="H1790" s="14">
        <v>40</v>
      </c>
      <c r="I1790" s="14">
        <v>15</v>
      </c>
      <c r="J1790" s="14">
        <v>23500</v>
      </c>
      <c r="K1790" s="15">
        <f t="shared" si="27"/>
        <v>352500</v>
      </c>
    </row>
    <row r="1791" spans="1:11">
      <c r="A1791" s="13">
        <v>41180</v>
      </c>
      <c r="B1791" s="67" t="str">
        <f>TEXT($A1791,"YYYY")&amp;"-"&amp;TEXT(ROW()-1,"000")&amp;"-"&amp;$F1791&amp;TEXT(COUNTIF($F$2:F1791,$F1791), "000")</f>
        <v>2012-1790-奶茶434</v>
      </c>
      <c r="C1791" s="14" t="s">
        <v>172</v>
      </c>
      <c r="D1791" s="14" t="s">
        <v>11</v>
      </c>
      <c r="E1791" s="14" t="s">
        <v>7</v>
      </c>
      <c r="F1791" s="14" t="s">
        <v>174</v>
      </c>
      <c r="G1791" s="14">
        <v>29</v>
      </c>
      <c r="H1791" s="14">
        <v>49</v>
      </c>
      <c r="I1791" s="14">
        <v>62</v>
      </c>
      <c r="J1791" s="14">
        <v>18000</v>
      </c>
      <c r="K1791" s="15">
        <f t="shared" si="27"/>
        <v>1116000</v>
      </c>
    </row>
    <row r="1792" spans="1:11">
      <c r="A1792" s="13">
        <v>41182</v>
      </c>
      <c r="B1792" s="67" t="str">
        <f>TEXT($A1792,"YYYY")&amp;"-"&amp;TEXT(ROW()-1,"000")&amp;"-"&amp;$F1792&amp;TEXT(COUNTIF($F$2:F1792,$F1792), "000")</f>
        <v>2012-1791-泠涷茶663</v>
      </c>
      <c r="C1792" s="14" t="s">
        <v>173</v>
      </c>
      <c r="D1792" s="14" t="s">
        <v>100</v>
      </c>
      <c r="E1792" s="14" t="s">
        <v>18</v>
      </c>
      <c r="F1792" s="14" t="s">
        <v>176</v>
      </c>
      <c r="G1792" s="14">
        <v>42</v>
      </c>
      <c r="H1792" s="14">
        <v>78</v>
      </c>
      <c r="I1792" s="14">
        <v>89</v>
      </c>
      <c r="J1792" s="14">
        <v>9000</v>
      </c>
      <c r="K1792" s="15">
        <f t="shared" si="27"/>
        <v>801000</v>
      </c>
    </row>
    <row r="1793" spans="1:11">
      <c r="A1793" s="13">
        <v>41182</v>
      </c>
      <c r="B1793" s="67" t="str">
        <f>TEXT($A1793,"YYYY")&amp;"-"&amp;TEXT(ROW()-1,"000")&amp;"-"&amp;$F1793&amp;TEXT(COUNTIF($F$2:F1793,$F1793), "000")</f>
        <v>2012-1792-紅茶542</v>
      </c>
      <c r="C1793" s="14" t="s">
        <v>169</v>
      </c>
      <c r="D1793" s="14" t="s">
        <v>94</v>
      </c>
      <c r="E1793" s="14" t="s">
        <v>10</v>
      </c>
      <c r="F1793" s="14" t="s">
        <v>175</v>
      </c>
      <c r="G1793" s="14">
        <v>39</v>
      </c>
      <c r="H1793" s="14">
        <v>64</v>
      </c>
      <c r="I1793" s="14">
        <v>49</v>
      </c>
      <c r="J1793" s="14">
        <v>23500</v>
      </c>
      <c r="K1793" s="15">
        <f t="shared" si="27"/>
        <v>1151500</v>
      </c>
    </row>
    <row r="1794" spans="1:11">
      <c r="A1794" s="13">
        <v>41184</v>
      </c>
      <c r="B1794" s="67" t="str">
        <f>TEXT($A1794,"YYYY")&amp;"-"&amp;TEXT(ROW()-1,"000")&amp;"-"&amp;$F1794&amp;TEXT(COUNTIF($F$2:F1794,$F1794), "000")</f>
        <v>2012-1793-紅茶543</v>
      </c>
      <c r="C1794" s="14" t="s">
        <v>172</v>
      </c>
      <c r="D1794" s="14" t="s">
        <v>6</v>
      </c>
      <c r="E1794" s="14" t="s">
        <v>7</v>
      </c>
      <c r="F1794" s="14" t="s">
        <v>175</v>
      </c>
      <c r="G1794" s="14">
        <v>26</v>
      </c>
      <c r="H1794" s="14">
        <v>63</v>
      </c>
      <c r="I1794" s="14">
        <v>48</v>
      </c>
      <c r="J1794" s="14">
        <v>23500</v>
      </c>
      <c r="K1794" s="15">
        <f t="shared" ref="K1794:K1857" si="28">J1794*I1794</f>
        <v>1128000</v>
      </c>
    </row>
    <row r="1795" spans="1:11">
      <c r="A1795" s="13">
        <v>41185</v>
      </c>
      <c r="B1795" s="67" t="str">
        <f>TEXT($A1795,"YYYY")&amp;"-"&amp;TEXT(ROW()-1,"000")&amp;"-"&amp;$F1795&amp;TEXT(COUNTIF($F$2:F1795,$F1795), "000")</f>
        <v>2012-1794-紅茶544</v>
      </c>
      <c r="C1795" s="14" t="s">
        <v>169</v>
      </c>
      <c r="D1795" s="14" t="s">
        <v>8</v>
      </c>
      <c r="E1795" s="14" t="s">
        <v>7</v>
      </c>
      <c r="F1795" s="14" t="s">
        <v>175</v>
      </c>
      <c r="G1795" s="14">
        <v>69</v>
      </c>
      <c r="H1795" s="14">
        <v>37</v>
      </c>
      <c r="I1795" s="14">
        <v>10</v>
      </c>
      <c r="J1795" s="14">
        <v>23500</v>
      </c>
      <c r="K1795" s="15">
        <f t="shared" si="28"/>
        <v>235000</v>
      </c>
    </row>
    <row r="1796" spans="1:11">
      <c r="A1796" s="13">
        <v>41186</v>
      </c>
      <c r="B1796" s="67" t="str">
        <f>TEXT($A1796,"YYYY")&amp;"-"&amp;TEXT(ROW()-1,"000")&amp;"-"&amp;$F1796&amp;TEXT(COUNTIF($F$2:F1796,$F1796), "000")</f>
        <v>2012-1795-泠涷茶664</v>
      </c>
      <c r="C1796" s="14" t="s">
        <v>13</v>
      </c>
      <c r="D1796" s="14" t="s">
        <v>164</v>
      </c>
      <c r="E1796" s="14" t="s">
        <v>18</v>
      </c>
      <c r="F1796" s="14" t="s">
        <v>176</v>
      </c>
      <c r="G1796" s="14">
        <v>48</v>
      </c>
      <c r="H1796" s="14">
        <v>68</v>
      </c>
      <c r="I1796" s="14">
        <v>71</v>
      </c>
      <c r="J1796" s="14">
        <v>9000</v>
      </c>
      <c r="K1796" s="15">
        <f t="shared" si="28"/>
        <v>639000</v>
      </c>
    </row>
    <row r="1797" spans="1:11">
      <c r="A1797" s="13">
        <v>41187</v>
      </c>
      <c r="B1797" s="67" t="str">
        <f>TEXT($A1797,"YYYY")&amp;"-"&amp;TEXT(ROW()-1,"000")&amp;"-"&amp;$F1797&amp;TEXT(COUNTIF($F$2:F1797,$F1797), "000")</f>
        <v>2012-1796-泠涷茶665</v>
      </c>
      <c r="C1797" s="14" t="s">
        <v>169</v>
      </c>
      <c r="D1797" s="14" t="s">
        <v>135</v>
      </c>
      <c r="E1797" s="14" t="s">
        <v>23</v>
      </c>
      <c r="F1797" s="14" t="s">
        <v>176</v>
      </c>
      <c r="G1797" s="14">
        <v>32</v>
      </c>
      <c r="H1797" s="14">
        <v>32</v>
      </c>
      <c r="I1797" s="14">
        <v>2</v>
      </c>
      <c r="J1797" s="14">
        <v>9000</v>
      </c>
      <c r="K1797" s="15">
        <f t="shared" si="28"/>
        <v>18000</v>
      </c>
    </row>
    <row r="1798" spans="1:11">
      <c r="A1798" s="13">
        <v>41187</v>
      </c>
      <c r="B1798" s="67" t="str">
        <f>TEXT($A1798,"YYYY")&amp;"-"&amp;TEXT(ROW()-1,"000")&amp;"-"&amp;$F1798&amp;TEXT(COUNTIF($F$2:F1798,$F1798), "000")</f>
        <v>2012-1797-泠涷茶666</v>
      </c>
      <c r="C1798" s="14" t="s">
        <v>13</v>
      </c>
      <c r="D1798" s="14" t="s">
        <v>147</v>
      </c>
      <c r="E1798" s="14" t="s">
        <v>7</v>
      </c>
      <c r="F1798" s="14" t="s">
        <v>176</v>
      </c>
      <c r="G1798" s="14">
        <v>39</v>
      </c>
      <c r="H1798" s="14">
        <v>70</v>
      </c>
      <c r="I1798" s="14">
        <v>65</v>
      </c>
      <c r="J1798" s="14">
        <v>9000</v>
      </c>
      <c r="K1798" s="15">
        <f t="shared" si="28"/>
        <v>585000</v>
      </c>
    </row>
    <row r="1799" spans="1:11">
      <c r="A1799" s="13">
        <v>41189</v>
      </c>
      <c r="B1799" s="67" t="str">
        <f>TEXT($A1799,"YYYY")&amp;"-"&amp;TEXT(ROW()-1,"000")&amp;"-"&amp;$F1799&amp;TEXT(COUNTIF($F$2:F1799,$F1799), "000")</f>
        <v>2012-1798-泠涷茶667</v>
      </c>
      <c r="C1799" s="14" t="s">
        <v>171</v>
      </c>
      <c r="D1799" s="14" t="s">
        <v>114</v>
      </c>
      <c r="E1799" s="14" t="s">
        <v>10</v>
      </c>
      <c r="F1799" s="14" t="s">
        <v>176</v>
      </c>
      <c r="G1799" s="14">
        <v>76</v>
      </c>
      <c r="H1799" s="14">
        <v>39</v>
      </c>
      <c r="I1799" s="14">
        <v>72</v>
      </c>
      <c r="J1799" s="14">
        <v>9000</v>
      </c>
      <c r="K1799" s="15">
        <f t="shared" si="28"/>
        <v>648000</v>
      </c>
    </row>
    <row r="1800" spans="1:11">
      <c r="A1800" s="13">
        <v>41190</v>
      </c>
      <c r="B1800" s="67" t="str">
        <f>TEXT($A1800,"YYYY")&amp;"-"&amp;TEXT(ROW()-1,"000")&amp;"-"&amp;$F1800&amp;TEXT(COUNTIF($F$2:F1800,$F1800), "000")</f>
        <v>2012-1799-泠涷茶668</v>
      </c>
      <c r="C1800" s="14" t="s">
        <v>13</v>
      </c>
      <c r="D1800" s="14" t="s">
        <v>130</v>
      </c>
      <c r="E1800" s="14" t="s">
        <v>18</v>
      </c>
      <c r="F1800" s="14" t="s">
        <v>176</v>
      </c>
      <c r="G1800" s="14">
        <v>68</v>
      </c>
      <c r="H1800" s="14">
        <v>86</v>
      </c>
      <c r="I1800" s="14">
        <v>98</v>
      </c>
      <c r="J1800" s="14">
        <v>9000</v>
      </c>
      <c r="K1800" s="15">
        <f t="shared" si="28"/>
        <v>882000</v>
      </c>
    </row>
    <row r="1801" spans="1:11">
      <c r="A1801" s="13">
        <v>41191</v>
      </c>
      <c r="B1801" s="67" t="str">
        <f>TEXT($A1801,"YYYY")&amp;"-"&amp;TEXT(ROW()-1,"000")&amp;"-"&amp;$F1801&amp;TEXT(COUNTIF($F$2:F1801,$F1801), "000")</f>
        <v>2012-1800-泠涷茶669</v>
      </c>
      <c r="C1801" s="14" t="s">
        <v>170</v>
      </c>
      <c r="D1801" s="14" t="s">
        <v>60</v>
      </c>
      <c r="E1801" s="14" t="s">
        <v>7</v>
      </c>
      <c r="F1801" s="14" t="s">
        <v>176</v>
      </c>
      <c r="G1801" s="14">
        <v>44</v>
      </c>
      <c r="H1801" s="14">
        <v>80</v>
      </c>
      <c r="I1801" s="14">
        <v>96</v>
      </c>
      <c r="J1801" s="14">
        <v>9000</v>
      </c>
      <c r="K1801" s="15">
        <f t="shared" si="28"/>
        <v>864000</v>
      </c>
    </row>
    <row r="1802" spans="1:11">
      <c r="A1802" s="13">
        <v>41192</v>
      </c>
      <c r="B1802" s="67" t="str">
        <f>TEXT($A1802,"YYYY")&amp;"-"&amp;TEXT(ROW()-1,"000")&amp;"-"&amp;$F1802&amp;TEXT(COUNTIF($F$2:F1802,$F1802), "000")</f>
        <v>2012-1801-紅茶545</v>
      </c>
      <c r="C1802" s="14" t="s">
        <v>171</v>
      </c>
      <c r="D1802" s="14" t="s">
        <v>46</v>
      </c>
      <c r="E1802" s="14" t="s">
        <v>10</v>
      </c>
      <c r="F1802" s="14" t="s">
        <v>175</v>
      </c>
      <c r="G1802" s="14">
        <v>47</v>
      </c>
      <c r="H1802" s="14">
        <v>57</v>
      </c>
      <c r="I1802" s="14">
        <v>28</v>
      </c>
      <c r="J1802" s="14">
        <v>23500</v>
      </c>
      <c r="K1802" s="15">
        <f t="shared" si="28"/>
        <v>658000</v>
      </c>
    </row>
    <row r="1803" spans="1:11">
      <c r="A1803" s="13">
        <v>41192</v>
      </c>
      <c r="B1803" s="67" t="str">
        <f>TEXT($A1803,"YYYY")&amp;"-"&amp;TEXT(ROW()-1,"000")&amp;"-"&amp;$F1803&amp;TEXT(COUNTIF($F$2:F1803,$F1803), "000")</f>
        <v>2012-1802-泠涷茶670</v>
      </c>
      <c r="C1803" s="14" t="s">
        <v>172</v>
      </c>
      <c r="D1803" s="14" t="s">
        <v>52</v>
      </c>
      <c r="E1803" s="14" t="s">
        <v>23</v>
      </c>
      <c r="F1803" s="14" t="s">
        <v>176</v>
      </c>
      <c r="G1803" s="14">
        <v>57</v>
      </c>
      <c r="H1803" s="14">
        <v>57</v>
      </c>
      <c r="I1803" s="14">
        <v>8</v>
      </c>
      <c r="J1803" s="14">
        <v>9000</v>
      </c>
      <c r="K1803" s="15">
        <f t="shared" si="28"/>
        <v>72000</v>
      </c>
    </row>
    <row r="1804" spans="1:11">
      <c r="A1804" s="13">
        <v>41194</v>
      </c>
      <c r="B1804" s="67" t="str">
        <f>TEXT($A1804,"YYYY")&amp;"-"&amp;TEXT(ROW()-1,"000")&amp;"-"&amp;$F1804&amp;TEXT(COUNTIF($F$2:F1804,$F1804), "000")</f>
        <v>2012-1803-奶茶435</v>
      </c>
      <c r="C1804" s="14" t="s">
        <v>173</v>
      </c>
      <c r="D1804" s="14" t="s">
        <v>120</v>
      </c>
      <c r="E1804" s="14" t="s">
        <v>118</v>
      </c>
      <c r="F1804" s="14" t="s">
        <v>174</v>
      </c>
      <c r="G1804" s="14">
        <v>74</v>
      </c>
      <c r="H1804" s="14">
        <v>73</v>
      </c>
      <c r="I1804" s="14">
        <v>74</v>
      </c>
      <c r="J1804" s="14">
        <v>18000</v>
      </c>
      <c r="K1804" s="15">
        <f t="shared" si="28"/>
        <v>1332000</v>
      </c>
    </row>
    <row r="1805" spans="1:11">
      <c r="A1805" s="13">
        <v>41194</v>
      </c>
      <c r="B1805" s="67" t="str">
        <f>TEXT($A1805,"YYYY")&amp;"-"&amp;TEXT(ROW()-1,"000")&amp;"-"&amp;$F1805&amp;TEXT(COUNTIF($F$2:F1805,$F1805), "000")</f>
        <v>2012-1804-泠涷茶671</v>
      </c>
      <c r="C1805" s="14" t="s">
        <v>172</v>
      </c>
      <c r="D1805" s="14" t="s">
        <v>150</v>
      </c>
      <c r="E1805" s="14" t="s">
        <v>21</v>
      </c>
      <c r="F1805" s="14" t="s">
        <v>176</v>
      </c>
      <c r="G1805" s="14">
        <v>29</v>
      </c>
      <c r="H1805" s="14">
        <v>62</v>
      </c>
      <c r="I1805" s="14">
        <v>16</v>
      </c>
      <c r="J1805" s="14">
        <v>9000</v>
      </c>
      <c r="K1805" s="15">
        <f t="shared" si="28"/>
        <v>144000</v>
      </c>
    </row>
    <row r="1806" spans="1:11">
      <c r="A1806" s="13">
        <v>41195</v>
      </c>
      <c r="B1806" s="67" t="str">
        <f>TEXT($A1806,"YYYY")&amp;"-"&amp;TEXT(ROW()-1,"000")&amp;"-"&amp;$F1806&amp;TEXT(COUNTIF($F$2:F1806,$F1806), "000")</f>
        <v>2012-1805-奶茶436</v>
      </c>
      <c r="C1806" s="14" t="s">
        <v>173</v>
      </c>
      <c r="D1806" s="14" t="s">
        <v>73</v>
      </c>
      <c r="E1806" s="14" t="s">
        <v>7</v>
      </c>
      <c r="F1806" s="14" t="s">
        <v>174</v>
      </c>
      <c r="G1806" s="14">
        <v>24</v>
      </c>
      <c r="H1806" s="14">
        <v>52</v>
      </c>
      <c r="I1806" s="14">
        <v>48</v>
      </c>
      <c r="J1806" s="14">
        <v>18000</v>
      </c>
      <c r="K1806" s="15">
        <f t="shared" si="28"/>
        <v>864000</v>
      </c>
    </row>
    <row r="1807" spans="1:11">
      <c r="A1807" s="13">
        <v>41196</v>
      </c>
      <c r="B1807" s="67" t="str">
        <f>TEXT($A1807,"YYYY")&amp;"-"&amp;TEXT(ROW()-1,"000")&amp;"-"&amp;$F1807&amp;TEXT(COUNTIF($F$2:F1807,$F1807), "000")</f>
        <v>2012-1806-奶茶437</v>
      </c>
      <c r="C1807" s="14" t="s">
        <v>172</v>
      </c>
      <c r="D1807" s="14" t="s">
        <v>37</v>
      </c>
      <c r="E1807" s="14" t="s">
        <v>23</v>
      </c>
      <c r="F1807" s="14" t="s">
        <v>174</v>
      </c>
      <c r="G1807" s="14">
        <v>87</v>
      </c>
      <c r="H1807" s="14">
        <v>38</v>
      </c>
      <c r="I1807" s="14">
        <v>2</v>
      </c>
      <c r="J1807" s="14">
        <v>18000</v>
      </c>
      <c r="K1807" s="15">
        <f t="shared" si="28"/>
        <v>36000</v>
      </c>
    </row>
    <row r="1808" spans="1:11">
      <c r="A1808" s="13">
        <v>41197</v>
      </c>
      <c r="B1808" s="67" t="str">
        <f>TEXT($A1808,"YYYY")&amp;"-"&amp;TEXT(ROW()-1,"000")&amp;"-"&amp;$F1808&amp;TEXT(COUNTIF($F$2:F1808,$F1808), "000")</f>
        <v>2012-1807-紅茶546</v>
      </c>
      <c r="C1808" s="14" t="s">
        <v>169</v>
      </c>
      <c r="D1808" s="14" t="s">
        <v>132</v>
      </c>
      <c r="E1808" s="14" t="s">
        <v>23</v>
      </c>
      <c r="F1808" s="14" t="s">
        <v>175</v>
      </c>
      <c r="G1808" s="14">
        <v>68</v>
      </c>
      <c r="H1808" s="14">
        <v>58</v>
      </c>
      <c r="I1808" s="14">
        <v>94</v>
      </c>
      <c r="J1808" s="14">
        <v>23500</v>
      </c>
      <c r="K1808" s="15">
        <f t="shared" si="28"/>
        <v>2209000</v>
      </c>
    </row>
    <row r="1809" spans="1:11">
      <c r="A1809" s="13">
        <v>41197</v>
      </c>
      <c r="B1809" s="67" t="str">
        <f>TEXT($A1809,"YYYY")&amp;"-"&amp;TEXT(ROW()-1,"000")&amp;"-"&amp;$F1809&amp;TEXT(COUNTIF($F$2:F1809,$F1809), "000")</f>
        <v>2012-1808-紅茶547</v>
      </c>
      <c r="C1809" s="14" t="s">
        <v>173</v>
      </c>
      <c r="D1809" s="14" t="s">
        <v>83</v>
      </c>
      <c r="E1809" s="14" t="s">
        <v>7</v>
      </c>
      <c r="F1809" s="14" t="s">
        <v>175</v>
      </c>
      <c r="G1809" s="14">
        <v>96</v>
      </c>
      <c r="H1809" s="14">
        <v>70</v>
      </c>
      <c r="I1809" s="14">
        <v>82</v>
      </c>
      <c r="J1809" s="14">
        <v>23500</v>
      </c>
      <c r="K1809" s="15">
        <f t="shared" si="28"/>
        <v>1927000</v>
      </c>
    </row>
    <row r="1810" spans="1:11">
      <c r="A1810" s="13">
        <v>41198</v>
      </c>
      <c r="B1810" s="67" t="str">
        <f>TEXT($A1810,"YYYY")&amp;"-"&amp;TEXT(ROW()-1,"000")&amp;"-"&amp;$F1810&amp;TEXT(COUNTIF($F$2:F1810,$F1810), "000")</f>
        <v>2012-1809-奶茶438</v>
      </c>
      <c r="C1810" s="14" t="s">
        <v>169</v>
      </c>
      <c r="D1810" s="14" t="s">
        <v>143</v>
      </c>
      <c r="E1810" s="14" t="s">
        <v>18</v>
      </c>
      <c r="F1810" s="14" t="s">
        <v>174</v>
      </c>
      <c r="G1810" s="14">
        <v>52</v>
      </c>
      <c r="H1810" s="14">
        <v>89</v>
      </c>
      <c r="I1810" s="14">
        <v>57</v>
      </c>
      <c r="J1810" s="14">
        <v>18000</v>
      </c>
      <c r="K1810" s="15">
        <f t="shared" si="28"/>
        <v>1026000</v>
      </c>
    </row>
    <row r="1811" spans="1:11">
      <c r="A1811" s="13">
        <v>41199</v>
      </c>
      <c r="B1811" s="67" t="str">
        <f>TEXT($A1811,"YYYY")&amp;"-"&amp;TEXT(ROW()-1,"000")&amp;"-"&amp;$F1811&amp;TEXT(COUNTIF($F$2:F1811,$F1811), "000")</f>
        <v>2012-1810-紅茶548</v>
      </c>
      <c r="C1811" s="14" t="s">
        <v>173</v>
      </c>
      <c r="D1811" s="14" t="s">
        <v>83</v>
      </c>
      <c r="E1811" s="14" t="s">
        <v>7</v>
      </c>
      <c r="F1811" s="14" t="s">
        <v>175</v>
      </c>
      <c r="G1811" s="14">
        <v>21</v>
      </c>
      <c r="H1811" s="14">
        <v>40</v>
      </c>
      <c r="I1811" s="14">
        <v>39</v>
      </c>
      <c r="J1811" s="14">
        <v>23500</v>
      </c>
      <c r="K1811" s="15">
        <f t="shared" si="28"/>
        <v>916500</v>
      </c>
    </row>
    <row r="1812" spans="1:11">
      <c r="A1812" s="13">
        <v>41199</v>
      </c>
      <c r="B1812" s="67" t="str">
        <f>TEXT($A1812,"YYYY")&amp;"-"&amp;TEXT(ROW()-1,"000")&amp;"-"&amp;$F1812&amp;TEXT(COUNTIF($F$2:F1812,$F1812), "000")</f>
        <v>2012-1811-奶茶439</v>
      </c>
      <c r="C1812" s="14" t="s">
        <v>170</v>
      </c>
      <c r="D1812" s="14" t="s">
        <v>116</v>
      </c>
      <c r="E1812" s="14" t="s">
        <v>18</v>
      </c>
      <c r="F1812" s="14" t="s">
        <v>174</v>
      </c>
      <c r="G1812" s="14">
        <v>64</v>
      </c>
      <c r="H1812" s="14">
        <v>81</v>
      </c>
      <c r="I1812" s="14">
        <v>39</v>
      </c>
      <c r="J1812" s="14">
        <v>18000</v>
      </c>
      <c r="K1812" s="15">
        <f t="shared" si="28"/>
        <v>702000</v>
      </c>
    </row>
    <row r="1813" spans="1:11">
      <c r="A1813" s="13">
        <v>41199</v>
      </c>
      <c r="B1813" s="67" t="str">
        <f>TEXT($A1813,"YYYY")&amp;"-"&amp;TEXT(ROW()-1,"000")&amp;"-"&amp;$F1813&amp;TEXT(COUNTIF($F$2:F1813,$F1813), "000")</f>
        <v>2012-1812-奶茶440</v>
      </c>
      <c r="C1813" s="14" t="s">
        <v>173</v>
      </c>
      <c r="D1813" s="14" t="s">
        <v>28</v>
      </c>
      <c r="E1813" s="14" t="s">
        <v>18</v>
      </c>
      <c r="F1813" s="14" t="s">
        <v>174</v>
      </c>
      <c r="G1813" s="14">
        <v>54</v>
      </c>
      <c r="H1813" s="14">
        <v>35</v>
      </c>
      <c r="I1813" s="14">
        <v>95</v>
      </c>
      <c r="J1813" s="14">
        <v>18000</v>
      </c>
      <c r="K1813" s="15">
        <f t="shared" si="28"/>
        <v>1710000</v>
      </c>
    </row>
    <row r="1814" spans="1:11">
      <c r="A1814" s="13">
        <v>41199</v>
      </c>
      <c r="B1814" s="67" t="str">
        <f>TEXT($A1814,"YYYY")&amp;"-"&amp;TEXT(ROW()-1,"000")&amp;"-"&amp;$F1814&amp;TEXT(COUNTIF($F$2:F1814,$F1814), "000")</f>
        <v>2012-1813-泠涷茶672</v>
      </c>
      <c r="C1814" s="14" t="s">
        <v>171</v>
      </c>
      <c r="D1814" s="14" t="s">
        <v>39</v>
      </c>
      <c r="E1814" s="14" t="s">
        <v>23</v>
      </c>
      <c r="F1814" s="14" t="s">
        <v>176</v>
      </c>
      <c r="G1814" s="14">
        <v>25</v>
      </c>
      <c r="H1814" s="14">
        <v>60</v>
      </c>
      <c r="I1814" s="14">
        <v>74</v>
      </c>
      <c r="J1814" s="14">
        <v>9000</v>
      </c>
      <c r="K1814" s="15">
        <f t="shared" si="28"/>
        <v>666000</v>
      </c>
    </row>
    <row r="1815" spans="1:11">
      <c r="A1815" s="13">
        <v>41199</v>
      </c>
      <c r="B1815" s="67" t="str">
        <f>TEXT($A1815,"YYYY")&amp;"-"&amp;TEXT(ROW()-1,"000")&amp;"-"&amp;$F1815&amp;TEXT(COUNTIF($F$2:F1815,$F1815), "000")</f>
        <v>2012-1814-奶茶441</v>
      </c>
      <c r="C1815" s="14" t="s">
        <v>173</v>
      </c>
      <c r="D1815" s="14" t="s">
        <v>120</v>
      </c>
      <c r="E1815" s="14" t="s">
        <v>118</v>
      </c>
      <c r="F1815" s="14" t="s">
        <v>174</v>
      </c>
      <c r="G1815" s="14">
        <v>63</v>
      </c>
      <c r="H1815" s="14">
        <v>100</v>
      </c>
      <c r="I1815" s="14">
        <v>48</v>
      </c>
      <c r="J1815" s="14">
        <v>18000</v>
      </c>
      <c r="K1815" s="15">
        <f t="shared" si="28"/>
        <v>864000</v>
      </c>
    </row>
    <row r="1816" spans="1:11">
      <c r="A1816" s="13">
        <v>41200</v>
      </c>
      <c r="B1816" s="67" t="str">
        <f>TEXT($A1816,"YYYY")&amp;"-"&amp;TEXT(ROW()-1,"000")&amp;"-"&amp;$F1816&amp;TEXT(COUNTIF($F$2:F1816,$F1816), "000")</f>
        <v>2012-1815-紅茶549</v>
      </c>
      <c r="C1816" s="14" t="s">
        <v>173</v>
      </c>
      <c r="D1816" s="14" t="s">
        <v>107</v>
      </c>
      <c r="E1816" s="14" t="s">
        <v>18</v>
      </c>
      <c r="F1816" s="14" t="s">
        <v>175</v>
      </c>
      <c r="G1816" s="14">
        <v>72</v>
      </c>
      <c r="H1816" s="14">
        <v>92</v>
      </c>
      <c r="I1816" s="14">
        <v>45</v>
      </c>
      <c r="J1816" s="14">
        <v>23500</v>
      </c>
      <c r="K1816" s="15">
        <f t="shared" si="28"/>
        <v>1057500</v>
      </c>
    </row>
    <row r="1817" spans="1:11">
      <c r="A1817" s="13">
        <v>41200</v>
      </c>
      <c r="B1817" s="67" t="str">
        <f>TEXT($A1817,"YYYY")&amp;"-"&amp;TEXT(ROW()-1,"000")&amp;"-"&amp;$F1817&amp;TEXT(COUNTIF($F$2:F1817,$F1817), "000")</f>
        <v>2012-1816-泠涷茶673</v>
      </c>
      <c r="C1817" s="14" t="s">
        <v>13</v>
      </c>
      <c r="D1817" s="14" t="s">
        <v>68</v>
      </c>
      <c r="E1817" s="14" t="s">
        <v>7</v>
      </c>
      <c r="F1817" s="14" t="s">
        <v>176</v>
      </c>
      <c r="G1817" s="14">
        <v>35</v>
      </c>
      <c r="H1817" s="14">
        <v>64</v>
      </c>
      <c r="I1817" s="14">
        <v>76</v>
      </c>
      <c r="J1817" s="14">
        <v>9000</v>
      </c>
      <c r="K1817" s="15">
        <f t="shared" si="28"/>
        <v>684000</v>
      </c>
    </row>
    <row r="1818" spans="1:11">
      <c r="A1818" s="13">
        <v>41201</v>
      </c>
      <c r="B1818" s="67" t="str">
        <f>TEXT($A1818,"YYYY")&amp;"-"&amp;TEXT(ROW()-1,"000")&amp;"-"&amp;$F1818&amp;TEXT(COUNTIF($F$2:F1818,$F1818), "000")</f>
        <v>2012-1817-泠涷茶674</v>
      </c>
      <c r="C1818" s="14" t="s">
        <v>172</v>
      </c>
      <c r="D1818" s="14" t="s">
        <v>154</v>
      </c>
      <c r="E1818" s="14" t="s">
        <v>21</v>
      </c>
      <c r="F1818" s="14" t="s">
        <v>176</v>
      </c>
      <c r="G1818" s="14">
        <v>60</v>
      </c>
      <c r="H1818" s="14">
        <v>47</v>
      </c>
      <c r="I1818" s="14">
        <v>9</v>
      </c>
      <c r="J1818" s="14">
        <v>9000</v>
      </c>
      <c r="K1818" s="15">
        <f t="shared" si="28"/>
        <v>81000</v>
      </c>
    </row>
    <row r="1819" spans="1:11">
      <c r="A1819" s="13">
        <v>41202</v>
      </c>
      <c r="B1819" s="67" t="str">
        <f>TEXT($A1819,"YYYY")&amp;"-"&amp;TEXT(ROW()-1,"000")&amp;"-"&amp;$F1819&amp;TEXT(COUNTIF($F$2:F1819,$F1819), "000")</f>
        <v>2012-1818-泠涷茶675</v>
      </c>
      <c r="C1819" s="14" t="s">
        <v>13</v>
      </c>
      <c r="D1819" s="14" t="s">
        <v>112</v>
      </c>
      <c r="E1819" s="14" t="s">
        <v>23</v>
      </c>
      <c r="F1819" s="14" t="s">
        <v>176</v>
      </c>
      <c r="G1819" s="14">
        <v>53</v>
      </c>
      <c r="H1819" s="14">
        <v>33</v>
      </c>
      <c r="I1819" s="14">
        <v>30</v>
      </c>
      <c r="J1819" s="14">
        <v>9000</v>
      </c>
      <c r="K1819" s="15">
        <f t="shared" si="28"/>
        <v>270000</v>
      </c>
    </row>
    <row r="1820" spans="1:11">
      <c r="A1820" s="13">
        <v>41202</v>
      </c>
      <c r="B1820" s="67" t="str">
        <f>TEXT($A1820,"YYYY")&amp;"-"&amp;TEXT(ROW()-1,"000")&amp;"-"&amp;$F1820&amp;TEXT(COUNTIF($F$2:F1820,$F1820), "000")</f>
        <v>2012-1819-紅茶550</v>
      </c>
      <c r="C1820" s="14" t="s">
        <v>172</v>
      </c>
      <c r="D1820" s="14" t="s">
        <v>26</v>
      </c>
      <c r="E1820" s="14" t="s">
        <v>21</v>
      </c>
      <c r="F1820" s="14" t="s">
        <v>175</v>
      </c>
      <c r="G1820" s="14">
        <v>89</v>
      </c>
      <c r="H1820" s="14">
        <v>29</v>
      </c>
      <c r="I1820" s="14">
        <v>28</v>
      </c>
      <c r="J1820" s="14">
        <v>23500</v>
      </c>
      <c r="K1820" s="15">
        <f t="shared" si="28"/>
        <v>658000</v>
      </c>
    </row>
    <row r="1821" spans="1:11">
      <c r="A1821" s="13">
        <v>41202</v>
      </c>
      <c r="B1821" s="67" t="str">
        <f>TEXT($A1821,"YYYY")&amp;"-"&amp;TEXT(ROW()-1,"000")&amp;"-"&amp;$F1821&amp;TEXT(COUNTIF($F$2:F1821,$F1821), "000")</f>
        <v>2012-1820-泠涷茶676</v>
      </c>
      <c r="C1821" s="14" t="s">
        <v>172</v>
      </c>
      <c r="D1821" s="14" t="s">
        <v>52</v>
      </c>
      <c r="E1821" s="14" t="s">
        <v>23</v>
      </c>
      <c r="F1821" s="14" t="s">
        <v>176</v>
      </c>
      <c r="G1821" s="14">
        <v>60</v>
      </c>
      <c r="H1821" s="14">
        <v>26</v>
      </c>
      <c r="I1821" s="14">
        <v>11</v>
      </c>
      <c r="J1821" s="14">
        <v>9000</v>
      </c>
      <c r="K1821" s="15">
        <f t="shared" si="28"/>
        <v>99000</v>
      </c>
    </row>
    <row r="1822" spans="1:11">
      <c r="A1822" s="13">
        <v>41202</v>
      </c>
      <c r="B1822" s="67" t="str">
        <f>TEXT($A1822,"YYYY")&amp;"-"&amp;TEXT(ROW()-1,"000")&amp;"-"&amp;$F1822&amp;TEXT(COUNTIF($F$2:F1822,$F1822), "000")</f>
        <v>2012-1821-奶茶442</v>
      </c>
      <c r="C1822" s="14" t="s">
        <v>172</v>
      </c>
      <c r="D1822" s="14" t="s">
        <v>120</v>
      </c>
      <c r="E1822" s="14" t="s">
        <v>118</v>
      </c>
      <c r="F1822" s="14" t="s">
        <v>174</v>
      </c>
      <c r="G1822" s="14">
        <v>61</v>
      </c>
      <c r="H1822" s="14">
        <v>80</v>
      </c>
      <c r="I1822" s="14">
        <v>4</v>
      </c>
      <c r="J1822" s="14">
        <v>18000</v>
      </c>
      <c r="K1822" s="15">
        <f t="shared" si="28"/>
        <v>72000</v>
      </c>
    </row>
    <row r="1823" spans="1:11">
      <c r="A1823" s="13">
        <v>41203</v>
      </c>
      <c r="B1823" s="67" t="str">
        <f>TEXT($A1823,"YYYY")&amp;"-"&amp;TEXT(ROW()-1,"000")&amp;"-"&amp;$F1823&amp;TEXT(COUNTIF($F$2:F1823,$F1823), "000")</f>
        <v>2012-1822-泠涷茶677</v>
      </c>
      <c r="C1823" s="14" t="s">
        <v>13</v>
      </c>
      <c r="D1823" s="14" t="s">
        <v>112</v>
      </c>
      <c r="E1823" s="14" t="s">
        <v>23</v>
      </c>
      <c r="F1823" s="14" t="s">
        <v>176</v>
      </c>
      <c r="G1823" s="14">
        <v>36</v>
      </c>
      <c r="H1823" s="14">
        <v>30</v>
      </c>
      <c r="I1823" s="14">
        <v>26</v>
      </c>
      <c r="J1823" s="14">
        <v>9000</v>
      </c>
      <c r="K1823" s="15">
        <f t="shared" si="28"/>
        <v>234000</v>
      </c>
    </row>
    <row r="1824" spans="1:11">
      <c r="A1824" s="13">
        <v>41203</v>
      </c>
      <c r="B1824" s="67" t="str">
        <f>TEXT($A1824,"YYYY")&amp;"-"&amp;TEXT(ROW()-1,"000")&amp;"-"&amp;$F1824&amp;TEXT(COUNTIF($F$2:F1824,$F1824), "000")</f>
        <v>2012-1823-紅茶551</v>
      </c>
      <c r="C1824" s="14" t="s">
        <v>170</v>
      </c>
      <c r="D1824" s="14" t="s">
        <v>80</v>
      </c>
      <c r="E1824" s="14" t="s">
        <v>18</v>
      </c>
      <c r="F1824" s="14" t="s">
        <v>175</v>
      </c>
      <c r="G1824" s="14">
        <v>20</v>
      </c>
      <c r="H1824" s="14">
        <v>74</v>
      </c>
      <c r="I1824" s="14">
        <v>13</v>
      </c>
      <c r="J1824" s="14">
        <v>23500</v>
      </c>
      <c r="K1824" s="15">
        <f t="shared" si="28"/>
        <v>305500</v>
      </c>
    </row>
    <row r="1825" spans="1:11">
      <c r="A1825" s="13">
        <v>41203</v>
      </c>
      <c r="B1825" s="67" t="str">
        <f>TEXT($A1825,"YYYY")&amp;"-"&amp;TEXT(ROW()-1,"000")&amp;"-"&amp;$F1825&amp;TEXT(COUNTIF($F$2:F1825,$F1825), "000")</f>
        <v>2012-1824-奶茶443</v>
      </c>
      <c r="C1825" s="14" t="s">
        <v>171</v>
      </c>
      <c r="D1825" s="14" t="s">
        <v>54</v>
      </c>
      <c r="E1825" s="14" t="s">
        <v>7</v>
      </c>
      <c r="F1825" s="14" t="s">
        <v>174</v>
      </c>
      <c r="G1825" s="14">
        <v>22</v>
      </c>
      <c r="H1825" s="14">
        <v>70</v>
      </c>
      <c r="I1825" s="14">
        <v>24</v>
      </c>
      <c r="J1825" s="14">
        <v>18000</v>
      </c>
      <c r="K1825" s="15">
        <f t="shared" si="28"/>
        <v>432000</v>
      </c>
    </row>
    <row r="1826" spans="1:11">
      <c r="A1826" s="13">
        <v>41204</v>
      </c>
      <c r="B1826" s="67" t="str">
        <f>TEXT($A1826,"YYYY")&amp;"-"&amp;TEXT(ROW()-1,"000")&amp;"-"&amp;$F1826&amp;TEXT(COUNTIF($F$2:F1826,$F1826), "000")</f>
        <v>2012-1825-茶包093</v>
      </c>
      <c r="C1826" s="14" t="s">
        <v>171</v>
      </c>
      <c r="D1826" s="14" t="s">
        <v>65</v>
      </c>
      <c r="E1826" s="14" t="s">
        <v>23</v>
      </c>
      <c r="F1826" s="14" t="s">
        <v>178</v>
      </c>
      <c r="G1826" s="14">
        <v>89</v>
      </c>
      <c r="H1826" s="14">
        <v>23</v>
      </c>
      <c r="I1826" s="14">
        <v>26</v>
      </c>
      <c r="J1826" s="14">
        <v>4000</v>
      </c>
      <c r="K1826" s="15">
        <f t="shared" si="28"/>
        <v>104000</v>
      </c>
    </row>
    <row r="1827" spans="1:11">
      <c r="A1827" s="13">
        <v>41204</v>
      </c>
      <c r="B1827" s="67" t="str">
        <f>TEXT($A1827,"YYYY")&amp;"-"&amp;TEXT(ROW()-1,"000")&amp;"-"&amp;$F1827&amp;TEXT(COUNTIF($F$2:F1827,$F1827), "000")</f>
        <v>2012-1826-紅茶552</v>
      </c>
      <c r="C1827" s="14" t="s">
        <v>172</v>
      </c>
      <c r="D1827" s="14" t="s">
        <v>101</v>
      </c>
      <c r="E1827" s="14" t="s">
        <v>10</v>
      </c>
      <c r="F1827" s="14" t="s">
        <v>175</v>
      </c>
      <c r="G1827" s="14">
        <v>42</v>
      </c>
      <c r="H1827" s="14">
        <v>33</v>
      </c>
      <c r="I1827" s="14">
        <v>17</v>
      </c>
      <c r="J1827" s="14">
        <v>23500</v>
      </c>
      <c r="K1827" s="15">
        <f t="shared" si="28"/>
        <v>399500</v>
      </c>
    </row>
    <row r="1828" spans="1:11">
      <c r="A1828" s="13">
        <v>41207</v>
      </c>
      <c r="B1828" s="67" t="str">
        <f>TEXT($A1828,"YYYY")&amp;"-"&amp;TEXT(ROW()-1,"000")&amp;"-"&amp;$F1828&amp;TEXT(COUNTIF($F$2:F1828,$F1828), "000")</f>
        <v>2012-1827-紅茶553</v>
      </c>
      <c r="C1828" s="14" t="s">
        <v>172</v>
      </c>
      <c r="D1828" s="14" t="s">
        <v>26</v>
      </c>
      <c r="E1828" s="14" t="s">
        <v>21</v>
      </c>
      <c r="F1828" s="14" t="s">
        <v>175</v>
      </c>
      <c r="G1828" s="14">
        <v>48</v>
      </c>
      <c r="H1828" s="14">
        <v>34</v>
      </c>
      <c r="I1828" s="14">
        <v>4</v>
      </c>
      <c r="J1828" s="14">
        <v>23500</v>
      </c>
      <c r="K1828" s="15">
        <f t="shared" si="28"/>
        <v>94000</v>
      </c>
    </row>
    <row r="1829" spans="1:11">
      <c r="A1829" s="13">
        <v>41209</v>
      </c>
      <c r="B1829" s="67" t="str">
        <f>TEXT($A1829,"YYYY")&amp;"-"&amp;TEXT(ROW()-1,"000")&amp;"-"&amp;$F1829&amp;TEXT(COUNTIF($F$2:F1829,$F1829), "000")</f>
        <v>2012-1828-泠涷茶678</v>
      </c>
      <c r="C1829" s="14" t="s">
        <v>172</v>
      </c>
      <c r="D1829" s="14" t="s">
        <v>141</v>
      </c>
      <c r="E1829" s="14" t="s">
        <v>118</v>
      </c>
      <c r="F1829" s="14" t="s">
        <v>176</v>
      </c>
      <c r="G1829" s="14">
        <v>31</v>
      </c>
      <c r="H1829" s="14">
        <v>79</v>
      </c>
      <c r="I1829" s="14">
        <v>29</v>
      </c>
      <c r="J1829" s="14">
        <v>9000</v>
      </c>
      <c r="K1829" s="15">
        <f t="shared" si="28"/>
        <v>261000</v>
      </c>
    </row>
    <row r="1830" spans="1:11">
      <c r="A1830" s="13">
        <v>41209</v>
      </c>
      <c r="B1830" s="67" t="str">
        <f>TEXT($A1830,"YYYY")&amp;"-"&amp;TEXT(ROW()-1,"000")&amp;"-"&amp;$F1830&amp;TEXT(COUNTIF($F$2:F1830,$F1830), "000")</f>
        <v>2012-1829-泠涷茶679</v>
      </c>
      <c r="C1830" s="14" t="s">
        <v>171</v>
      </c>
      <c r="D1830" s="14" t="s">
        <v>90</v>
      </c>
      <c r="E1830" s="14" t="s">
        <v>21</v>
      </c>
      <c r="F1830" s="14" t="s">
        <v>176</v>
      </c>
      <c r="G1830" s="14">
        <v>35</v>
      </c>
      <c r="H1830" s="14">
        <v>25</v>
      </c>
      <c r="I1830" s="14">
        <v>80</v>
      </c>
      <c r="J1830" s="14">
        <v>9000</v>
      </c>
      <c r="K1830" s="15">
        <f t="shared" si="28"/>
        <v>720000</v>
      </c>
    </row>
    <row r="1831" spans="1:11">
      <c r="A1831" s="13">
        <v>41210</v>
      </c>
      <c r="B1831" s="67" t="str">
        <f>TEXT($A1831,"YYYY")&amp;"-"&amp;TEXT(ROW()-1,"000")&amp;"-"&amp;$F1831&amp;TEXT(COUNTIF($F$2:F1831,$F1831), "000")</f>
        <v>2012-1830-泠涷茶680</v>
      </c>
      <c r="C1831" s="14" t="s">
        <v>173</v>
      </c>
      <c r="D1831" s="14" t="s">
        <v>110</v>
      </c>
      <c r="E1831" s="14" t="s">
        <v>10</v>
      </c>
      <c r="F1831" s="14" t="s">
        <v>176</v>
      </c>
      <c r="G1831" s="14">
        <v>37</v>
      </c>
      <c r="H1831" s="14">
        <v>71</v>
      </c>
      <c r="I1831" s="14">
        <v>96</v>
      </c>
      <c r="J1831" s="14">
        <v>9000</v>
      </c>
      <c r="K1831" s="15">
        <f t="shared" si="28"/>
        <v>864000</v>
      </c>
    </row>
    <row r="1832" spans="1:11">
      <c r="A1832" s="13">
        <v>41211</v>
      </c>
      <c r="B1832" s="67" t="str">
        <f>TEXT($A1832,"YYYY")&amp;"-"&amp;TEXT(ROW()-1,"000")&amp;"-"&amp;$F1832&amp;TEXT(COUNTIF($F$2:F1832,$F1832), "000")</f>
        <v>2012-1831-泠涷茶681</v>
      </c>
      <c r="C1832" s="14" t="s">
        <v>170</v>
      </c>
      <c r="D1832" s="14" t="s">
        <v>98</v>
      </c>
      <c r="E1832" s="14" t="s">
        <v>10</v>
      </c>
      <c r="F1832" s="14" t="s">
        <v>176</v>
      </c>
      <c r="G1832" s="14">
        <v>29</v>
      </c>
      <c r="H1832" s="14">
        <v>94</v>
      </c>
      <c r="I1832" s="14">
        <v>69</v>
      </c>
      <c r="J1832" s="14">
        <v>9000</v>
      </c>
      <c r="K1832" s="15">
        <f t="shared" si="28"/>
        <v>621000</v>
      </c>
    </row>
    <row r="1833" spans="1:11">
      <c r="A1833" s="13">
        <v>41211</v>
      </c>
      <c r="B1833" s="67" t="str">
        <f>TEXT($A1833,"YYYY")&amp;"-"&amp;TEXT(ROW()-1,"000")&amp;"-"&amp;$F1833&amp;TEXT(COUNTIF($F$2:F1833,$F1833), "000")</f>
        <v>2012-1832-泠涷茶682</v>
      </c>
      <c r="C1833" s="14" t="s">
        <v>173</v>
      </c>
      <c r="D1833" s="14" t="s">
        <v>27</v>
      </c>
      <c r="E1833" s="14" t="s">
        <v>21</v>
      </c>
      <c r="F1833" s="14" t="s">
        <v>176</v>
      </c>
      <c r="G1833" s="14">
        <v>97</v>
      </c>
      <c r="H1833" s="14">
        <v>40</v>
      </c>
      <c r="I1833" s="14">
        <v>11</v>
      </c>
      <c r="J1833" s="14">
        <v>9000</v>
      </c>
      <c r="K1833" s="15">
        <f t="shared" si="28"/>
        <v>99000</v>
      </c>
    </row>
    <row r="1834" spans="1:11">
      <c r="A1834" s="13">
        <v>41212</v>
      </c>
      <c r="B1834" s="67" t="str">
        <f>TEXT($A1834,"YYYY")&amp;"-"&amp;TEXT(ROW()-1,"000")&amp;"-"&amp;$F1834&amp;TEXT(COUNTIF($F$2:F1834,$F1834), "000")</f>
        <v>2012-1833-紅茶554</v>
      </c>
      <c r="C1834" s="14" t="s">
        <v>171</v>
      </c>
      <c r="D1834" s="14" t="s">
        <v>81</v>
      </c>
      <c r="E1834" s="14" t="s">
        <v>18</v>
      </c>
      <c r="F1834" s="14" t="s">
        <v>175</v>
      </c>
      <c r="G1834" s="14">
        <v>47</v>
      </c>
      <c r="H1834" s="14">
        <v>50</v>
      </c>
      <c r="I1834" s="14">
        <v>42</v>
      </c>
      <c r="J1834" s="14">
        <v>23500</v>
      </c>
      <c r="K1834" s="15">
        <f t="shared" si="28"/>
        <v>987000</v>
      </c>
    </row>
    <row r="1835" spans="1:11">
      <c r="A1835" s="13">
        <v>41212</v>
      </c>
      <c r="B1835" s="67" t="str">
        <f>TEXT($A1835,"YYYY")&amp;"-"&amp;TEXT(ROW()-1,"000")&amp;"-"&amp;$F1835&amp;TEXT(COUNTIF($F$2:F1835,$F1835), "000")</f>
        <v>2012-1834-泠涷茶683</v>
      </c>
      <c r="C1835" s="14" t="s">
        <v>172</v>
      </c>
      <c r="D1835" s="14" t="s">
        <v>109</v>
      </c>
      <c r="E1835" s="14" t="s">
        <v>18</v>
      </c>
      <c r="F1835" s="14" t="s">
        <v>176</v>
      </c>
      <c r="G1835" s="14">
        <v>32</v>
      </c>
      <c r="H1835" s="14">
        <v>46</v>
      </c>
      <c r="I1835" s="14">
        <v>35</v>
      </c>
      <c r="J1835" s="14">
        <v>9000</v>
      </c>
      <c r="K1835" s="15">
        <f t="shared" si="28"/>
        <v>315000</v>
      </c>
    </row>
    <row r="1836" spans="1:11">
      <c r="A1836" s="13">
        <v>41212</v>
      </c>
      <c r="B1836" s="67" t="str">
        <f>TEXT($A1836,"YYYY")&amp;"-"&amp;TEXT(ROW()-1,"000")&amp;"-"&amp;$F1836&amp;TEXT(COUNTIF($F$2:F1836,$F1836), "000")</f>
        <v>2012-1835-紅茶555</v>
      </c>
      <c r="C1836" s="14" t="s">
        <v>173</v>
      </c>
      <c r="D1836" s="14" t="s">
        <v>59</v>
      </c>
      <c r="E1836" s="14" t="s">
        <v>7</v>
      </c>
      <c r="F1836" s="14" t="s">
        <v>175</v>
      </c>
      <c r="G1836" s="14">
        <v>22</v>
      </c>
      <c r="H1836" s="14">
        <v>23</v>
      </c>
      <c r="I1836" s="14">
        <v>67</v>
      </c>
      <c r="J1836" s="14">
        <v>23500</v>
      </c>
      <c r="K1836" s="15">
        <f t="shared" si="28"/>
        <v>1574500</v>
      </c>
    </row>
    <row r="1837" spans="1:11">
      <c r="A1837" s="13">
        <v>41213</v>
      </c>
      <c r="B1837" s="67" t="str">
        <f>TEXT($A1837,"YYYY")&amp;"-"&amp;TEXT(ROW()-1,"000")&amp;"-"&amp;$F1837&amp;TEXT(COUNTIF($F$2:F1837,$F1837), "000")</f>
        <v>2012-1836-泠涷茶684</v>
      </c>
      <c r="C1837" s="14" t="s">
        <v>169</v>
      </c>
      <c r="D1837" s="14" t="s">
        <v>123</v>
      </c>
      <c r="E1837" s="14" t="s">
        <v>18</v>
      </c>
      <c r="F1837" s="14" t="s">
        <v>176</v>
      </c>
      <c r="G1837" s="14">
        <v>32</v>
      </c>
      <c r="H1837" s="14">
        <v>48</v>
      </c>
      <c r="I1837" s="14">
        <v>35</v>
      </c>
      <c r="J1837" s="14">
        <v>9000</v>
      </c>
      <c r="K1837" s="15">
        <f t="shared" si="28"/>
        <v>315000</v>
      </c>
    </row>
    <row r="1838" spans="1:11">
      <c r="A1838" s="13">
        <v>41213</v>
      </c>
      <c r="B1838" s="67" t="str">
        <f>TEXT($A1838,"YYYY")&amp;"-"&amp;TEXT(ROW()-1,"000")&amp;"-"&amp;$F1838&amp;TEXT(COUNTIF($F$2:F1838,$F1838), "000")</f>
        <v>2012-1837-紅茶556</v>
      </c>
      <c r="C1838" s="14" t="s">
        <v>171</v>
      </c>
      <c r="D1838" s="14" t="s">
        <v>139</v>
      </c>
      <c r="E1838" s="14" t="s">
        <v>118</v>
      </c>
      <c r="F1838" s="14" t="s">
        <v>175</v>
      </c>
      <c r="G1838" s="14">
        <v>81</v>
      </c>
      <c r="H1838" s="14">
        <v>99</v>
      </c>
      <c r="I1838" s="14">
        <v>6</v>
      </c>
      <c r="J1838" s="14">
        <v>23500</v>
      </c>
      <c r="K1838" s="15">
        <f t="shared" si="28"/>
        <v>141000</v>
      </c>
    </row>
    <row r="1839" spans="1:11">
      <c r="A1839" s="13">
        <v>41213</v>
      </c>
      <c r="B1839" s="67" t="str">
        <f>TEXT($A1839,"YYYY")&amp;"-"&amp;TEXT(ROW()-1,"000")&amp;"-"&amp;$F1839&amp;TEXT(COUNTIF($F$2:F1839,$F1839), "000")</f>
        <v>2012-1838-紅茶557</v>
      </c>
      <c r="C1839" s="14" t="s">
        <v>171</v>
      </c>
      <c r="D1839" s="14" t="s">
        <v>81</v>
      </c>
      <c r="E1839" s="14" t="s">
        <v>18</v>
      </c>
      <c r="F1839" s="14" t="s">
        <v>175</v>
      </c>
      <c r="G1839" s="14">
        <v>81</v>
      </c>
      <c r="H1839" s="14">
        <v>71</v>
      </c>
      <c r="I1839" s="14">
        <v>58</v>
      </c>
      <c r="J1839" s="14">
        <v>23500</v>
      </c>
      <c r="K1839" s="15">
        <f t="shared" si="28"/>
        <v>1363000</v>
      </c>
    </row>
    <row r="1840" spans="1:11">
      <c r="A1840" s="13">
        <v>41214</v>
      </c>
      <c r="B1840" s="67" t="str">
        <f>TEXT($A1840,"YYYY")&amp;"-"&amp;TEXT(ROW()-1,"000")&amp;"-"&amp;$F1840&amp;TEXT(COUNTIF($F$2:F1840,$F1840), "000")</f>
        <v>2012-1839-紅茶558</v>
      </c>
      <c r="C1840" s="14" t="s">
        <v>13</v>
      </c>
      <c r="D1840" s="14" t="s">
        <v>117</v>
      </c>
      <c r="E1840" s="14" t="s">
        <v>118</v>
      </c>
      <c r="F1840" s="14" t="s">
        <v>175</v>
      </c>
      <c r="G1840" s="14">
        <v>57</v>
      </c>
      <c r="H1840" s="14">
        <v>92</v>
      </c>
      <c r="I1840" s="14">
        <v>73</v>
      </c>
      <c r="J1840" s="14">
        <v>23500</v>
      </c>
      <c r="K1840" s="15">
        <f t="shared" si="28"/>
        <v>1715500</v>
      </c>
    </row>
    <row r="1841" spans="1:11">
      <c r="A1841" s="13">
        <v>41216</v>
      </c>
      <c r="B1841" s="67" t="str">
        <f>TEXT($A1841,"YYYY")&amp;"-"&amp;TEXT(ROW()-1,"000")&amp;"-"&amp;$F1841&amp;TEXT(COUNTIF($F$2:F1841,$F1841), "000")</f>
        <v>2012-1840-紅茶559</v>
      </c>
      <c r="C1841" s="14" t="s">
        <v>169</v>
      </c>
      <c r="D1841" s="14" t="s">
        <v>106</v>
      </c>
      <c r="E1841" s="14" t="s">
        <v>18</v>
      </c>
      <c r="F1841" s="14" t="s">
        <v>175</v>
      </c>
      <c r="G1841" s="14">
        <v>67</v>
      </c>
      <c r="H1841" s="14">
        <v>90</v>
      </c>
      <c r="I1841" s="14">
        <v>55</v>
      </c>
      <c r="J1841" s="14">
        <v>23500</v>
      </c>
      <c r="K1841" s="15">
        <f t="shared" si="28"/>
        <v>1292500</v>
      </c>
    </row>
    <row r="1842" spans="1:11">
      <c r="A1842" s="13">
        <v>41216</v>
      </c>
      <c r="B1842" s="67" t="str">
        <f>TEXT($A1842,"YYYY")&amp;"-"&amp;TEXT(ROW()-1,"000")&amp;"-"&amp;$F1842&amp;TEXT(COUNTIF($F$2:F1842,$F1842), "000")</f>
        <v>2012-1841-泠涷茶685</v>
      </c>
      <c r="C1842" s="14" t="s">
        <v>173</v>
      </c>
      <c r="D1842" s="14" t="s">
        <v>77</v>
      </c>
      <c r="E1842" s="14" t="s">
        <v>7</v>
      </c>
      <c r="F1842" s="14" t="s">
        <v>176</v>
      </c>
      <c r="G1842" s="14">
        <v>31</v>
      </c>
      <c r="H1842" s="14">
        <v>43</v>
      </c>
      <c r="I1842" s="14">
        <v>28</v>
      </c>
      <c r="J1842" s="14">
        <v>9000</v>
      </c>
      <c r="K1842" s="15">
        <f t="shared" si="28"/>
        <v>252000</v>
      </c>
    </row>
    <row r="1843" spans="1:11">
      <c r="A1843" s="13">
        <v>41216</v>
      </c>
      <c r="B1843" s="67" t="str">
        <f>TEXT($A1843,"YYYY")&amp;"-"&amp;TEXT(ROW()-1,"000")&amp;"-"&amp;$F1843&amp;TEXT(COUNTIF($F$2:F1843,$F1843), "000")</f>
        <v>2012-1842-紅茶560</v>
      </c>
      <c r="C1843" s="14" t="s">
        <v>171</v>
      </c>
      <c r="D1843" s="14" t="s">
        <v>62</v>
      </c>
      <c r="E1843" s="14" t="s">
        <v>7</v>
      </c>
      <c r="F1843" s="14" t="s">
        <v>175</v>
      </c>
      <c r="G1843" s="14">
        <v>41</v>
      </c>
      <c r="H1843" s="14">
        <v>72</v>
      </c>
      <c r="I1843" s="14">
        <v>98</v>
      </c>
      <c r="J1843" s="14">
        <v>23500</v>
      </c>
      <c r="K1843" s="15">
        <f t="shared" si="28"/>
        <v>2303000</v>
      </c>
    </row>
    <row r="1844" spans="1:11">
      <c r="A1844" s="13">
        <v>41216</v>
      </c>
      <c r="B1844" s="67" t="str">
        <f>TEXT($A1844,"YYYY")&amp;"-"&amp;TEXT(ROW()-1,"000")&amp;"-"&amp;$F1844&amp;TEXT(COUNTIF($F$2:F1844,$F1844), "000")</f>
        <v>2012-1843-奶茶444</v>
      </c>
      <c r="C1844" s="14" t="s">
        <v>173</v>
      </c>
      <c r="D1844" s="14" t="s">
        <v>73</v>
      </c>
      <c r="E1844" s="14" t="s">
        <v>7</v>
      </c>
      <c r="F1844" s="14" t="s">
        <v>174</v>
      </c>
      <c r="G1844" s="14">
        <v>89</v>
      </c>
      <c r="H1844" s="14">
        <v>36</v>
      </c>
      <c r="I1844" s="14">
        <v>4</v>
      </c>
      <c r="J1844" s="14">
        <v>18000</v>
      </c>
      <c r="K1844" s="15">
        <f t="shared" si="28"/>
        <v>72000</v>
      </c>
    </row>
    <row r="1845" spans="1:11">
      <c r="A1845" s="13">
        <v>41217</v>
      </c>
      <c r="B1845" s="67" t="str">
        <f>TEXT($A1845,"YYYY")&amp;"-"&amp;TEXT(ROW()-1,"000")&amp;"-"&amp;$F1845&amp;TEXT(COUNTIF($F$2:F1845,$F1845), "000")</f>
        <v>2012-1844-紅茶561</v>
      </c>
      <c r="C1845" s="14" t="s">
        <v>170</v>
      </c>
      <c r="D1845" s="14" t="s">
        <v>128</v>
      </c>
      <c r="E1845" s="14" t="s">
        <v>118</v>
      </c>
      <c r="F1845" s="14" t="s">
        <v>175</v>
      </c>
      <c r="G1845" s="14">
        <v>91</v>
      </c>
      <c r="H1845" s="14">
        <v>87</v>
      </c>
      <c r="I1845" s="14">
        <v>19</v>
      </c>
      <c r="J1845" s="14">
        <v>23500</v>
      </c>
      <c r="K1845" s="15">
        <f t="shared" si="28"/>
        <v>446500</v>
      </c>
    </row>
    <row r="1846" spans="1:11">
      <c r="A1846" s="13">
        <v>41217</v>
      </c>
      <c r="B1846" s="67" t="str">
        <f>TEXT($A1846,"YYYY")&amp;"-"&amp;TEXT(ROW()-1,"000")&amp;"-"&amp;$F1846&amp;TEXT(COUNTIF($F$2:F1846,$F1846), "000")</f>
        <v>2012-1845-奶茶445</v>
      </c>
      <c r="C1846" s="14" t="s">
        <v>170</v>
      </c>
      <c r="D1846" s="14" t="s">
        <v>24</v>
      </c>
      <c r="E1846" s="14" t="s">
        <v>21</v>
      </c>
      <c r="F1846" s="14" t="s">
        <v>174</v>
      </c>
      <c r="G1846" s="14">
        <v>25</v>
      </c>
      <c r="H1846" s="14">
        <v>39</v>
      </c>
      <c r="I1846" s="14">
        <v>4</v>
      </c>
      <c r="J1846" s="14">
        <v>18000</v>
      </c>
      <c r="K1846" s="15">
        <f t="shared" si="28"/>
        <v>72000</v>
      </c>
    </row>
    <row r="1847" spans="1:11">
      <c r="A1847" s="13">
        <v>41218</v>
      </c>
      <c r="B1847" s="67" t="str">
        <f>TEXT($A1847,"YYYY")&amp;"-"&amp;TEXT(ROW()-1,"000")&amp;"-"&amp;$F1847&amp;TEXT(COUNTIF($F$2:F1847,$F1847), "000")</f>
        <v>2012-1846-紅茶562</v>
      </c>
      <c r="C1847" s="14" t="s">
        <v>173</v>
      </c>
      <c r="D1847" s="14" t="s">
        <v>53</v>
      </c>
      <c r="E1847" s="14" t="s">
        <v>7</v>
      </c>
      <c r="F1847" s="14" t="s">
        <v>175</v>
      </c>
      <c r="G1847" s="14">
        <v>41</v>
      </c>
      <c r="H1847" s="14">
        <v>47</v>
      </c>
      <c r="I1847" s="14">
        <v>69</v>
      </c>
      <c r="J1847" s="14">
        <v>23500</v>
      </c>
      <c r="K1847" s="15">
        <f t="shared" si="28"/>
        <v>1621500</v>
      </c>
    </row>
    <row r="1848" spans="1:11">
      <c r="A1848" s="13">
        <v>41219</v>
      </c>
      <c r="B1848" s="67" t="str">
        <f>TEXT($A1848,"YYYY")&amp;"-"&amp;TEXT(ROW()-1,"000")&amp;"-"&amp;$F1848&amp;TEXT(COUNTIF($F$2:F1848,$F1848), "000")</f>
        <v>2012-1847-奶茶446</v>
      </c>
      <c r="C1848" s="14" t="s">
        <v>172</v>
      </c>
      <c r="D1848" s="14" t="s">
        <v>37</v>
      </c>
      <c r="E1848" s="14" t="s">
        <v>23</v>
      </c>
      <c r="F1848" s="14" t="s">
        <v>174</v>
      </c>
      <c r="G1848" s="14">
        <v>25</v>
      </c>
      <c r="H1848" s="14">
        <v>89</v>
      </c>
      <c r="I1848" s="14">
        <v>5</v>
      </c>
      <c r="J1848" s="14">
        <v>18000</v>
      </c>
      <c r="K1848" s="15">
        <f t="shared" si="28"/>
        <v>90000</v>
      </c>
    </row>
    <row r="1849" spans="1:11">
      <c r="A1849" s="13">
        <v>41220</v>
      </c>
      <c r="B1849" s="67" t="str">
        <f>TEXT($A1849,"YYYY")&amp;"-"&amp;TEXT(ROW()-1,"000")&amp;"-"&amp;$F1849&amp;TEXT(COUNTIF($F$2:F1849,$F1849), "000")</f>
        <v>2012-1848-紅茶563</v>
      </c>
      <c r="C1849" s="14" t="s">
        <v>173</v>
      </c>
      <c r="D1849" s="14" t="s">
        <v>38</v>
      </c>
      <c r="E1849" s="14" t="s">
        <v>23</v>
      </c>
      <c r="F1849" s="14" t="s">
        <v>175</v>
      </c>
      <c r="G1849" s="14">
        <v>86</v>
      </c>
      <c r="H1849" s="14">
        <v>20</v>
      </c>
      <c r="I1849" s="14">
        <v>76</v>
      </c>
      <c r="J1849" s="14">
        <v>23500</v>
      </c>
      <c r="K1849" s="15">
        <f t="shared" si="28"/>
        <v>1786000</v>
      </c>
    </row>
    <row r="1850" spans="1:11">
      <c r="A1850" s="13">
        <v>41220</v>
      </c>
      <c r="B1850" s="67" t="str">
        <f>TEXT($A1850,"YYYY")&amp;"-"&amp;TEXT(ROW()-1,"000")&amp;"-"&amp;$F1850&amp;TEXT(COUNTIF($F$2:F1850,$F1850), "000")</f>
        <v>2012-1849-紅茶564</v>
      </c>
      <c r="C1850" s="14" t="s">
        <v>169</v>
      </c>
      <c r="D1850" s="14" t="s">
        <v>132</v>
      </c>
      <c r="E1850" s="14" t="s">
        <v>23</v>
      </c>
      <c r="F1850" s="14" t="s">
        <v>175</v>
      </c>
      <c r="G1850" s="14">
        <v>91</v>
      </c>
      <c r="H1850" s="14">
        <v>34</v>
      </c>
      <c r="I1850" s="14">
        <v>8</v>
      </c>
      <c r="J1850" s="14">
        <v>23500</v>
      </c>
      <c r="K1850" s="15">
        <f t="shared" si="28"/>
        <v>188000</v>
      </c>
    </row>
    <row r="1851" spans="1:11">
      <c r="A1851" s="13">
        <v>41221</v>
      </c>
      <c r="B1851" s="67" t="str">
        <f>TEXT($A1851,"YYYY")&amp;"-"&amp;TEXT(ROW()-1,"000")&amp;"-"&amp;$F1851&amp;TEXT(COUNTIF($F$2:F1851,$F1851), "000")</f>
        <v>2012-1850-泠涷茶686</v>
      </c>
      <c r="C1851" s="14" t="s">
        <v>171</v>
      </c>
      <c r="D1851" s="14" t="s">
        <v>148</v>
      </c>
      <c r="E1851" s="14" t="s">
        <v>118</v>
      </c>
      <c r="F1851" s="14" t="s">
        <v>176</v>
      </c>
      <c r="G1851" s="14">
        <v>57</v>
      </c>
      <c r="H1851" s="14">
        <v>83</v>
      </c>
      <c r="I1851" s="14">
        <v>6</v>
      </c>
      <c r="J1851" s="14">
        <v>9000</v>
      </c>
      <c r="K1851" s="15">
        <f t="shared" si="28"/>
        <v>54000</v>
      </c>
    </row>
    <row r="1852" spans="1:11">
      <c r="A1852" s="13">
        <v>41223</v>
      </c>
      <c r="B1852" s="67" t="str">
        <f>TEXT($A1852,"YYYY")&amp;"-"&amp;TEXT(ROW()-1,"000")&amp;"-"&amp;$F1852&amp;TEXT(COUNTIF($F$2:F1852,$F1852), "000")</f>
        <v>2012-1851-泠涷茶687</v>
      </c>
      <c r="C1852" s="14" t="s">
        <v>13</v>
      </c>
      <c r="D1852" s="14" t="s">
        <v>32</v>
      </c>
      <c r="E1852" s="14" t="s">
        <v>23</v>
      </c>
      <c r="F1852" s="14" t="s">
        <v>176</v>
      </c>
      <c r="G1852" s="14">
        <v>99</v>
      </c>
      <c r="H1852" s="14">
        <v>72</v>
      </c>
      <c r="I1852" s="14">
        <v>83</v>
      </c>
      <c r="J1852" s="14">
        <v>9000</v>
      </c>
      <c r="K1852" s="15">
        <f t="shared" si="28"/>
        <v>747000</v>
      </c>
    </row>
    <row r="1853" spans="1:11">
      <c r="A1853" s="13">
        <v>41224</v>
      </c>
      <c r="B1853" s="67" t="str">
        <f>TEXT($A1853,"YYYY")&amp;"-"&amp;TEXT(ROW()-1,"000")&amp;"-"&amp;$F1853&amp;TEXT(COUNTIF($F$2:F1853,$F1853), "000")</f>
        <v>2012-1852-紅茶565</v>
      </c>
      <c r="C1853" s="14" t="s">
        <v>170</v>
      </c>
      <c r="D1853" s="14" t="s">
        <v>80</v>
      </c>
      <c r="E1853" s="14" t="s">
        <v>18</v>
      </c>
      <c r="F1853" s="14" t="s">
        <v>175</v>
      </c>
      <c r="G1853" s="14">
        <v>50</v>
      </c>
      <c r="H1853" s="14">
        <v>83</v>
      </c>
      <c r="I1853" s="14">
        <v>42</v>
      </c>
      <c r="J1853" s="14">
        <v>23500</v>
      </c>
      <c r="K1853" s="15">
        <f t="shared" si="28"/>
        <v>987000</v>
      </c>
    </row>
    <row r="1854" spans="1:11">
      <c r="A1854" s="13">
        <v>41224</v>
      </c>
      <c r="B1854" s="67" t="str">
        <f>TEXT($A1854,"YYYY")&amp;"-"&amp;TEXT(ROW()-1,"000")&amp;"-"&amp;$F1854&amp;TEXT(COUNTIF($F$2:F1854,$F1854), "000")</f>
        <v>2012-1853-泠涷茶688</v>
      </c>
      <c r="C1854" s="14" t="s">
        <v>13</v>
      </c>
      <c r="D1854" s="14" t="s">
        <v>105</v>
      </c>
      <c r="E1854" s="14" t="s">
        <v>18</v>
      </c>
      <c r="F1854" s="14" t="s">
        <v>176</v>
      </c>
      <c r="G1854" s="14">
        <v>70</v>
      </c>
      <c r="H1854" s="14">
        <v>89</v>
      </c>
      <c r="I1854" s="14">
        <v>48</v>
      </c>
      <c r="J1854" s="14">
        <v>9000</v>
      </c>
      <c r="K1854" s="15">
        <f t="shared" si="28"/>
        <v>432000</v>
      </c>
    </row>
    <row r="1855" spans="1:11">
      <c r="A1855" s="13">
        <v>41224</v>
      </c>
      <c r="B1855" s="67" t="str">
        <f>TEXT($A1855,"YYYY")&amp;"-"&amp;TEXT(ROW()-1,"000")&amp;"-"&amp;$F1855&amp;TEXT(COUNTIF($F$2:F1855,$F1855), "000")</f>
        <v>2012-1854-泠涷茶689</v>
      </c>
      <c r="C1855" s="14" t="s">
        <v>170</v>
      </c>
      <c r="D1855" s="14" t="s">
        <v>6</v>
      </c>
      <c r="E1855" s="14" t="s">
        <v>7</v>
      </c>
      <c r="F1855" s="14" t="s">
        <v>176</v>
      </c>
      <c r="G1855" s="14">
        <v>33</v>
      </c>
      <c r="H1855" s="14">
        <v>37</v>
      </c>
      <c r="I1855" s="14">
        <v>1</v>
      </c>
      <c r="J1855" s="14">
        <v>9000</v>
      </c>
      <c r="K1855" s="15">
        <f t="shared" si="28"/>
        <v>9000</v>
      </c>
    </row>
    <row r="1856" spans="1:11">
      <c r="A1856" s="13">
        <v>41224</v>
      </c>
      <c r="B1856" s="67" t="str">
        <f>TEXT($A1856,"YYYY")&amp;"-"&amp;TEXT(ROW()-1,"000")&amp;"-"&amp;$F1856&amp;TEXT(COUNTIF($F$2:F1856,$F1856), "000")</f>
        <v>2012-1855-紅茶566</v>
      </c>
      <c r="C1856" s="14" t="s">
        <v>13</v>
      </c>
      <c r="D1856" s="14" t="s">
        <v>51</v>
      </c>
      <c r="E1856" s="14" t="s">
        <v>10</v>
      </c>
      <c r="F1856" s="14" t="s">
        <v>175</v>
      </c>
      <c r="G1856" s="14">
        <v>77</v>
      </c>
      <c r="H1856" s="14">
        <v>57</v>
      </c>
      <c r="I1856" s="14">
        <v>65</v>
      </c>
      <c r="J1856" s="14">
        <v>23500</v>
      </c>
      <c r="K1856" s="15">
        <f t="shared" si="28"/>
        <v>1527500</v>
      </c>
    </row>
    <row r="1857" spans="1:11">
      <c r="A1857" s="13">
        <v>41226</v>
      </c>
      <c r="B1857" s="67" t="str">
        <f>TEXT($A1857,"YYYY")&amp;"-"&amp;TEXT(ROW()-1,"000")&amp;"-"&amp;$F1857&amp;TEXT(COUNTIF($F$2:F1857,$F1857), "000")</f>
        <v>2012-1856-泠涷茶690</v>
      </c>
      <c r="C1857" s="14" t="s">
        <v>169</v>
      </c>
      <c r="D1857" s="14" t="s">
        <v>16</v>
      </c>
      <c r="E1857" s="14" t="s">
        <v>10</v>
      </c>
      <c r="F1857" s="14" t="s">
        <v>176</v>
      </c>
      <c r="G1857" s="14">
        <v>85</v>
      </c>
      <c r="H1857" s="14">
        <v>34</v>
      </c>
      <c r="I1857" s="14">
        <v>8</v>
      </c>
      <c r="J1857" s="14">
        <v>9000</v>
      </c>
      <c r="K1857" s="15">
        <f t="shared" si="28"/>
        <v>72000</v>
      </c>
    </row>
    <row r="1858" spans="1:11">
      <c r="A1858" s="13">
        <v>41226</v>
      </c>
      <c r="B1858" s="67" t="str">
        <f>TEXT($A1858,"YYYY")&amp;"-"&amp;TEXT(ROW()-1,"000")&amp;"-"&amp;$F1858&amp;TEXT(COUNTIF($F$2:F1858,$F1858), "000")</f>
        <v>2012-1857-泠涷茶691</v>
      </c>
      <c r="C1858" s="14" t="s">
        <v>13</v>
      </c>
      <c r="D1858" s="14" t="s">
        <v>112</v>
      </c>
      <c r="E1858" s="14" t="s">
        <v>23</v>
      </c>
      <c r="F1858" s="14" t="s">
        <v>176</v>
      </c>
      <c r="G1858" s="14">
        <v>35</v>
      </c>
      <c r="H1858" s="14">
        <v>46</v>
      </c>
      <c r="I1858" s="14">
        <v>23</v>
      </c>
      <c r="J1858" s="14">
        <v>9000</v>
      </c>
      <c r="K1858" s="15">
        <f t="shared" ref="K1858:K1921" si="29">J1858*I1858</f>
        <v>207000</v>
      </c>
    </row>
    <row r="1859" spans="1:11">
      <c r="A1859" s="13">
        <v>41227</v>
      </c>
      <c r="B1859" s="67" t="str">
        <f>TEXT($A1859,"YYYY")&amp;"-"&amp;TEXT(ROW()-1,"000")&amp;"-"&amp;$F1859&amp;TEXT(COUNTIF($F$2:F1859,$F1859), "000")</f>
        <v>2012-1858-泠涷茶692</v>
      </c>
      <c r="C1859" s="14" t="s">
        <v>171</v>
      </c>
      <c r="D1859" s="14" t="s">
        <v>119</v>
      </c>
      <c r="E1859" s="14" t="s">
        <v>23</v>
      </c>
      <c r="F1859" s="14" t="s">
        <v>176</v>
      </c>
      <c r="G1859" s="14">
        <v>36</v>
      </c>
      <c r="H1859" s="14">
        <v>96</v>
      </c>
      <c r="I1859" s="14">
        <v>19</v>
      </c>
      <c r="J1859" s="14">
        <v>9000</v>
      </c>
      <c r="K1859" s="15">
        <f t="shared" si="29"/>
        <v>171000</v>
      </c>
    </row>
    <row r="1860" spans="1:11">
      <c r="A1860" s="13">
        <v>41227</v>
      </c>
      <c r="B1860" s="67" t="str">
        <f>TEXT($A1860,"YYYY")&amp;"-"&amp;TEXT(ROW()-1,"000")&amp;"-"&amp;$F1860&amp;TEXT(COUNTIF($F$2:F1860,$F1860), "000")</f>
        <v>2012-1859-泠涷茶693</v>
      </c>
      <c r="C1860" s="14" t="s">
        <v>173</v>
      </c>
      <c r="D1860" s="14" t="s">
        <v>124</v>
      </c>
      <c r="E1860" s="14" t="s">
        <v>118</v>
      </c>
      <c r="F1860" s="14" t="s">
        <v>176</v>
      </c>
      <c r="G1860" s="14">
        <v>54</v>
      </c>
      <c r="H1860" s="14">
        <v>100</v>
      </c>
      <c r="I1860" s="14">
        <v>53</v>
      </c>
      <c r="J1860" s="14">
        <v>9000</v>
      </c>
      <c r="K1860" s="15">
        <f t="shared" si="29"/>
        <v>477000</v>
      </c>
    </row>
    <row r="1861" spans="1:11">
      <c r="A1861" s="13">
        <v>41229</v>
      </c>
      <c r="B1861" s="67" t="str">
        <f>TEXT($A1861,"YYYY")&amp;"-"&amp;TEXT(ROW()-1,"000")&amp;"-"&amp;$F1861&amp;TEXT(COUNTIF($F$2:F1861,$F1861), "000")</f>
        <v>2012-1860-泠涷茶694</v>
      </c>
      <c r="C1861" s="14" t="s">
        <v>13</v>
      </c>
      <c r="D1861" s="14" t="s">
        <v>167</v>
      </c>
      <c r="E1861" s="14" t="s">
        <v>18</v>
      </c>
      <c r="F1861" s="14" t="s">
        <v>176</v>
      </c>
      <c r="G1861" s="14">
        <v>52</v>
      </c>
      <c r="H1861" s="14">
        <v>80</v>
      </c>
      <c r="I1861" s="14">
        <v>14</v>
      </c>
      <c r="J1861" s="14">
        <v>9000</v>
      </c>
      <c r="K1861" s="15">
        <f t="shared" si="29"/>
        <v>126000</v>
      </c>
    </row>
    <row r="1862" spans="1:11">
      <c r="A1862" s="13">
        <v>41230</v>
      </c>
      <c r="B1862" s="67" t="str">
        <f>TEXT($A1862,"YYYY")&amp;"-"&amp;TEXT(ROW()-1,"000")&amp;"-"&amp;$F1862&amp;TEXT(COUNTIF($F$2:F1862,$F1862), "000")</f>
        <v>2012-1861-泠涷茶695</v>
      </c>
      <c r="C1862" s="14" t="s">
        <v>13</v>
      </c>
      <c r="D1862" s="14" t="s">
        <v>68</v>
      </c>
      <c r="E1862" s="14" t="s">
        <v>7</v>
      </c>
      <c r="F1862" s="14" t="s">
        <v>176</v>
      </c>
      <c r="G1862" s="14">
        <v>83</v>
      </c>
      <c r="H1862" s="14">
        <v>72</v>
      </c>
      <c r="I1862" s="14">
        <v>79</v>
      </c>
      <c r="J1862" s="14">
        <v>9000</v>
      </c>
      <c r="K1862" s="15">
        <f t="shared" si="29"/>
        <v>711000</v>
      </c>
    </row>
    <row r="1863" spans="1:11">
      <c r="A1863" s="13">
        <v>41230</v>
      </c>
      <c r="B1863" s="67" t="str">
        <f>TEXT($A1863,"YYYY")&amp;"-"&amp;TEXT(ROW()-1,"000")&amp;"-"&amp;$F1863&amp;TEXT(COUNTIF($F$2:F1863,$F1863), "000")</f>
        <v>2012-1862-泠涷茶696</v>
      </c>
      <c r="C1863" s="14" t="s">
        <v>171</v>
      </c>
      <c r="D1863" s="14" t="s">
        <v>127</v>
      </c>
      <c r="E1863" s="14" t="s">
        <v>23</v>
      </c>
      <c r="F1863" s="14" t="s">
        <v>176</v>
      </c>
      <c r="G1863" s="14">
        <v>52</v>
      </c>
      <c r="H1863" s="14">
        <v>89</v>
      </c>
      <c r="I1863" s="14">
        <v>83</v>
      </c>
      <c r="J1863" s="14">
        <v>9000</v>
      </c>
      <c r="K1863" s="15">
        <f t="shared" si="29"/>
        <v>747000</v>
      </c>
    </row>
    <row r="1864" spans="1:11">
      <c r="A1864" s="13">
        <v>41230</v>
      </c>
      <c r="B1864" s="67" t="str">
        <f>TEXT($A1864,"YYYY")&amp;"-"&amp;TEXT(ROW()-1,"000")&amp;"-"&amp;$F1864&amp;TEXT(COUNTIF($F$2:F1864,$F1864), "000")</f>
        <v>2012-1863-奶茶447</v>
      </c>
      <c r="C1864" s="14" t="s">
        <v>13</v>
      </c>
      <c r="D1864" s="14" t="s">
        <v>93</v>
      </c>
      <c r="E1864" s="14" t="s">
        <v>21</v>
      </c>
      <c r="F1864" s="14" t="s">
        <v>174</v>
      </c>
      <c r="G1864" s="14">
        <v>94</v>
      </c>
      <c r="H1864" s="14">
        <v>84</v>
      </c>
      <c r="I1864" s="14">
        <v>21</v>
      </c>
      <c r="J1864" s="14">
        <v>18000</v>
      </c>
      <c r="K1864" s="15">
        <f t="shared" si="29"/>
        <v>378000</v>
      </c>
    </row>
    <row r="1865" spans="1:11">
      <c r="A1865" s="13">
        <v>41231</v>
      </c>
      <c r="B1865" s="67" t="str">
        <f>TEXT($A1865,"YYYY")&amp;"-"&amp;TEXT(ROW()-1,"000")&amp;"-"&amp;$F1865&amp;TEXT(COUNTIF($F$2:F1865,$F1865), "000")</f>
        <v>2012-1864-泠涷茶697</v>
      </c>
      <c r="C1865" s="14" t="s">
        <v>13</v>
      </c>
      <c r="D1865" s="14" t="s">
        <v>34</v>
      </c>
      <c r="E1865" s="14" t="s">
        <v>23</v>
      </c>
      <c r="F1865" s="14" t="s">
        <v>176</v>
      </c>
      <c r="G1865" s="14">
        <v>57</v>
      </c>
      <c r="H1865" s="14">
        <v>31</v>
      </c>
      <c r="I1865" s="14">
        <v>65</v>
      </c>
      <c r="J1865" s="14">
        <v>9000</v>
      </c>
      <c r="K1865" s="15">
        <f t="shared" si="29"/>
        <v>585000</v>
      </c>
    </row>
    <row r="1866" spans="1:11">
      <c r="A1866" s="13">
        <v>41231</v>
      </c>
      <c r="B1866" s="67" t="str">
        <f>TEXT($A1866,"YYYY")&amp;"-"&amp;TEXT(ROW()-1,"000")&amp;"-"&amp;$F1866&amp;TEXT(COUNTIF($F$2:F1866,$F1866), "000")</f>
        <v>2012-1865-泠涷茶698</v>
      </c>
      <c r="C1866" s="14" t="s">
        <v>169</v>
      </c>
      <c r="D1866" s="14" t="s">
        <v>84</v>
      </c>
      <c r="E1866" s="14" t="s">
        <v>18</v>
      </c>
      <c r="F1866" s="14" t="s">
        <v>176</v>
      </c>
      <c r="G1866" s="14">
        <v>62</v>
      </c>
      <c r="H1866" s="14">
        <v>31</v>
      </c>
      <c r="I1866" s="14">
        <v>90</v>
      </c>
      <c r="J1866" s="14">
        <v>9000</v>
      </c>
      <c r="K1866" s="15">
        <f t="shared" si="29"/>
        <v>810000</v>
      </c>
    </row>
    <row r="1867" spans="1:11">
      <c r="A1867" s="13">
        <v>41231</v>
      </c>
      <c r="B1867" s="67" t="str">
        <f>TEXT($A1867,"YYYY")&amp;"-"&amp;TEXT(ROW()-1,"000")&amp;"-"&amp;$F1867&amp;TEXT(COUNTIF($F$2:F1867,$F1867), "000")</f>
        <v>2012-1866-奶茶448</v>
      </c>
      <c r="C1867" s="14" t="s">
        <v>13</v>
      </c>
      <c r="D1867" s="14" t="s">
        <v>65</v>
      </c>
      <c r="E1867" s="14" t="s">
        <v>7</v>
      </c>
      <c r="F1867" s="14" t="s">
        <v>174</v>
      </c>
      <c r="G1867" s="14">
        <v>78</v>
      </c>
      <c r="H1867" s="14">
        <v>78</v>
      </c>
      <c r="I1867" s="14">
        <v>26</v>
      </c>
      <c r="J1867" s="14">
        <v>18000</v>
      </c>
      <c r="K1867" s="15">
        <f t="shared" si="29"/>
        <v>468000</v>
      </c>
    </row>
    <row r="1868" spans="1:11">
      <c r="A1868" s="13">
        <v>41232</v>
      </c>
      <c r="B1868" s="67" t="str">
        <f>TEXT($A1868,"YYYY")&amp;"-"&amp;TEXT(ROW()-1,"000")&amp;"-"&amp;$F1868&amp;TEXT(COUNTIF($F$2:F1868,$F1868), "000")</f>
        <v>2012-1867-紅茶567</v>
      </c>
      <c r="C1868" s="14" t="s">
        <v>171</v>
      </c>
      <c r="D1868" s="14" t="s">
        <v>91</v>
      </c>
      <c r="E1868" s="14" t="s">
        <v>10</v>
      </c>
      <c r="F1868" s="14" t="s">
        <v>175</v>
      </c>
      <c r="G1868" s="14">
        <v>59</v>
      </c>
      <c r="H1868" s="14">
        <v>56</v>
      </c>
      <c r="I1868" s="14">
        <v>35</v>
      </c>
      <c r="J1868" s="14">
        <v>23500</v>
      </c>
      <c r="K1868" s="15">
        <f t="shared" si="29"/>
        <v>822500</v>
      </c>
    </row>
    <row r="1869" spans="1:11">
      <c r="A1869" s="13">
        <v>41233</v>
      </c>
      <c r="B1869" s="67" t="str">
        <f>TEXT($A1869,"YYYY")&amp;"-"&amp;TEXT(ROW()-1,"000")&amp;"-"&amp;$F1869&amp;TEXT(COUNTIF($F$2:F1869,$F1869), "000")</f>
        <v>2012-1868-紅茶568</v>
      </c>
      <c r="C1869" s="14" t="s">
        <v>170</v>
      </c>
      <c r="D1869" s="14" t="s">
        <v>128</v>
      </c>
      <c r="E1869" s="14" t="s">
        <v>118</v>
      </c>
      <c r="F1869" s="14" t="s">
        <v>175</v>
      </c>
      <c r="G1869" s="14">
        <v>80</v>
      </c>
      <c r="H1869" s="14">
        <v>94</v>
      </c>
      <c r="I1869" s="14">
        <v>5</v>
      </c>
      <c r="J1869" s="14">
        <v>23500</v>
      </c>
      <c r="K1869" s="15">
        <f t="shared" si="29"/>
        <v>117500</v>
      </c>
    </row>
    <row r="1870" spans="1:11">
      <c r="A1870" s="13">
        <v>41233</v>
      </c>
      <c r="B1870" s="67" t="str">
        <f>TEXT($A1870,"YYYY")&amp;"-"&amp;TEXT(ROW()-1,"000")&amp;"-"&amp;$F1870&amp;TEXT(COUNTIF($F$2:F1870,$F1870), "000")</f>
        <v>2012-1869-紅茶569</v>
      </c>
      <c r="C1870" s="14" t="s">
        <v>173</v>
      </c>
      <c r="D1870" s="14" t="s">
        <v>46</v>
      </c>
      <c r="E1870" s="14" t="s">
        <v>7</v>
      </c>
      <c r="F1870" s="14" t="s">
        <v>175</v>
      </c>
      <c r="G1870" s="14">
        <v>55</v>
      </c>
      <c r="H1870" s="14">
        <v>100</v>
      </c>
      <c r="I1870" s="14">
        <v>78</v>
      </c>
      <c r="J1870" s="14">
        <v>23500</v>
      </c>
      <c r="K1870" s="15">
        <f t="shared" si="29"/>
        <v>1833000</v>
      </c>
    </row>
    <row r="1871" spans="1:11">
      <c r="A1871" s="13">
        <v>41233</v>
      </c>
      <c r="B1871" s="67" t="str">
        <f>TEXT($A1871,"YYYY")&amp;"-"&amp;TEXT(ROW()-1,"000")&amp;"-"&amp;$F1871&amp;TEXT(COUNTIF($F$2:F1871,$F1871), "000")</f>
        <v>2012-1870-紅茶570</v>
      </c>
      <c r="C1871" s="14" t="s">
        <v>172</v>
      </c>
      <c r="D1871" s="14" t="s">
        <v>26</v>
      </c>
      <c r="E1871" s="14" t="s">
        <v>21</v>
      </c>
      <c r="F1871" s="14" t="s">
        <v>175</v>
      </c>
      <c r="G1871" s="14">
        <v>38</v>
      </c>
      <c r="H1871" s="14">
        <v>53</v>
      </c>
      <c r="I1871" s="14">
        <v>62</v>
      </c>
      <c r="J1871" s="14">
        <v>23500</v>
      </c>
      <c r="K1871" s="15">
        <f t="shared" si="29"/>
        <v>1457000</v>
      </c>
    </row>
    <row r="1872" spans="1:11">
      <c r="A1872" s="13">
        <v>41234</v>
      </c>
      <c r="B1872" s="67" t="str">
        <f>TEXT($A1872,"YYYY")&amp;"-"&amp;TEXT(ROW()-1,"000")&amp;"-"&amp;$F1872&amp;TEXT(COUNTIF($F$2:F1872,$F1872), "000")</f>
        <v>2012-1871-茶包094</v>
      </c>
      <c r="C1872" s="14" t="s">
        <v>172</v>
      </c>
      <c r="D1872" s="14" t="s">
        <v>20</v>
      </c>
      <c r="E1872" s="14" t="s">
        <v>21</v>
      </c>
      <c r="F1872" s="14" t="s">
        <v>178</v>
      </c>
      <c r="G1872" s="14">
        <v>33</v>
      </c>
      <c r="H1872" s="14">
        <v>46</v>
      </c>
      <c r="I1872" s="14">
        <v>2</v>
      </c>
      <c r="J1872" s="14">
        <v>4000</v>
      </c>
      <c r="K1872" s="15">
        <f t="shared" si="29"/>
        <v>8000</v>
      </c>
    </row>
    <row r="1873" spans="1:11">
      <c r="A1873" s="13">
        <v>41234</v>
      </c>
      <c r="B1873" s="67" t="str">
        <f>TEXT($A1873,"YYYY")&amp;"-"&amp;TEXT(ROW()-1,"000")&amp;"-"&amp;$F1873&amp;TEXT(COUNTIF($F$2:F1873,$F1873), "000")</f>
        <v>2012-1872-奶茶449</v>
      </c>
      <c r="C1873" s="14" t="s">
        <v>173</v>
      </c>
      <c r="D1873" s="14" t="s">
        <v>152</v>
      </c>
      <c r="E1873" s="14" t="s">
        <v>10</v>
      </c>
      <c r="F1873" s="14" t="s">
        <v>174</v>
      </c>
      <c r="G1873" s="14">
        <v>48</v>
      </c>
      <c r="H1873" s="14">
        <v>64</v>
      </c>
      <c r="I1873" s="14">
        <v>25</v>
      </c>
      <c r="J1873" s="14">
        <v>18000</v>
      </c>
      <c r="K1873" s="15">
        <f t="shared" si="29"/>
        <v>450000</v>
      </c>
    </row>
    <row r="1874" spans="1:11">
      <c r="A1874" s="13">
        <v>41235</v>
      </c>
      <c r="B1874" s="67" t="str">
        <f>TEXT($A1874,"YYYY")&amp;"-"&amp;TEXT(ROW()-1,"000")&amp;"-"&amp;$F1874&amp;TEXT(COUNTIF($F$2:F1874,$F1874), "000")</f>
        <v>2012-1873-泠涷茶699</v>
      </c>
      <c r="C1874" s="14" t="s">
        <v>173</v>
      </c>
      <c r="D1874" s="14" t="s">
        <v>102</v>
      </c>
      <c r="E1874" s="14" t="s">
        <v>23</v>
      </c>
      <c r="F1874" s="14" t="s">
        <v>176</v>
      </c>
      <c r="G1874" s="14">
        <v>84</v>
      </c>
      <c r="H1874" s="14">
        <v>87</v>
      </c>
      <c r="I1874" s="14">
        <v>5</v>
      </c>
      <c r="J1874" s="14">
        <v>9000</v>
      </c>
      <c r="K1874" s="15">
        <f t="shared" si="29"/>
        <v>45000</v>
      </c>
    </row>
    <row r="1875" spans="1:11">
      <c r="A1875" s="13">
        <v>41236</v>
      </c>
      <c r="B1875" s="67" t="str">
        <f>TEXT($A1875,"YYYY")&amp;"-"&amp;TEXT(ROW()-1,"000")&amp;"-"&amp;$F1875&amp;TEXT(COUNTIF($F$2:F1875,$F1875), "000")</f>
        <v>2012-1874-紅茶571</v>
      </c>
      <c r="C1875" s="14" t="s">
        <v>170</v>
      </c>
      <c r="D1875" s="14" t="s">
        <v>67</v>
      </c>
      <c r="E1875" s="14" t="s">
        <v>7</v>
      </c>
      <c r="F1875" s="14" t="s">
        <v>175</v>
      </c>
      <c r="G1875" s="14">
        <v>92</v>
      </c>
      <c r="H1875" s="14">
        <v>22</v>
      </c>
      <c r="I1875" s="14">
        <v>3</v>
      </c>
      <c r="J1875" s="14">
        <v>23500</v>
      </c>
      <c r="K1875" s="15">
        <f t="shared" si="29"/>
        <v>70500</v>
      </c>
    </row>
    <row r="1876" spans="1:11">
      <c r="A1876" s="13">
        <v>41238</v>
      </c>
      <c r="B1876" s="67" t="str">
        <f>TEXT($A1876,"YYYY")&amp;"-"&amp;TEXT(ROW()-1,"000")&amp;"-"&amp;$F1876&amp;TEXT(COUNTIF($F$2:F1876,$F1876), "000")</f>
        <v>2012-1875-泠涷茶700</v>
      </c>
      <c r="C1876" s="14" t="s">
        <v>172</v>
      </c>
      <c r="D1876" s="14" t="s">
        <v>109</v>
      </c>
      <c r="E1876" s="14" t="s">
        <v>18</v>
      </c>
      <c r="F1876" s="14" t="s">
        <v>176</v>
      </c>
      <c r="G1876" s="14">
        <v>40</v>
      </c>
      <c r="H1876" s="14">
        <v>55</v>
      </c>
      <c r="I1876" s="14">
        <v>57</v>
      </c>
      <c r="J1876" s="14">
        <v>9000</v>
      </c>
      <c r="K1876" s="15">
        <f t="shared" si="29"/>
        <v>513000</v>
      </c>
    </row>
    <row r="1877" spans="1:11">
      <c r="A1877" s="13">
        <v>41238</v>
      </c>
      <c r="B1877" s="67" t="str">
        <f>TEXT($A1877,"YYYY")&amp;"-"&amp;TEXT(ROW()-1,"000")&amp;"-"&amp;$F1877&amp;TEXT(COUNTIF($F$2:F1877,$F1877), "000")</f>
        <v>2012-1876-泠涷茶701</v>
      </c>
      <c r="C1877" s="14" t="s">
        <v>172</v>
      </c>
      <c r="D1877" s="14" t="s">
        <v>45</v>
      </c>
      <c r="E1877" s="14" t="s">
        <v>18</v>
      </c>
      <c r="F1877" s="14" t="s">
        <v>176</v>
      </c>
      <c r="G1877" s="14">
        <v>27</v>
      </c>
      <c r="H1877" s="14">
        <v>79</v>
      </c>
      <c r="I1877" s="14">
        <v>7</v>
      </c>
      <c r="J1877" s="14">
        <v>9000</v>
      </c>
      <c r="K1877" s="15">
        <f t="shared" si="29"/>
        <v>63000</v>
      </c>
    </row>
    <row r="1878" spans="1:11">
      <c r="A1878" s="13">
        <v>41239</v>
      </c>
      <c r="B1878" s="67" t="str">
        <f>TEXT($A1878,"YYYY")&amp;"-"&amp;TEXT(ROW()-1,"000")&amp;"-"&amp;$F1878&amp;TEXT(COUNTIF($F$2:F1878,$F1878), "000")</f>
        <v>2012-1877-泠涷茶702</v>
      </c>
      <c r="C1878" s="14" t="s">
        <v>170</v>
      </c>
      <c r="D1878" s="14" t="s">
        <v>31</v>
      </c>
      <c r="E1878" s="14" t="s">
        <v>18</v>
      </c>
      <c r="F1878" s="14" t="s">
        <v>176</v>
      </c>
      <c r="G1878" s="14">
        <v>53</v>
      </c>
      <c r="H1878" s="14">
        <v>34</v>
      </c>
      <c r="I1878" s="14">
        <v>16</v>
      </c>
      <c r="J1878" s="14">
        <v>9000</v>
      </c>
      <c r="K1878" s="15">
        <f t="shared" si="29"/>
        <v>144000</v>
      </c>
    </row>
    <row r="1879" spans="1:11">
      <c r="A1879" s="13">
        <v>41240</v>
      </c>
      <c r="B1879" s="67" t="str">
        <f>TEXT($A1879,"YYYY")&amp;"-"&amp;TEXT(ROW()-1,"000")&amp;"-"&amp;$F1879&amp;TEXT(COUNTIF($F$2:F1879,$F1879), "000")</f>
        <v>2012-1878-紅茶572</v>
      </c>
      <c r="C1879" s="14" t="s">
        <v>171</v>
      </c>
      <c r="D1879" s="14" t="s">
        <v>81</v>
      </c>
      <c r="E1879" s="14" t="s">
        <v>18</v>
      </c>
      <c r="F1879" s="14" t="s">
        <v>175</v>
      </c>
      <c r="G1879" s="14">
        <v>99</v>
      </c>
      <c r="H1879" s="14">
        <v>25</v>
      </c>
      <c r="I1879" s="14">
        <v>97</v>
      </c>
      <c r="J1879" s="14">
        <v>23500</v>
      </c>
      <c r="K1879" s="15">
        <f t="shared" si="29"/>
        <v>2279500</v>
      </c>
    </row>
    <row r="1880" spans="1:11">
      <c r="A1880" s="13">
        <v>41242</v>
      </c>
      <c r="B1880" s="67" t="str">
        <f>TEXT($A1880,"YYYY")&amp;"-"&amp;TEXT(ROW()-1,"000")&amp;"-"&amp;$F1880&amp;TEXT(COUNTIF($F$2:F1880,$F1880), "000")</f>
        <v>2012-1879-紅茶573</v>
      </c>
      <c r="C1880" s="14" t="s">
        <v>172</v>
      </c>
      <c r="D1880" s="14" t="s">
        <v>57</v>
      </c>
      <c r="E1880" s="14" t="s">
        <v>7</v>
      </c>
      <c r="F1880" s="14" t="s">
        <v>175</v>
      </c>
      <c r="G1880" s="14">
        <v>48</v>
      </c>
      <c r="H1880" s="14">
        <v>96</v>
      </c>
      <c r="I1880" s="14">
        <v>73</v>
      </c>
      <c r="J1880" s="14">
        <v>23500</v>
      </c>
      <c r="K1880" s="15">
        <f t="shared" si="29"/>
        <v>1715500</v>
      </c>
    </row>
    <row r="1881" spans="1:11">
      <c r="A1881" s="13">
        <v>41242</v>
      </c>
      <c r="B1881" s="67" t="str">
        <f>TEXT($A1881,"YYYY")&amp;"-"&amp;TEXT(ROW()-1,"000")&amp;"-"&amp;$F1881&amp;TEXT(COUNTIF($F$2:F1881,$F1881), "000")</f>
        <v>2012-1880-紅茶574</v>
      </c>
      <c r="C1881" s="14" t="s">
        <v>169</v>
      </c>
      <c r="D1881" s="14" t="s">
        <v>132</v>
      </c>
      <c r="E1881" s="14" t="s">
        <v>23</v>
      </c>
      <c r="F1881" s="14" t="s">
        <v>175</v>
      </c>
      <c r="G1881" s="14">
        <v>98</v>
      </c>
      <c r="H1881" s="14">
        <v>80</v>
      </c>
      <c r="I1881" s="14">
        <v>30</v>
      </c>
      <c r="J1881" s="14">
        <v>23500</v>
      </c>
      <c r="K1881" s="15">
        <f t="shared" si="29"/>
        <v>705000</v>
      </c>
    </row>
    <row r="1882" spans="1:11">
      <c r="A1882" s="13">
        <v>41242</v>
      </c>
      <c r="B1882" s="67" t="str">
        <f>TEXT($A1882,"YYYY")&amp;"-"&amp;TEXT(ROW()-1,"000")&amp;"-"&amp;$F1882&amp;TEXT(COUNTIF($F$2:F1882,$F1882), "000")</f>
        <v>2012-1881-泠涷茶703</v>
      </c>
      <c r="C1882" s="14" t="s">
        <v>169</v>
      </c>
      <c r="D1882" s="14" t="s">
        <v>138</v>
      </c>
      <c r="E1882" s="14" t="s">
        <v>7</v>
      </c>
      <c r="F1882" s="14" t="s">
        <v>176</v>
      </c>
      <c r="G1882" s="14">
        <v>97</v>
      </c>
      <c r="H1882" s="14">
        <v>65</v>
      </c>
      <c r="I1882" s="14">
        <v>21</v>
      </c>
      <c r="J1882" s="14">
        <v>9000</v>
      </c>
      <c r="K1882" s="15">
        <f t="shared" si="29"/>
        <v>189000</v>
      </c>
    </row>
    <row r="1883" spans="1:11">
      <c r="A1883" s="13">
        <v>41243</v>
      </c>
      <c r="B1883" s="67" t="str">
        <f>TEXT($A1883,"YYYY")&amp;"-"&amp;TEXT(ROW()-1,"000")&amp;"-"&amp;$F1883&amp;TEXT(COUNTIF($F$2:F1883,$F1883), "000")</f>
        <v>2012-1882-紅茶575</v>
      </c>
      <c r="C1883" s="14" t="s">
        <v>170</v>
      </c>
      <c r="D1883" s="14" t="s">
        <v>29</v>
      </c>
      <c r="E1883" s="14" t="s">
        <v>10</v>
      </c>
      <c r="F1883" s="14" t="s">
        <v>175</v>
      </c>
      <c r="G1883" s="14">
        <v>72</v>
      </c>
      <c r="H1883" s="14">
        <v>44</v>
      </c>
      <c r="I1883" s="14">
        <v>56</v>
      </c>
      <c r="J1883" s="14">
        <v>23500</v>
      </c>
      <c r="K1883" s="15">
        <f t="shared" si="29"/>
        <v>1316000</v>
      </c>
    </row>
    <row r="1884" spans="1:11">
      <c r="A1884" s="13">
        <v>41244</v>
      </c>
      <c r="B1884" s="67" t="str">
        <f>TEXT($A1884,"YYYY")&amp;"-"&amp;TEXT(ROW()-1,"000")&amp;"-"&amp;$F1884&amp;TEXT(COUNTIF($F$2:F1884,$F1884), "000")</f>
        <v>2012-1883-紅茶576</v>
      </c>
      <c r="C1884" s="14" t="s">
        <v>169</v>
      </c>
      <c r="D1884" s="14" t="s">
        <v>8</v>
      </c>
      <c r="E1884" s="14" t="s">
        <v>7</v>
      </c>
      <c r="F1884" s="14" t="s">
        <v>175</v>
      </c>
      <c r="G1884" s="14">
        <v>98</v>
      </c>
      <c r="H1884" s="14">
        <v>48</v>
      </c>
      <c r="I1884" s="14">
        <v>72</v>
      </c>
      <c r="J1884" s="14">
        <v>23500</v>
      </c>
      <c r="K1884" s="15">
        <f t="shared" si="29"/>
        <v>1692000</v>
      </c>
    </row>
    <row r="1885" spans="1:11">
      <c r="A1885" s="13">
        <v>41246</v>
      </c>
      <c r="B1885" s="67" t="str">
        <f>TEXT($A1885,"YYYY")&amp;"-"&amp;TEXT(ROW()-1,"000")&amp;"-"&amp;$F1885&amp;TEXT(COUNTIF($F$2:F1885,$F1885), "000")</f>
        <v>2012-1884-紅茶577</v>
      </c>
      <c r="C1885" s="14" t="s">
        <v>13</v>
      </c>
      <c r="D1885" s="14" t="s">
        <v>145</v>
      </c>
      <c r="E1885" s="14" t="s">
        <v>118</v>
      </c>
      <c r="F1885" s="14" t="s">
        <v>175</v>
      </c>
      <c r="G1885" s="14">
        <v>20</v>
      </c>
      <c r="H1885" s="14">
        <v>38</v>
      </c>
      <c r="I1885" s="14">
        <v>52</v>
      </c>
      <c r="J1885" s="14">
        <v>23500</v>
      </c>
      <c r="K1885" s="15">
        <f t="shared" si="29"/>
        <v>1222000</v>
      </c>
    </row>
    <row r="1886" spans="1:11">
      <c r="A1886" s="13">
        <v>41246</v>
      </c>
      <c r="B1886" s="67" t="str">
        <f>TEXT($A1886,"YYYY")&amp;"-"&amp;TEXT(ROW()-1,"000")&amp;"-"&amp;$F1886&amp;TEXT(COUNTIF($F$2:F1886,$F1886), "000")</f>
        <v>2012-1885-奶茶450</v>
      </c>
      <c r="C1886" s="14" t="s">
        <v>173</v>
      </c>
      <c r="D1886" s="14" t="s">
        <v>73</v>
      </c>
      <c r="E1886" s="14" t="s">
        <v>7</v>
      </c>
      <c r="F1886" s="14" t="s">
        <v>174</v>
      </c>
      <c r="G1886" s="14">
        <v>37</v>
      </c>
      <c r="H1886" s="14">
        <v>66</v>
      </c>
      <c r="I1886" s="14">
        <v>53</v>
      </c>
      <c r="J1886" s="14">
        <v>18000</v>
      </c>
      <c r="K1886" s="15">
        <f t="shared" si="29"/>
        <v>954000</v>
      </c>
    </row>
    <row r="1887" spans="1:11">
      <c r="A1887" s="13">
        <v>41246</v>
      </c>
      <c r="B1887" s="67" t="str">
        <f>TEXT($A1887,"YYYY")&amp;"-"&amp;TEXT(ROW()-1,"000")&amp;"-"&amp;$F1887&amp;TEXT(COUNTIF($F$2:F1887,$F1887), "000")</f>
        <v>2012-1886-奶茶451</v>
      </c>
      <c r="C1887" s="14" t="s">
        <v>171</v>
      </c>
      <c r="D1887" s="14" t="s">
        <v>40</v>
      </c>
      <c r="E1887" s="14" t="s">
        <v>23</v>
      </c>
      <c r="F1887" s="14" t="s">
        <v>174</v>
      </c>
      <c r="G1887" s="14">
        <v>38</v>
      </c>
      <c r="H1887" s="14">
        <v>51</v>
      </c>
      <c r="I1887" s="14">
        <v>75</v>
      </c>
      <c r="J1887" s="14">
        <v>18000</v>
      </c>
      <c r="K1887" s="15">
        <f t="shared" si="29"/>
        <v>1350000</v>
      </c>
    </row>
    <row r="1888" spans="1:11">
      <c r="A1888" s="13">
        <v>41247</v>
      </c>
      <c r="B1888" s="67" t="str">
        <f>TEXT($A1888,"YYYY")&amp;"-"&amp;TEXT(ROW()-1,"000")&amp;"-"&amp;$F1888&amp;TEXT(COUNTIF($F$2:F1888,$F1888), "000")</f>
        <v>2012-1887-泠涷茶704</v>
      </c>
      <c r="C1888" s="14" t="s">
        <v>171</v>
      </c>
      <c r="D1888" s="14" t="s">
        <v>55</v>
      </c>
      <c r="E1888" s="14" t="s">
        <v>10</v>
      </c>
      <c r="F1888" s="14" t="s">
        <v>176</v>
      </c>
      <c r="G1888" s="14">
        <v>84</v>
      </c>
      <c r="H1888" s="14">
        <v>66</v>
      </c>
      <c r="I1888" s="14">
        <v>37</v>
      </c>
      <c r="J1888" s="14">
        <v>9000</v>
      </c>
      <c r="K1888" s="15">
        <f t="shared" si="29"/>
        <v>333000</v>
      </c>
    </row>
    <row r="1889" spans="1:11">
      <c r="A1889" s="13">
        <v>41248</v>
      </c>
      <c r="B1889" s="67" t="str">
        <f>TEXT($A1889,"YYYY")&amp;"-"&amp;TEXT(ROW()-1,"000")&amp;"-"&amp;$F1889&amp;TEXT(COUNTIF($F$2:F1889,$F1889), "000")</f>
        <v>2012-1888-奶茶452</v>
      </c>
      <c r="C1889" s="14" t="s">
        <v>170</v>
      </c>
      <c r="D1889" s="14" t="s">
        <v>24</v>
      </c>
      <c r="E1889" s="14" t="s">
        <v>21</v>
      </c>
      <c r="F1889" s="14" t="s">
        <v>174</v>
      </c>
      <c r="G1889" s="14">
        <v>65</v>
      </c>
      <c r="H1889" s="14">
        <v>85</v>
      </c>
      <c r="I1889" s="14">
        <v>59</v>
      </c>
      <c r="J1889" s="14">
        <v>18000</v>
      </c>
      <c r="K1889" s="15">
        <f t="shared" si="29"/>
        <v>1062000</v>
      </c>
    </row>
    <row r="1890" spans="1:11">
      <c r="A1890" s="13">
        <v>41249</v>
      </c>
      <c r="B1890" s="67" t="str">
        <f>TEXT($A1890,"YYYY")&amp;"-"&amp;TEXT(ROW()-1,"000")&amp;"-"&amp;$F1890&amp;TEXT(COUNTIF($F$2:F1890,$F1890), "000")</f>
        <v>2012-1889-泠涷茶705</v>
      </c>
      <c r="C1890" s="14" t="s">
        <v>171</v>
      </c>
      <c r="D1890" s="14" t="s">
        <v>79</v>
      </c>
      <c r="E1890" s="14" t="s">
        <v>18</v>
      </c>
      <c r="F1890" s="14" t="s">
        <v>176</v>
      </c>
      <c r="G1890" s="14">
        <v>89</v>
      </c>
      <c r="H1890" s="14">
        <v>90</v>
      </c>
      <c r="I1890" s="14">
        <v>54</v>
      </c>
      <c r="J1890" s="14">
        <v>9000</v>
      </c>
      <c r="K1890" s="15">
        <f t="shared" si="29"/>
        <v>486000</v>
      </c>
    </row>
    <row r="1891" spans="1:11">
      <c r="A1891" s="13">
        <v>41250</v>
      </c>
      <c r="B1891" s="67" t="str">
        <f>TEXT($A1891,"YYYY")&amp;"-"&amp;TEXT(ROW()-1,"000")&amp;"-"&amp;$F1891&amp;TEXT(COUNTIF($F$2:F1891,$F1891), "000")</f>
        <v>2012-1890-奶茶453</v>
      </c>
      <c r="C1891" s="14" t="s">
        <v>170</v>
      </c>
      <c r="D1891" s="14" t="s">
        <v>24</v>
      </c>
      <c r="E1891" s="14" t="s">
        <v>21</v>
      </c>
      <c r="F1891" s="14" t="s">
        <v>174</v>
      </c>
      <c r="G1891" s="14">
        <v>87</v>
      </c>
      <c r="H1891" s="14">
        <v>72</v>
      </c>
      <c r="I1891" s="14">
        <v>77</v>
      </c>
      <c r="J1891" s="14">
        <v>18000</v>
      </c>
      <c r="K1891" s="15">
        <f t="shared" si="29"/>
        <v>1386000</v>
      </c>
    </row>
    <row r="1892" spans="1:11">
      <c r="A1892" s="13">
        <v>41250</v>
      </c>
      <c r="B1892" s="67" t="str">
        <f>TEXT($A1892,"YYYY")&amp;"-"&amp;TEXT(ROW()-1,"000")&amp;"-"&amp;$F1892&amp;TEXT(COUNTIF($F$2:F1892,$F1892), "000")</f>
        <v>2012-1891-泠涷茶706</v>
      </c>
      <c r="C1892" s="14" t="s">
        <v>170</v>
      </c>
      <c r="D1892" s="14" t="s">
        <v>98</v>
      </c>
      <c r="E1892" s="14" t="s">
        <v>10</v>
      </c>
      <c r="F1892" s="14" t="s">
        <v>176</v>
      </c>
      <c r="G1892" s="14">
        <v>99</v>
      </c>
      <c r="H1892" s="14">
        <v>69</v>
      </c>
      <c r="I1892" s="14">
        <v>82</v>
      </c>
      <c r="J1892" s="14">
        <v>9000</v>
      </c>
      <c r="K1892" s="15">
        <f t="shared" si="29"/>
        <v>738000</v>
      </c>
    </row>
    <row r="1893" spans="1:11">
      <c r="A1893" s="13">
        <v>41251</v>
      </c>
      <c r="B1893" s="67" t="str">
        <f>TEXT($A1893,"YYYY")&amp;"-"&amp;TEXT(ROW()-1,"000")&amp;"-"&amp;$F1893&amp;TEXT(COUNTIF($F$2:F1893,$F1893), "000")</f>
        <v>2012-1892-紅茶578</v>
      </c>
      <c r="C1893" s="14" t="s">
        <v>172</v>
      </c>
      <c r="D1893" s="14" t="s">
        <v>6</v>
      </c>
      <c r="E1893" s="14" t="s">
        <v>7</v>
      </c>
      <c r="F1893" s="14" t="s">
        <v>175</v>
      </c>
      <c r="G1893" s="14">
        <v>89</v>
      </c>
      <c r="H1893" s="14">
        <v>64</v>
      </c>
      <c r="I1893" s="14">
        <v>89</v>
      </c>
      <c r="J1893" s="14">
        <v>23500</v>
      </c>
      <c r="K1893" s="15">
        <f t="shared" si="29"/>
        <v>2091500</v>
      </c>
    </row>
    <row r="1894" spans="1:11">
      <c r="A1894" s="13">
        <v>41252</v>
      </c>
      <c r="B1894" s="67" t="str">
        <f>TEXT($A1894,"YYYY")&amp;"-"&amp;TEXT(ROW()-1,"000")&amp;"-"&amp;$F1894&amp;TEXT(COUNTIF($F$2:F1894,$F1894), "000")</f>
        <v>2012-1893-泠涷茶707</v>
      </c>
      <c r="C1894" s="14" t="s">
        <v>173</v>
      </c>
      <c r="D1894" s="14" t="s">
        <v>27</v>
      </c>
      <c r="E1894" s="14" t="s">
        <v>21</v>
      </c>
      <c r="F1894" s="14" t="s">
        <v>176</v>
      </c>
      <c r="G1894" s="14">
        <v>54</v>
      </c>
      <c r="H1894" s="14">
        <v>68</v>
      </c>
      <c r="I1894" s="14">
        <v>26</v>
      </c>
      <c r="J1894" s="14">
        <v>9000</v>
      </c>
      <c r="K1894" s="15">
        <f t="shared" si="29"/>
        <v>234000</v>
      </c>
    </row>
    <row r="1895" spans="1:11">
      <c r="A1895" s="13">
        <v>41252</v>
      </c>
      <c r="B1895" s="67" t="str">
        <f>TEXT($A1895,"YYYY")&amp;"-"&amp;TEXT(ROW()-1,"000")&amp;"-"&amp;$F1895&amp;TEXT(COUNTIF($F$2:F1895,$F1895), "000")</f>
        <v>2012-1894-紅茶579</v>
      </c>
      <c r="C1895" s="14" t="s">
        <v>13</v>
      </c>
      <c r="D1895" s="14" t="s">
        <v>117</v>
      </c>
      <c r="E1895" s="14" t="s">
        <v>118</v>
      </c>
      <c r="F1895" s="14" t="s">
        <v>175</v>
      </c>
      <c r="G1895" s="14">
        <v>78</v>
      </c>
      <c r="H1895" s="14">
        <v>47</v>
      </c>
      <c r="I1895" s="14">
        <v>18</v>
      </c>
      <c r="J1895" s="14">
        <v>23500</v>
      </c>
      <c r="K1895" s="15">
        <f t="shared" si="29"/>
        <v>423000</v>
      </c>
    </row>
    <row r="1896" spans="1:11">
      <c r="A1896" s="13">
        <v>41253</v>
      </c>
      <c r="B1896" s="67" t="str">
        <f>TEXT($A1896,"YYYY")&amp;"-"&amp;TEXT(ROW()-1,"000")&amp;"-"&amp;$F1896&amp;TEXT(COUNTIF($F$2:F1896,$F1896), "000")</f>
        <v>2012-1895-泠涷茶708</v>
      </c>
      <c r="C1896" s="14" t="s">
        <v>171</v>
      </c>
      <c r="D1896" s="14" t="s">
        <v>119</v>
      </c>
      <c r="E1896" s="14" t="s">
        <v>23</v>
      </c>
      <c r="F1896" s="14" t="s">
        <v>176</v>
      </c>
      <c r="G1896" s="14">
        <v>85</v>
      </c>
      <c r="H1896" s="14">
        <v>72</v>
      </c>
      <c r="I1896" s="14">
        <v>52</v>
      </c>
      <c r="J1896" s="14">
        <v>9000</v>
      </c>
      <c r="K1896" s="15">
        <f t="shared" si="29"/>
        <v>468000</v>
      </c>
    </row>
    <row r="1897" spans="1:11">
      <c r="A1897" s="13">
        <v>41254</v>
      </c>
      <c r="B1897" s="67" t="str">
        <f>TEXT($A1897,"YYYY")&amp;"-"&amp;TEXT(ROW()-1,"000")&amp;"-"&amp;$F1897&amp;TEXT(COUNTIF($F$2:F1897,$F1897), "000")</f>
        <v>2012-1896-泠涷茶709</v>
      </c>
      <c r="C1897" s="14" t="s">
        <v>171</v>
      </c>
      <c r="D1897" s="14" t="s">
        <v>90</v>
      </c>
      <c r="E1897" s="14" t="s">
        <v>21</v>
      </c>
      <c r="F1897" s="14" t="s">
        <v>176</v>
      </c>
      <c r="G1897" s="14">
        <v>72</v>
      </c>
      <c r="H1897" s="14">
        <v>48</v>
      </c>
      <c r="I1897" s="14">
        <v>29</v>
      </c>
      <c r="J1897" s="14">
        <v>9000</v>
      </c>
      <c r="K1897" s="15">
        <f t="shared" si="29"/>
        <v>261000</v>
      </c>
    </row>
    <row r="1898" spans="1:11">
      <c r="A1898" s="13">
        <v>41254</v>
      </c>
      <c r="B1898" s="67" t="str">
        <f>TEXT($A1898,"YYYY")&amp;"-"&amp;TEXT(ROW()-1,"000")&amp;"-"&amp;$F1898&amp;TEXT(COUNTIF($F$2:F1898,$F1898), "000")</f>
        <v>2012-1897-紅茶580</v>
      </c>
      <c r="C1898" s="14" t="s">
        <v>171</v>
      </c>
      <c r="D1898" s="14" t="s">
        <v>91</v>
      </c>
      <c r="E1898" s="14" t="s">
        <v>10</v>
      </c>
      <c r="F1898" s="14" t="s">
        <v>175</v>
      </c>
      <c r="G1898" s="14">
        <v>67</v>
      </c>
      <c r="H1898" s="14">
        <v>28</v>
      </c>
      <c r="I1898" s="14">
        <v>100</v>
      </c>
      <c r="J1898" s="14">
        <v>23500</v>
      </c>
      <c r="K1898" s="15">
        <f t="shared" si="29"/>
        <v>2350000</v>
      </c>
    </row>
    <row r="1899" spans="1:11">
      <c r="A1899" s="13">
        <v>41255</v>
      </c>
      <c r="B1899" s="67" t="str">
        <f>TEXT($A1899,"YYYY")&amp;"-"&amp;TEXT(ROW()-1,"000")&amp;"-"&amp;$F1899&amp;TEXT(COUNTIF($F$2:F1899,$F1899), "000")</f>
        <v>2012-1898-紅茶581</v>
      </c>
      <c r="C1899" s="14" t="s">
        <v>172</v>
      </c>
      <c r="D1899" s="14" t="s">
        <v>101</v>
      </c>
      <c r="E1899" s="14" t="s">
        <v>10</v>
      </c>
      <c r="F1899" s="14" t="s">
        <v>175</v>
      </c>
      <c r="G1899" s="14">
        <v>29</v>
      </c>
      <c r="H1899" s="14">
        <v>47</v>
      </c>
      <c r="I1899" s="14">
        <v>63</v>
      </c>
      <c r="J1899" s="14">
        <v>23500</v>
      </c>
      <c r="K1899" s="15">
        <f t="shared" si="29"/>
        <v>1480500</v>
      </c>
    </row>
    <row r="1900" spans="1:11">
      <c r="A1900" s="13">
        <v>41256</v>
      </c>
      <c r="B1900" s="67" t="str">
        <f>TEXT($A1900,"YYYY")&amp;"-"&amp;TEXT(ROW()-1,"000")&amp;"-"&amp;$F1900&amp;TEXT(COUNTIF($F$2:F1900,$F1900), "000")</f>
        <v>2012-1899-奶茶454</v>
      </c>
      <c r="C1900" s="14" t="s">
        <v>170</v>
      </c>
      <c r="D1900" s="14" t="s">
        <v>24</v>
      </c>
      <c r="E1900" s="14" t="s">
        <v>21</v>
      </c>
      <c r="F1900" s="14" t="s">
        <v>174</v>
      </c>
      <c r="G1900" s="14">
        <v>69</v>
      </c>
      <c r="H1900" s="14">
        <v>74</v>
      </c>
      <c r="I1900" s="14">
        <v>69</v>
      </c>
      <c r="J1900" s="14">
        <v>18000</v>
      </c>
      <c r="K1900" s="15">
        <f t="shared" si="29"/>
        <v>1242000</v>
      </c>
    </row>
    <row r="1901" spans="1:11">
      <c r="A1901" s="13">
        <v>41258</v>
      </c>
      <c r="B1901" s="67" t="str">
        <f>TEXT($A1901,"YYYY")&amp;"-"&amp;TEXT(ROW()-1,"000")&amp;"-"&amp;$F1901&amp;TEXT(COUNTIF($F$2:F1901,$F1901), "000")</f>
        <v>2012-1900-紅茶582</v>
      </c>
      <c r="C1901" s="14" t="s">
        <v>169</v>
      </c>
      <c r="D1901" s="14" t="s">
        <v>151</v>
      </c>
      <c r="E1901" s="14" t="s">
        <v>7</v>
      </c>
      <c r="F1901" s="14" t="s">
        <v>175</v>
      </c>
      <c r="G1901" s="14">
        <v>32</v>
      </c>
      <c r="H1901" s="14">
        <v>30</v>
      </c>
      <c r="I1901" s="14">
        <v>70</v>
      </c>
      <c r="J1901" s="14">
        <v>23500</v>
      </c>
      <c r="K1901" s="15">
        <f t="shared" si="29"/>
        <v>1645000</v>
      </c>
    </row>
    <row r="1902" spans="1:11">
      <c r="A1902" s="13">
        <v>41260</v>
      </c>
      <c r="B1902" s="67" t="str">
        <f>TEXT($A1902,"YYYY")&amp;"-"&amp;TEXT(ROW()-1,"000")&amp;"-"&amp;$F1902&amp;TEXT(COUNTIF($F$2:F1902,$F1902), "000")</f>
        <v>2012-1901-紅茶583</v>
      </c>
      <c r="C1902" s="14" t="s">
        <v>172</v>
      </c>
      <c r="D1902" s="14" t="s">
        <v>11</v>
      </c>
      <c r="E1902" s="14" t="s">
        <v>7</v>
      </c>
      <c r="F1902" s="14" t="s">
        <v>175</v>
      </c>
      <c r="G1902" s="14">
        <v>37</v>
      </c>
      <c r="H1902" s="14">
        <v>28</v>
      </c>
      <c r="I1902" s="14">
        <v>80</v>
      </c>
      <c r="J1902" s="14">
        <v>23500</v>
      </c>
      <c r="K1902" s="15">
        <f t="shared" si="29"/>
        <v>1880000</v>
      </c>
    </row>
    <row r="1903" spans="1:11">
      <c r="A1903" s="13">
        <v>41262</v>
      </c>
      <c r="B1903" s="67" t="str">
        <f>TEXT($A1903,"YYYY")&amp;"-"&amp;TEXT(ROW()-1,"000")&amp;"-"&amp;$F1903&amp;TEXT(COUNTIF($F$2:F1903,$F1903), "000")</f>
        <v>2012-1902-奶茶455</v>
      </c>
      <c r="C1903" s="14" t="s">
        <v>13</v>
      </c>
      <c r="D1903" s="14" t="s">
        <v>95</v>
      </c>
      <c r="E1903" s="14" t="s">
        <v>10</v>
      </c>
      <c r="F1903" s="14" t="s">
        <v>174</v>
      </c>
      <c r="G1903" s="14">
        <v>58</v>
      </c>
      <c r="H1903" s="14">
        <v>31</v>
      </c>
      <c r="I1903" s="14">
        <v>61</v>
      </c>
      <c r="J1903" s="14">
        <v>18000</v>
      </c>
      <c r="K1903" s="15">
        <f t="shared" si="29"/>
        <v>1098000</v>
      </c>
    </row>
    <row r="1904" spans="1:11">
      <c r="A1904" s="13">
        <v>41263</v>
      </c>
      <c r="B1904" s="67" t="str">
        <f>TEXT($A1904,"YYYY")&amp;"-"&amp;TEXT(ROW()-1,"000")&amp;"-"&amp;$F1904&amp;TEXT(COUNTIF($F$2:F1904,$F1904), "000")</f>
        <v>2012-1903-奶茶456</v>
      </c>
      <c r="C1904" s="14" t="s">
        <v>13</v>
      </c>
      <c r="D1904" s="14" t="s">
        <v>85</v>
      </c>
      <c r="E1904" s="14" t="s">
        <v>7</v>
      </c>
      <c r="F1904" s="14" t="s">
        <v>174</v>
      </c>
      <c r="G1904" s="14">
        <v>91</v>
      </c>
      <c r="H1904" s="14">
        <v>88</v>
      </c>
      <c r="I1904" s="14">
        <v>60</v>
      </c>
      <c r="J1904" s="14">
        <v>18000</v>
      </c>
      <c r="K1904" s="15">
        <f t="shared" si="29"/>
        <v>1080000</v>
      </c>
    </row>
    <row r="1905" spans="1:11">
      <c r="A1905" s="13">
        <v>41263</v>
      </c>
      <c r="B1905" s="67" t="str">
        <f>TEXT($A1905,"YYYY")&amp;"-"&amp;TEXT(ROW()-1,"000")&amp;"-"&amp;$F1905&amp;TEXT(COUNTIF($F$2:F1905,$F1905), "000")</f>
        <v>2012-1904-紅茶584</v>
      </c>
      <c r="C1905" s="14" t="s">
        <v>170</v>
      </c>
      <c r="D1905" s="14" t="s">
        <v>80</v>
      </c>
      <c r="E1905" s="14" t="s">
        <v>18</v>
      </c>
      <c r="F1905" s="14" t="s">
        <v>175</v>
      </c>
      <c r="G1905" s="14">
        <v>99</v>
      </c>
      <c r="H1905" s="14">
        <v>26</v>
      </c>
      <c r="I1905" s="14">
        <v>4</v>
      </c>
      <c r="J1905" s="14">
        <v>23500</v>
      </c>
      <c r="K1905" s="15">
        <f t="shared" si="29"/>
        <v>94000</v>
      </c>
    </row>
    <row r="1906" spans="1:11">
      <c r="A1906" s="13">
        <v>41265</v>
      </c>
      <c r="B1906" s="67" t="str">
        <f>TEXT($A1906,"YYYY")&amp;"-"&amp;TEXT(ROW()-1,"000")&amp;"-"&amp;$F1906&amp;TEXT(COUNTIF($F$2:F1906,$F1906), "000")</f>
        <v>2012-1905-泠涷茶710</v>
      </c>
      <c r="C1906" s="14" t="s">
        <v>169</v>
      </c>
      <c r="D1906" s="14" t="s">
        <v>11</v>
      </c>
      <c r="E1906" s="14" t="s">
        <v>7</v>
      </c>
      <c r="F1906" s="14" t="s">
        <v>176</v>
      </c>
      <c r="G1906" s="14">
        <v>92</v>
      </c>
      <c r="H1906" s="14">
        <v>58</v>
      </c>
      <c r="I1906" s="14">
        <v>15</v>
      </c>
      <c r="J1906" s="14">
        <v>9000</v>
      </c>
      <c r="K1906" s="15">
        <f t="shared" si="29"/>
        <v>135000</v>
      </c>
    </row>
    <row r="1907" spans="1:11">
      <c r="A1907" s="13">
        <v>41267</v>
      </c>
      <c r="B1907" s="67" t="str">
        <f>TEXT($A1907,"YYYY")&amp;"-"&amp;TEXT(ROW()-1,"000")&amp;"-"&amp;$F1907&amp;TEXT(COUNTIF($F$2:F1907,$F1907), "000")</f>
        <v>2012-1906-泠涷茶711</v>
      </c>
      <c r="C1907" s="14" t="s">
        <v>13</v>
      </c>
      <c r="D1907" s="14" t="s">
        <v>34</v>
      </c>
      <c r="E1907" s="14" t="s">
        <v>23</v>
      </c>
      <c r="F1907" s="14" t="s">
        <v>176</v>
      </c>
      <c r="G1907" s="14">
        <v>50</v>
      </c>
      <c r="H1907" s="14">
        <v>49</v>
      </c>
      <c r="I1907" s="14">
        <v>1</v>
      </c>
      <c r="J1907" s="14">
        <v>9000</v>
      </c>
      <c r="K1907" s="15">
        <f t="shared" si="29"/>
        <v>9000</v>
      </c>
    </row>
    <row r="1908" spans="1:11">
      <c r="A1908" s="13">
        <v>41268</v>
      </c>
      <c r="B1908" s="67" t="str">
        <f>TEXT($A1908,"YYYY")&amp;"-"&amp;TEXT(ROW()-1,"000")&amp;"-"&amp;$F1908&amp;TEXT(COUNTIF($F$2:F1908,$F1908), "000")</f>
        <v>2012-1907-奶茶457</v>
      </c>
      <c r="C1908" s="14" t="s">
        <v>169</v>
      </c>
      <c r="D1908" s="14" t="s">
        <v>70</v>
      </c>
      <c r="E1908" s="14" t="s">
        <v>7</v>
      </c>
      <c r="F1908" s="14" t="s">
        <v>174</v>
      </c>
      <c r="G1908" s="14">
        <v>89</v>
      </c>
      <c r="H1908" s="14">
        <v>99</v>
      </c>
      <c r="I1908" s="14">
        <v>8</v>
      </c>
      <c r="J1908" s="14">
        <v>18000</v>
      </c>
      <c r="K1908" s="15">
        <f t="shared" si="29"/>
        <v>144000</v>
      </c>
    </row>
    <row r="1909" spans="1:11">
      <c r="A1909" s="13">
        <v>41268</v>
      </c>
      <c r="B1909" s="67" t="str">
        <f>TEXT($A1909,"YYYY")&amp;"-"&amp;TEXT(ROW()-1,"000")&amp;"-"&amp;$F1909&amp;TEXT(COUNTIF($F$2:F1909,$F1909), "000")</f>
        <v>2012-1908-奶茶458</v>
      </c>
      <c r="C1909" s="14" t="s">
        <v>13</v>
      </c>
      <c r="D1909" s="14" t="s">
        <v>89</v>
      </c>
      <c r="E1909" s="14" t="s">
        <v>10</v>
      </c>
      <c r="F1909" s="14" t="s">
        <v>174</v>
      </c>
      <c r="G1909" s="14">
        <v>42</v>
      </c>
      <c r="H1909" s="14">
        <v>45</v>
      </c>
      <c r="I1909" s="14">
        <v>54</v>
      </c>
      <c r="J1909" s="14">
        <v>18000</v>
      </c>
      <c r="K1909" s="15">
        <f t="shared" si="29"/>
        <v>972000</v>
      </c>
    </row>
    <row r="1910" spans="1:11">
      <c r="A1910" s="13">
        <v>41270</v>
      </c>
      <c r="B1910" s="67" t="str">
        <f>TEXT($A1910,"YYYY")&amp;"-"&amp;TEXT(ROW()-1,"000")&amp;"-"&amp;$F1910&amp;TEXT(COUNTIF($F$2:F1910,$F1910), "000")</f>
        <v>2012-1909-泠涷茶712</v>
      </c>
      <c r="C1910" s="14" t="s">
        <v>173</v>
      </c>
      <c r="D1910" s="14" t="s">
        <v>102</v>
      </c>
      <c r="E1910" s="14" t="s">
        <v>23</v>
      </c>
      <c r="F1910" s="14" t="s">
        <v>176</v>
      </c>
      <c r="G1910" s="14">
        <v>23</v>
      </c>
      <c r="H1910" s="14">
        <v>64</v>
      </c>
      <c r="I1910" s="14">
        <v>67</v>
      </c>
      <c r="J1910" s="14">
        <v>9000</v>
      </c>
      <c r="K1910" s="15">
        <f t="shared" si="29"/>
        <v>603000</v>
      </c>
    </row>
    <row r="1911" spans="1:11">
      <c r="A1911" s="13">
        <v>41270</v>
      </c>
      <c r="B1911" s="67" t="str">
        <f>TEXT($A1911,"YYYY")&amp;"-"&amp;TEXT(ROW()-1,"000")&amp;"-"&amp;$F1911&amp;TEXT(COUNTIF($F$2:F1911,$F1911), "000")</f>
        <v>2012-1910-奶茶459</v>
      </c>
      <c r="C1911" s="14" t="s">
        <v>169</v>
      </c>
      <c r="D1911" s="14" t="s">
        <v>60</v>
      </c>
      <c r="E1911" s="14" t="s">
        <v>7</v>
      </c>
      <c r="F1911" s="14" t="s">
        <v>174</v>
      </c>
      <c r="G1911" s="14">
        <v>100</v>
      </c>
      <c r="H1911" s="14">
        <v>75</v>
      </c>
      <c r="I1911" s="14">
        <v>91</v>
      </c>
      <c r="J1911" s="14">
        <v>18000</v>
      </c>
      <c r="K1911" s="15">
        <f t="shared" si="29"/>
        <v>1638000</v>
      </c>
    </row>
    <row r="1912" spans="1:11">
      <c r="A1912" s="13">
        <v>41272</v>
      </c>
      <c r="B1912" s="67" t="str">
        <f>TEXT($A1912,"YYYY")&amp;"-"&amp;TEXT(ROW()-1,"000")&amp;"-"&amp;$F1912&amp;TEXT(COUNTIF($F$2:F1912,$F1912), "000")</f>
        <v>2012-1911-紅茶585</v>
      </c>
      <c r="C1912" s="14" t="s">
        <v>13</v>
      </c>
      <c r="D1912" s="14" t="s">
        <v>121</v>
      </c>
      <c r="E1912" s="14" t="s">
        <v>10</v>
      </c>
      <c r="F1912" s="14" t="s">
        <v>175</v>
      </c>
      <c r="G1912" s="14">
        <v>41</v>
      </c>
      <c r="H1912" s="14">
        <v>33</v>
      </c>
      <c r="I1912" s="14">
        <v>44</v>
      </c>
      <c r="J1912" s="14">
        <v>23500</v>
      </c>
      <c r="K1912" s="15">
        <f t="shared" si="29"/>
        <v>1034000</v>
      </c>
    </row>
    <row r="1913" spans="1:11">
      <c r="A1913" s="13">
        <v>41273</v>
      </c>
      <c r="B1913" s="67" t="str">
        <f>TEXT($A1913,"YYYY")&amp;"-"&amp;TEXT(ROW()-1,"000")&amp;"-"&amp;$F1913&amp;TEXT(COUNTIF($F$2:F1913,$F1913), "000")</f>
        <v>2012-1912-紅茶586</v>
      </c>
      <c r="C1913" s="14" t="s">
        <v>13</v>
      </c>
      <c r="D1913" s="14" t="s">
        <v>117</v>
      </c>
      <c r="E1913" s="14" t="s">
        <v>118</v>
      </c>
      <c r="F1913" s="14" t="s">
        <v>175</v>
      </c>
      <c r="G1913" s="14">
        <v>96</v>
      </c>
      <c r="H1913" s="14">
        <v>44</v>
      </c>
      <c r="I1913" s="14">
        <v>64</v>
      </c>
      <c r="J1913" s="14">
        <v>23500</v>
      </c>
      <c r="K1913" s="15">
        <f t="shared" si="29"/>
        <v>1504000</v>
      </c>
    </row>
    <row r="1914" spans="1:11">
      <c r="A1914" s="13">
        <v>41274</v>
      </c>
      <c r="B1914" s="67" t="str">
        <f>TEXT($A1914,"YYYY")&amp;"-"&amp;TEXT(ROW()-1,"000")&amp;"-"&amp;$F1914&amp;TEXT(COUNTIF($F$2:F1914,$F1914), "000")</f>
        <v>2012-1913-泠涷茶713</v>
      </c>
      <c r="C1914" s="14" t="s">
        <v>13</v>
      </c>
      <c r="D1914" s="14" t="s">
        <v>124</v>
      </c>
      <c r="E1914" s="14" t="s">
        <v>118</v>
      </c>
      <c r="F1914" s="14" t="s">
        <v>176</v>
      </c>
      <c r="G1914" s="14">
        <v>61</v>
      </c>
      <c r="H1914" s="14">
        <v>72</v>
      </c>
      <c r="I1914" s="14">
        <v>19</v>
      </c>
      <c r="J1914" s="14">
        <v>9000</v>
      </c>
      <c r="K1914" s="15">
        <f t="shared" si="29"/>
        <v>171000</v>
      </c>
    </row>
    <row r="1915" spans="1:11">
      <c r="A1915" s="13">
        <v>41274</v>
      </c>
      <c r="B1915" s="67" t="str">
        <f>TEXT($A1915,"YYYY")&amp;"-"&amp;TEXT(ROW()-1,"000")&amp;"-"&amp;$F1915&amp;TEXT(COUNTIF($F$2:F1915,$F1915), "000")</f>
        <v>2012-1914-泠涷茶714</v>
      </c>
      <c r="C1915" s="14" t="s">
        <v>171</v>
      </c>
      <c r="D1915" s="14" t="s">
        <v>119</v>
      </c>
      <c r="E1915" s="14" t="s">
        <v>23</v>
      </c>
      <c r="F1915" s="14" t="s">
        <v>176</v>
      </c>
      <c r="G1915" s="14">
        <v>72</v>
      </c>
      <c r="H1915" s="14">
        <v>91</v>
      </c>
      <c r="I1915" s="14">
        <v>85</v>
      </c>
      <c r="J1915" s="14">
        <v>9000</v>
      </c>
      <c r="K1915" s="15">
        <f t="shared" si="29"/>
        <v>765000</v>
      </c>
    </row>
    <row r="1916" spans="1:11">
      <c r="A1916" s="13">
        <v>41275</v>
      </c>
      <c r="B1916" s="67" t="str">
        <f>TEXT($A1916,"YYYY")&amp;"-"&amp;TEXT(ROW()-1,"000")&amp;"-"&amp;$F1916&amp;TEXT(COUNTIF($F$2:F1916,$F1916), "000")</f>
        <v>2013-1915-泠涷茶715</v>
      </c>
      <c r="C1916" s="14" t="s">
        <v>172</v>
      </c>
      <c r="D1916" s="14" t="s">
        <v>108</v>
      </c>
      <c r="E1916" s="14" t="s">
        <v>10</v>
      </c>
      <c r="F1916" s="14" t="s">
        <v>176</v>
      </c>
      <c r="G1916" s="14">
        <v>68</v>
      </c>
      <c r="H1916" s="14">
        <v>96</v>
      </c>
      <c r="I1916" s="14">
        <v>22</v>
      </c>
      <c r="J1916" s="14">
        <v>9000</v>
      </c>
      <c r="K1916" s="15">
        <f t="shared" si="29"/>
        <v>198000</v>
      </c>
    </row>
    <row r="1917" spans="1:11">
      <c r="A1917" s="13">
        <v>41276</v>
      </c>
      <c r="B1917" s="67" t="str">
        <f>TEXT($A1917,"YYYY")&amp;"-"&amp;TEXT(ROW()-1,"000")&amp;"-"&amp;$F1917&amp;TEXT(COUNTIF($F$2:F1917,$F1917), "000")</f>
        <v>2013-1916-泠涷茶716</v>
      </c>
      <c r="C1917" s="14" t="s">
        <v>172</v>
      </c>
      <c r="D1917" s="14" t="s">
        <v>125</v>
      </c>
      <c r="E1917" s="14" t="s">
        <v>118</v>
      </c>
      <c r="F1917" s="14" t="s">
        <v>176</v>
      </c>
      <c r="G1917" s="14">
        <v>54</v>
      </c>
      <c r="H1917" s="14">
        <v>35</v>
      </c>
      <c r="I1917" s="14">
        <v>100</v>
      </c>
      <c r="J1917" s="14">
        <v>9000</v>
      </c>
      <c r="K1917" s="15">
        <f t="shared" si="29"/>
        <v>900000</v>
      </c>
    </row>
    <row r="1918" spans="1:11">
      <c r="A1918" s="13">
        <v>41276</v>
      </c>
      <c r="B1918" s="67" t="str">
        <f>TEXT($A1918,"YYYY")&amp;"-"&amp;TEXT(ROW()-1,"000")&amp;"-"&amp;$F1918&amp;TEXT(COUNTIF($F$2:F1918,$F1918), "000")</f>
        <v>2013-1917-阿里茶008</v>
      </c>
      <c r="C1918" s="14" t="s">
        <v>171</v>
      </c>
      <c r="D1918" s="14" t="s">
        <v>96</v>
      </c>
      <c r="E1918" s="14" t="s">
        <v>18</v>
      </c>
      <c r="F1918" s="14" t="s">
        <v>179</v>
      </c>
      <c r="G1918" s="14">
        <v>99</v>
      </c>
      <c r="H1918" s="14">
        <v>94</v>
      </c>
      <c r="I1918" s="14">
        <v>50</v>
      </c>
      <c r="J1918" s="14">
        <v>6000</v>
      </c>
      <c r="K1918" s="15">
        <f t="shared" si="29"/>
        <v>300000</v>
      </c>
    </row>
    <row r="1919" spans="1:11">
      <c r="A1919" s="13">
        <v>41277</v>
      </c>
      <c r="B1919" s="67" t="str">
        <f>TEXT($A1919,"YYYY")&amp;"-"&amp;TEXT(ROW()-1,"000")&amp;"-"&amp;$F1919&amp;TEXT(COUNTIF($F$2:F1919,$F1919), "000")</f>
        <v>2013-1918-奶茶460</v>
      </c>
      <c r="C1919" s="14" t="s">
        <v>172</v>
      </c>
      <c r="D1919" s="14" t="s">
        <v>120</v>
      </c>
      <c r="E1919" s="14" t="s">
        <v>118</v>
      </c>
      <c r="F1919" s="14" t="s">
        <v>174</v>
      </c>
      <c r="G1919" s="14">
        <v>63</v>
      </c>
      <c r="H1919" s="14">
        <v>83</v>
      </c>
      <c r="I1919" s="14">
        <v>74</v>
      </c>
      <c r="J1919" s="14">
        <v>18000</v>
      </c>
      <c r="K1919" s="15">
        <f t="shared" si="29"/>
        <v>1332000</v>
      </c>
    </row>
    <row r="1920" spans="1:11">
      <c r="A1920" s="13">
        <v>41278</v>
      </c>
      <c r="B1920" s="67" t="str">
        <f>TEXT($A1920,"YYYY")&amp;"-"&amp;TEXT(ROW()-1,"000")&amp;"-"&amp;$F1920&amp;TEXT(COUNTIF($F$2:F1920,$F1920), "000")</f>
        <v>2013-1919-奶茶461</v>
      </c>
      <c r="C1920" s="14" t="s">
        <v>173</v>
      </c>
      <c r="D1920" s="14" t="s">
        <v>73</v>
      </c>
      <c r="E1920" s="14" t="s">
        <v>7</v>
      </c>
      <c r="F1920" s="14" t="s">
        <v>174</v>
      </c>
      <c r="G1920" s="14">
        <v>85</v>
      </c>
      <c r="H1920" s="14">
        <v>94</v>
      </c>
      <c r="I1920" s="14">
        <v>35</v>
      </c>
      <c r="J1920" s="14">
        <v>18000</v>
      </c>
      <c r="K1920" s="15">
        <f t="shared" si="29"/>
        <v>630000</v>
      </c>
    </row>
    <row r="1921" spans="1:11">
      <c r="A1921" s="13">
        <v>41279</v>
      </c>
      <c r="B1921" s="67" t="str">
        <f>TEXT($A1921,"YYYY")&amp;"-"&amp;TEXT(ROW()-1,"000")&amp;"-"&amp;$F1921&amp;TEXT(COUNTIF($F$2:F1921,$F1921), "000")</f>
        <v>2013-1920-紅茶587</v>
      </c>
      <c r="C1921" s="14" t="s">
        <v>13</v>
      </c>
      <c r="D1921" s="14" t="s">
        <v>145</v>
      </c>
      <c r="E1921" s="14" t="s">
        <v>118</v>
      </c>
      <c r="F1921" s="14" t="s">
        <v>175</v>
      </c>
      <c r="G1921" s="14">
        <v>47</v>
      </c>
      <c r="H1921" s="14">
        <v>95</v>
      </c>
      <c r="I1921" s="14">
        <v>2</v>
      </c>
      <c r="J1921" s="14">
        <v>23500</v>
      </c>
      <c r="K1921" s="15">
        <f t="shared" si="29"/>
        <v>47000</v>
      </c>
    </row>
    <row r="1922" spans="1:11">
      <c r="A1922" s="13">
        <v>41279</v>
      </c>
      <c r="B1922" s="67" t="str">
        <f>TEXT($A1922,"YYYY")&amp;"-"&amp;TEXT(ROW()-1,"000")&amp;"-"&amp;$F1922&amp;TEXT(COUNTIF($F$2:F1922,$F1922), "000")</f>
        <v>2013-1921-紅茶588</v>
      </c>
      <c r="C1922" s="14" t="s">
        <v>13</v>
      </c>
      <c r="D1922" s="14" t="s">
        <v>117</v>
      </c>
      <c r="E1922" s="14" t="s">
        <v>118</v>
      </c>
      <c r="F1922" s="14" t="s">
        <v>175</v>
      </c>
      <c r="G1922" s="14">
        <v>68</v>
      </c>
      <c r="H1922" s="14">
        <v>69</v>
      </c>
      <c r="I1922" s="14">
        <v>53</v>
      </c>
      <c r="J1922" s="14">
        <v>23500</v>
      </c>
      <c r="K1922" s="15">
        <f t="shared" ref="K1922:K1985" si="30">J1922*I1922</f>
        <v>1245500</v>
      </c>
    </row>
    <row r="1923" spans="1:11">
      <c r="A1923" s="13">
        <v>41280</v>
      </c>
      <c r="B1923" s="67" t="str">
        <f>TEXT($A1923,"YYYY")&amp;"-"&amp;TEXT(ROW()-1,"000")&amp;"-"&amp;$F1923&amp;TEXT(COUNTIF($F$2:F1923,$F1923), "000")</f>
        <v>2013-1922-泠涷茶717</v>
      </c>
      <c r="C1923" s="14" t="s">
        <v>171</v>
      </c>
      <c r="D1923" s="14" t="s">
        <v>9</v>
      </c>
      <c r="E1923" s="14" t="s">
        <v>10</v>
      </c>
      <c r="F1923" s="14" t="s">
        <v>176</v>
      </c>
      <c r="G1923" s="14">
        <v>33</v>
      </c>
      <c r="H1923" s="14">
        <v>59</v>
      </c>
      <c r="I1923" s="14">
        <v>4</v>
      </c>
      <c r="J1923" s="14">
        <v>9000</v>
      </c>
      <c r="K1923" s="15">
        <f t="shared" si="30"/>
        <v>36000</v>
      </c>
    </row>
    <row r="1924" spans="1:11">
      <c r="A1924" s="13">
        <v>41282</v>
      </c>
      <c r="B1924" s="67" t="str">
        <f>TEXT($A1924,"YYYY")&amp;"-"&amp;TEXT(ROW()-1,"000")&amp;"-"&amp;$F1924&amp;TEXT(COUNTIF($F$2:F1924,$F1924), "000")</f>
        <v>2013-1923-泠涷茶718</v>
      </c>
      <c r="C1924" s="14" t="s">
        <v>169</v>
      </c>
      <c r="D1924" s="14" t="s">
        <v>123</v>
      </c>
      <c r="E1924" s="14" t="s">
        <v>18</v>
      </c>
      <c r="F1924" s="14" t="s">
        <v>176</v>
      </c>
      <c r="G1924" s="14">
        <v>82</v>
      </c>
      <c r="H1924" s="14">
        <v>59</v>
      </c>
      <c r="I1924" s="14">
        <v>47</v>
      </c>
      <c r="J1924" s="14">
        <v>9000</v>
      </c>
      <c r="K1924" s="15">
        <f t="shared" si="30"/>
        <v>423000</v>
      </c>
    </row>
    <row r="1925" spans="1:11">
      <c r="A1925" s="13">
        <v>41284</v>
      </c>
      <c r="B1925" s="67" t="str">
        <f>TEXT($A1925,"YYYY")&amp;"-"&amp;TEXT(ROW()-1,"000")&amp;"-"&amp;$F1925&amp;TEXT(COUNTIF($F$2:F1925,$F1925), "000")</f>
        <v>2013-1924-泠涷茶719</v>
      </c>
      <c r="C1925" s="14" t="s">
        <v>171</v>
      </c>
      <c r="D1925" s="14" t="s">
        <v>39</v>
      </c>
      <c r="E1925" s="14" t="s">
        <v>23</v>
      </c>
      <c r="F1925" s="14" t="s">
        <v>176</v>
      </c>
      <c r="G1925" s="14">
        <v>96</v>
      </c>
      <c r="H1925" s="14">
        <v>20</v>
      </c>
      <c r="I1925" s="14">
        <v>100</v>
      </c>
      <c r="J1925" s="14">
        <v>9000</v>
      </c>
      <c r="K1925" s="15">
        <f t="shared" si="30"/>
        <v>900000</v>
      </c>
    </row>
    <row r="1926" spans="1:11">
      <c r="A1926" s="13">
        <v>41284</v>
      </c>
      <c r="B1926" s="67" t="str">
        <f>TEXT($A1926,"YYYY")&amp;"-"&amp;TEXT(ROW()-1,"000")&amp;"-"&amp;$F1926&amp;TEXT(COUNTIF($F$2:F1926,$F1926), "000")</f>
        <v>2013-1925-奶茶462</v>
      </c>
      <c r="C1926" s="14" t="s">
        <v>169</v>
      </c>
      <c r="D1926" s="14" t="s">
        <v>33</v>
      </c>
      <c r="E1926" s="14" t="s">
        <v>23</v>
      </c>
      <c r="F1926" s="14" t="s">
        <v>174</v>
      </c>
      <c r="G1926" s="14">
        <v>26</v>
      </c>
      <c r="H1926" s="14">
        <v>52</v>
      </c>
      <c r="I1926" s="14">
        <v>100</v>
      </c>
      <c r="J1926" s="14">
        <v>18000</v>
      </c>
      <c r="K1926" s="15">
        <f t="shared" si="30"/>
        <v>1800000</v>
      </c>
    </row>
    <row r="1927" spans="1:11">
      <c r="A1927" s="13">
        <v>41284</v>
      </c>
      <c r="B1927" s="67" t="str">
        <f>TEXT($A1927,"YYYY")&amp;"-"&amp;TEXT(ROW()-1,"000")&amp;"-"&amp;$F1927&amp;TEXT(COUNTIF($F$2:F1927,$F1927), "000")</f>
        <v>2013-1926-紅茶589</v>
      </c>
      <c r="C1927" s="14" t="s">
        <v>13</v>
      </c>
      <c r="D1927" s="14" t="s">
        <v>87</v>
      </c>
      <c r="E1927" s="14" t="s">
        <v>10</v>
      </c>
      <c r="F1927" s="14" t="s">
        <v>175</v>
      </c>
      <c r="G1927" s="14">
        <v>87</v>
      </c>
      <c r="H1927" s="14">
        <v>77</v>
      </c>
      <c r="I1927" s="14">
        <v>44</v>
      </c>
      <c r="J1927" s="14">
        <v>23500</v>
      </c>
      <c r="K1927" s="15">
        <f t="shared" si="30"/>
        <v>1034000</v>
      </c>
    </row>
    <row r="1928" spans="1:11">
      <c r="A1928" s="13">
        <v>41285</v>
      </c>
      <c r="B1928" s="67" t="str">
        <f>TEXT($A1928,"YYYY")&amp;"-"&amp;TEXT(ROW()-1,"000")&amp;"-"&amp;$F1928&amp;TEXT(COUNTIF($F$2:F1928,$F1928), "000")</f>
        <v>2013-1927-茶包095</v>
      </c>
      <c r="C1928" s="14" t="s">
        <v>13</v>
      </c>
      <c r="D1928" s="14" t="s">
        <v>14</v>
      </c>
      <c r="E1928" s="14" t="s">
        <v>10</v>
      </c>
      <c r="F1928" s="14" t="s">
        <v>178</v>
      </c>
      <c r="G1928" s="14">
        <v>96</v>
      </c>
      <c r="H1928" s="14">
        <v>79</v>
      </c>
      <c r="I1928" s="14">
        <v>43</v>
      </c>
      <c r="J1928" s="14">
        <v>4000</v>
      </c>
      <c r="K1928" s="15">
        <f t="shared" si="30"/>
        <v>172000</v>
      </c>
    </row>
    <row r="1929" spans="1:11">
      <c r="A1929" s="13">
        <v>41285</v>
      </c>
      <c r="B1929" s="67" t="str">
        <f>TEXT($A1929,"YYYY")&amp;"-"&amp;TEXT(ROW()-1,"000")&amp;"-"&amp;$F1929&amp;TEXT(COUNTIF($F$2:F1929,$F1929), "000")</f>
        <v>2013-1928-奶茶463</v>
      </c>
      <c r="C1929" s="14" t="s">
        <v>173</v>
      </c>
      <c r="D1929" s="14" t="s">
        <v>137</v>
      </c>
      <c r="E1929" s="14" t="s">
        <v>21</v>
      </c>
      <c r="F1929" s="14" t="s">
        <v>174</v>
      </c>
      <c r="G1929" s="14">
        <v>80</v>
      </c>
      <c r="H1929" s="14">
        <v>49</v>
      </c>
      <c r="I1929" s="14">
        <v>16</v>
      </c>
      <c r="J1929" s="14">
        <v>18000</v>
      </c>
      <c r="K1929" s="15">
        <f t="shared" si="30"/>
        <v>288000</v>
      </c>
    </row>
    <row r="1930" spans="1:11">
      <c r="A1930" s="13">
        <v>41286</v>
      </c>
      <c r="B1930" s="67" t="str">
        <f>TEXT($A1930,"YYYY")&amp;"-"&amp;TEXT(ROW()-1,"000")&amp;"-"&amp;$F1930&amp;TEXT(COUNTIF($F$2:F1930,$F1930), "000")</f>
        <v>2013-1929-泠涷茶720</v>
      </c>
      <c r="C1930" s="14" t="s">
        <v>169</v>
      </c>
      <c r="D1930" s="14" t="s">
        <v>138</v>
      </c>
      <c r="E1930" s="14" t="s">
        <v>7</v>
      </c>
      <c r="F1930" s="14" t="s">
        <v>176</v>
      </c>
      <c r="G1930" s="14">
        <v>42</v>
      </c>
      <c r="H1930" s="14">
        <v>48</v>
      </c>
      <c r="I1930" s="14">
        <v>31</v>
      </c>
      <c r="J1930" s="14">
        <v>9000</v>
      </c>
      <c r="K1930" s="15">
        <f t="shared" si="30"/>
        <v>279000</v>
      </c>
    </row>
    <row r="1931" spans="1:11">
      <c r="A1931" s="13">
        <v>41287</v>
      </c>
      <c r="B1931" s="67" t="str">
        <f>TEXT($A1931,"YYYY")&amp;"-"&amp;TEXT(ROW()-1,"000")&amp;"-"&amp;$F1931&amp;TEXT(COUNTIF($F$2:F1931,$F1931), "000")</f>
        <v>2013-1930-茶包096</v>
      </c>
      <c r="C1931" s="14" t="s">
        <v>172</v>
      </c>
      <c r="D1931" s="14" t="s">
        <v>20</v>
      </c>
      <c r="E1931" s="14" t="s">
        <v>21</v>
      </c>
      <c r="F1931" s="14" t="s">
        <v>178</v>
      </c>
      <c r="G1931" s="14">
        <v>50</v>
      </c>
      <c r="H1931" s="14">
        <v>100</v>
      </c>
      <c r="I1931" s="14">
        <v>41</v>
      </c>
      <c r="J1931" s="14">
        <v>4000</v>
      </c>
      <c r="K1931" s="15">
        <f t="shared" si="30"/>
        <v>164000</v>
      </c>
    </row>
    <row r="1932" spans="1:11">
      <c r="A1932" s="13">
        <v>41288</v>
      </c>
      <c r="B1932" s="67" t="str">
        <f>TEXT($A1932,"YYYY")&amp;"-"&amp;TEXT(ROW()-1,"000")&amp;"-"&amp;$F1932&amp;TEXT(COUNTIF($F$2:F1932,$F1932), "000")</f>
        <v>2013-1931-紅茶590</v>
      </c>
      <c r="C1932" s="14" t="s">
        <v>171</v>
      </c>
      <c r="D1932" s="14" t="s">
        <v>46</v>
      </c>
      <c r="E1932" s="14" t="s">
        <v>10</v>
      </c>
      <c r="F1932" s="14" t="s">
        <v>175</v>
      </c>
      <c r="G1932" s="14">
        <v>37</v>
      </c>
      <c r="H1932" s="14">
        <v>51</v>
      </c>
      <c r="I1932" s="14">
        <v>55</v>
      </c>
      <c r="J1932" s="14">
        <v>23500</v>
      </c>
      <c r="K1932" s="15">
        <f t="shared" si="30"/>
        <v>1292500</v>
      </c>
    </row>
    <row r="1933" spans="1:11">
      <c r="A1933" s="13">
        <v>41289</v>
      </c>
      <c r="B1933" s="67" t="str">
        <f>TEXT($A1933,"YYYY")&amp;"-"&amp;TEXT(ROW()-1,"000")&amp;"-"&amp;$F1933&amp;TEXT(COUNTIF($F$2:F1933,$F1933), "000")</f>
        <v>2013-1932-奶茶464</v>
      </c>
      <c r="C1933" s="14" t="s">
        <v>13</v>
      </c>
      <c r="D1933" s="14" t="s">
        <v>46</v>
      </c>
      <c r="E1933" s="14" t="s">
        <v>7</v>
      </c>
      <c r="F1933" s="14" t="s">
        <v>174</v>
      </c>
      <c r="G1933" s="14">
        <v>73</v>
      </c>
      <c r="H1933" s="14">
        <v>20</v>
      </c>
      <c r="I1933" s="14">
        <v>67</v>
      </c>
      <c r="J1933" s="14">
        <v>18000</v>
      </c>
      <c r="K1933" s="15">
        <f t="shared" si="30"/>
        <v>1206000</v>
      </c>
    </row>
    <row r="1934" spans="1:11">
      <c r="A1934" s="13">
        <v>41292</v>
      </c>
      <c r="B1934" s="67" t="str">
        <f>TEXT($A1934,"YYYY")&amp;"-"&amp;TEXT(ROW()-1,"000")&amp;"-"&amp;$F1934&amp;TEXT(COUNTIF($F$2:F1934,$F1934), "000")</f>
        <v>2013-1933-泠涷茶721</v>
      </c>
      <c r="C1934" s="14" t="s">
        <v>171</v>
      </c>
      <c r="D1934" s="14" t="s">
        <v>87</v>
      </c>
      <c r="E1934" s="14" t="s">
        <v>10</v>
      </c>
      <c r="F1934" s="14" t="s">
        <v>176</v>
      </c>
      <c r="G1934" s="14">
        <v>38</v>
      </c>
      <c r="H1934" s="14">
        <v>48</v>
      </c>
      <c r="I1934" s="14">
        <v>52</v>
      </c>
      <c r="J1934" s="14">
        <v>9000</v>
      </c>
      <c r="K1934" s="15">
        <f t="shared" si="30"/>
        <v>468000</v>
      </c>
    </row>
    <row r="1935" spans="1:11">
      <c r="A1935" s="13">
        <v>41292</v>
      </c>
      <c r="B1935" s="67" t="str">
        <f>TEXT($A1935,"YYYY")&amp;"-"&amp;TEXT(ROW()-1,"000")&amp;"-"&amp;$F1935&amp;TEXT(COUNTIF($F$2:F1935,$F1935), "000")</f>
        <v>2013-1934-奶茶465</v>
      </c>
      <c r="C1935" s="14" t="s">
        <v>169</v>
      </c>
      <c r="D1935" s="14" t="s">
        <v>105</v>
      </c>
      <c r="E1935" s="14" t="s">
        <v>18</v>
      </c>
      <c r="F1935" s="14" t="s">
        <v>174</v>
      </c>
      <c r="G1935" s="14">
        <v>60</v>
      </c>
      <c r="H1935" s="14">
        <v>82</v>
      </c>
      <c r="I1935" s="14">
        <v>8</v>
      </c>
      <c r="J1935" s="14">
        <v>18000</v>
      </c>
      <c r="K1935" s="15">
        <f t="shared" si="30"/>
        <v>144000</v>
      </c>
    </row>
    <row r="1936" spans="1:11">
      <c r="A1936" s="13">
        <v>41293</v>
      </c>
      <c r="B1936" s="67" t="str">
        <f>TEXT($A1936,"YYYY")&amp;"-"&amp;TEXT(ROW()-1,"000")&amp;"-"&amp;$F1936&amp;TEXT(COUNTIF($F$2:F1936,$F1936), "000")</f>
        <v>2013-1935-紅茶591</v>
      </c>
      <c r="C1936" s="14" t="s">
        <v>170</v>
      </c>
      <c r="D1936" s="14" t="s">
        <v>128</v>
      </c>
      <c r="E1936" s="14" t="s">
        <v>118</v>
      </c>
      <c r="F1936" s="14" t="s">
        <v>175</v>
      </c>
      <c r="G1936" s="14">
        <v>100</v>
      </c>
      <c r="H1936" s="14">
        <v>30</v>
      </c>
      <c r="I1936" s="14">
        <v>10</v>
      </c>
      <c r="J1936" s="14">
        <v>23500</v>
      </c>
      <c r="K1936" s="15">
        <f t="shared" si="30"/>
        <v>235000</v>
      </c>
    </row>
    <row r="1937" spans="1:11">
      <c r="A1937" s="13">
        <v>41294</v>
      </c>
      <c r="B1937" s="67" t="str">
        <f>TEXT($A1937,"YYYY")&amp;"-"&amp;TEXT(ROW()-1,"000")&amp;"-"&amp;$F1937&amp;TEXT(COUNTIF($F$2:F1937,$F1937), "000")</f>
        <v>2013-1936-奶茶466</v>
      </c>
      <c r="C1937" s="14" t="s">
        <v>171</v>
      </c>
      <c r="D1937" s="14" t="s">
        <v>54</v>
      </c>
      <c r="E1937" s="14" t="s">
        <v>7</v>
      </c>
      <c r="F1937" s="14" t="s">
        <v>174</v>
      </c>
      <c r="G1937" s="14">
        <v>45</v>
      </c>
      <c r="H1937" s="14">
        <v>45</v>
      </c>
      <c r="I1937" s="14">
        <v>17</v>
      </c>
      <c r="J1937" s="14">
        <v>18000</v>
      </c>
      <c r="K1937" s="15">
        <f t="shared" si="30"/>
        <v>306000</v>
      </c>
    </row>
    <row r="1938" spans="1:11">
      <c r="A1938" s="13">
        <v>41295</v>
      </c>
      <c r="B1938" s="67" t="str">
        <f>TEXT($A1938,"YYYY")&amp;"-"&amp;TEXT(ROW()-1,"000")&amp;"-"&amp;$F1938&amp;TEXT(COUNTIF($F$2:F1938,$F1938), "000")</f>
        <v>2013-1937-泠涷茶722</v>
      </c>
      <c r="C1938" s="14" t="s">
        <v>169</v>
      </c>
      <c r="D1938" s="14" t="s">
        <v>85</v>
      </c>
      <c r="E1938" s="14" t="s">
        <v>7</v>
      </c>
      <c r="F1938" s="14" t="s">
        <v>176</v>
      </c>
      <c r="G1938" s="14">
        <v>87</v>
      </c>
      <c r="H1938" s="14">
        <v>78</v>
      </c>
      <c r="I1938" s="14">
        <v>70</v>
      </c>
      <c r="J1938" s="14">
        <v>9000</v>
      </c>
      <c r="K1938" s="15">
        <f t="shared" si="30"/>
        <v>630000</v>
      </c>
    </row>
    <row r="1939" spans="1:11">
      <c r="A1939" s="13">
        <v>41296</v>
      </c>
      <c r="B1939" s="67" t="str">
        <f>TEXT($A1939,"YYYY")&amp;"-"&amp;TEXT(ROW()-1,"000")&amp;"-"&amp;$F1939&amp;TEXT(COUNTIF($F$2:F1939,$F1939), "000")</f>
        <v>2013-1938-泠涷茶723</v>
      </c>
      <c r="C1939" s="14" t="s">
        <v>173</v>
      </c>
      <c r="D1939" s="14" t="s">
        <v>142</v>
      </c>
      <c r="E1939" s="14" t="s">
        <v>7</v>
      </c>
      <c r="F1939" s="14" t="s">
        <v>176</v>
      </c>
      <c r="G1939" s="14">
        <v>60</v>
      </c>
      <c r="H1939" s="14">
        <v>75</v>
      </c>
      <c r="I1939" s="14">
        <v>14</v>
      </c>
      <c r="J1939" s="14">
        <v>9000</v>
      </c>
      <c r="K1939" s="15">
        <f t="shared" si="30"/>
        <v>126000</v>
      </c>
    </row>
    <row r="1940" spans="1:11">
      <c r="A1940" s="13">
        <v>41296</v>
      </c>
      <c r="B1940" s="67" t="str">
        <f>TEXT($A1940,"YYYY")&amp;"-"&amp;TEXT(ROW()-1,"000")&amp;"-"&amp;$F1940&amp;TEXT(COUNTIF($F$2:F1940,$F1940), "000")</f>
        <v>2013-1939-紅茶592</v>
      </c>
      <c r="C1940" s="14" t="s">
        <v>170</v>
      </c>
      <c r="D1940" s="14" t="s">
        <v>46</v>
      </c>
      <c r="E1940" s="14" t="s">
        <v>7</v>
      </c>
      <c r="F1940" s="14" t="s">
        <v>175</v>
      </c>
      <c r="G1940" s="14">
        <v>32</v>
      </c>
      <c r="H1940" s="14">
        <v>98</v>
      </c>
      <c r="I1940" s="14">
        <v>8</v>
      </c>
      <c r="J1940" s="14">
        <v>23500</v>
      </c>
      <c r="K1940" s="15">
        <f t="shared" si="30"/>
        <v>188000</v>
      </c>
    </row>
    <row r="1941" spans="1:11">
      <c r="A1941" s="13">
        <v>41297</v>
      </c>
      <c r="B1941" s="67" t="str">
        <f>TEXT($A1941,"YYYY")&amp;"-"&amp;TEXT(ROW()-1,"000")&amp;"-"&amp;$F1941&amp;TEXT(COUNTIF($F$2:F1941,$F1941), "000")</f>
        <v>2013-1940-奶茶467</v>
      </c>
      <c r="C1941" s="14" t="s">
        <v>13</v>
      </c>
      <c r="D1941" s="14" t="s">
        <v>65</v>
      </c>
      <c r="E1941" s="14" t="s">
        <v>7</v>
      </c>
      <c r="F1941" s="14" t="s">
        <v>174</v>
      </c>
      <c r="G1941" s="14">
        <v>73</v>
      </c>
      <c r="H1941" s="14">
        <v>50</v>
      </c>
      <c r="I1941" s="14">
        <v>53</v>
      </c>
      <c r="J1941" s="14">
        <v>18000</v>
      </c>
      <c r="K1941" s="15">
        <f t="shared" si="30"/>
        <v>954000</v>
      </c>
    </row>
    <row r="1942" spans="1:11">
      <c r="A1942" s="13">
        <v>41298</v>
      </c>
      <c r="B1942" s="67" t="str">
        <f>TEXT($A1942,"YYYY")&amp;"-"&amp;TEXT(ROW()-1,"000")&amp;"-"&amp;$F1942&amp;TEXT(COUNTIF($F$2:F1942,$F1942), "000")</f>
        <v>2013-1941-泠涷茶724</v>
      </c>
      <c r="C1942" s="14" t="s">
        <v>173</v>
      </c>
      <c r="D1942" s="14" t="s">
        <v>88</v>
      </c>
      <c r="E1942" s="14" t="s">
        <v>21</v>
      </c>
      <c r="F1942" s="14" t="s">
        <v>176</v>
      </c>
      <c r="G1942" s="14">
        <v>51</v>
      </c>
      <c r="H1942" s="14">
        <v>23</v>
      </c>
      <c r="I1942" s="14">
        <v>13</v>
      </c>
      <c r="J1942" s="14">
        <v>9000</v>
      </c>
      <c r="K1942" s="15">
        <f t="shared" si="30"/>
        <v>117000</v>
      </c>
    </row>
    <row r="1943" spans="1:11">
      <c r="A1943" s="13">
        <v>41299</v>
      </c>
      <c r="B1943" s="67" t="str">
        <f>TEXT($A1943,"YYYY")&amp;"-"&amp;TEXT(ROW()-1,"000")&amp;"-"&amp;$F1943&amp;TEXT(COUNTIF($F$2:F1943,$F1943), "000")</f>
        <v>2013-1942-紅茶593</v>
      </c>
      <c r="C1943" s="14" t="s">
        <v>170</v>
      </c>
      <c r="D1943" s="14" t="s">
        <v>128</v>
      </c>
      <c r="E1943" s="14" t="s">
        <v>118</v>
      </c>
      <c r="F1943" s="14" t="s">
        <v>175</v>
      </c>
      <c r="G1943" s="14">
        <v>66</v>
      </c>
      <c r="H1943" s="14">
        <v>57</v>
      </c>
      <c r="I1943" s="14">
        <v>70</v>
      </c>
      <c r="J1943" s="14">
        <v>23500</v>
      </c>
      <c r="K1943" s="15">
        <f t="shared" si="30"/>
        <v>1645000</v>
      </c>
    </row>
    <row r="1944" spans="1:11">
      <c r="A1944" s="13">
        <v>41299</v>
      </c>
      <c r="B1944" s="67" t="str">
        <f>TEXT($A1944,"YYYY")&amp;"-"&amp;TEXT(ROW()-1,"000")&amp;"-"&amp;$F1944&amp;TEXT(COUNTIF($F$2:F1944,$F1944), "000")</f>
        <v>2013-1943-奶茶468</v>
      </c>
      <c r="C1944" s="14" t="s">
        <v>170</v>
      </c>
      <c r="D1944" s="14" t="s">
        <v>131</v>
      </c>
      <c r="E1944" s="14" t="s">
        <v>23</v>
      </c>
      <c r="F1944" s="14" t="s">
        <v>174</v>
      </c>
      <c r="G1944" s="14">
        <v>73</v>
      </c>
      <c r="H1944" s="14">
        <v>96</v>
      </c>
      <c r="I1944" s="14">
        <v>22</v>
      </c>
      <c r="J1944" s="14">
        <v>18000</v>
      </c>
      <c r="K1944" s="15">
        <f t="shared" si="30"/>
        <v>396000</v>
      </c>
    </row>
    <row r="1945" spans="1:11">
      <c r="A1945" s="13">
        <v>41300</v>
      </c>
      <c r="B1945" s="67" t="str">
        <f>TEXT($A1945,"YYYY")&amp;"-"&amp;TEXT(ROW()-1,"000")&amp;"-"&amp;$F1945&amp;TEXT(COUNTIF($F$2:F1945,$F1945), "000")</f>
        <v>2013-1944-泠涷茶725</v>
      </c>
      <c r="C1945" s="14" t="s">
        <v>172</v>
      </c>
      <c r="D1945" s="14" t="s">
        <v>109</v>
      </c>
      <c r="E1945" s="14" t="s">
        <v>18</v>
      </c>
      <c r="F1945" s="14" t="s">
        <v>176</v>
      </c>
      <c r="G1945" s="14">
        <v>95</v>
      </c>
      <c r="H1945" s="14">
        <v>73</v>
      </c>
      <c r="I1945" s="14">
        <v>82</v>
      </c>
      <c r="J1945" s="14">
        <v>9000</v>
      </c>
      <c r="K1945" s="15">
        <f t="shared" si="30"/>
        <v>738000</v>
      </c>
    </row>
    <row r="1946" spans="1:11">
      <c r="A1946" s="13">
        <v>41300</v>
      </c>
      <c r="B1946" s="67" t="str">
        <f>TEXT($A1946,"YYYY")&amp;"-"&amp;TEXT(ROW()-1,"000")&amp;"-"&amp;$F1946&amp;TEXT(COUNTIF($F$2:F1946,$F1946), "000")</f>
        <v>2013-1945-紅茶594</v>
      </c>
      <c r="C1946" s="14" t="s">
        <v>169</v>
      </c>
      <c r="D1946" s="14" t="s">
        <v>9</v>
      </c>
      <c r="E1946" s="14" t="s">
        <v>18</v>
      </c>
      <c r="F1946" s="14" t="s">
        <v>175</v>
      </c>
      <c r="G1946" s="14">
        <v>72</v>
      </c>
      <c r="H1946" s="14">
        <v>51</v>
      </c>
      <c r="I1946" s="14">
        <v>58</v>
      </c>
      <c r="J1946" s="14">
        <v>23500</v>
      </c>
      <c r="K1946" s="15">
        <f t="shared" si="30"/>
        <v>1363000</v>
      </c>
    </row>
    <row r="1947" spans="1:11">
      <c r="A1947" s="13">
        <v>41302</v>
      </c>
      <c r="B1947" s="67" t="str">
        <f>TEXT($A1947,"YYYY")&amp;"-"&amp;TEXT(ROW()-1,"000")&amp;"-"&amp;$F1947&amp;TEXT(COUNTIF($F$2:F1947,$F1947), "000")</f>
        <v>2013-1946-泠涷茶726</v>
      </c>
      <c r="C1947" s="14" t="s">
        <v>170</v>
      </c>
      <c r="D1947" s="14" t="s">
        <v>144</v>
      </c>
      <c r="E1947" s="14" t="s">
        <v>118</v>
      </c>
      <c r="F1947" s="14" t="s">
        <v>176</v>
      </c>
      <c r="G1947" s="14">
        <v>94</v>
      </c>
      <c r="H1947" s="14">
        <v>21</v>
      </c>
      <c r="I1947" s="14">
        <v>51</v>
      </c>
      <c r="J1947" s="14">
        <v>9000</v>
      </c>
      <c r="K1947" s="15">
        <f t="shared" si="30"/>
        <v>459000</v>
      </c>
    </row>
    <row r="1948" spans="1:11">
      <c r="A1948" s="13">
        <v>41302</v>
      </c>
      <c r="B1948" s="67" t="str">
        <f>TEXT($A1948,"YYYY")&amp;"-"&amp;TEXT(ROW()-1,"000")&amp;"-"&amp;$F1948&amp;TEXT(COUNTIF($F$2:F1948,$F1948), "000")</f>
        <v>2013-1947-紅茶595</v>
      </c>
      <c r="C1948" s="14" t="s">
        <v>171</v>
      </c>
      <c r="D1948" s="14" t="s">
        <v>91</v>
      </c>
      <c r="E1948" s="14" t="s">
        <v>10</v>
      </c>
      <c r="F1948" s="14" t="s">
        <v>175</v>
      </c>
      <c r="G1948" s="14">
        <v>79</v>
      </c>
      <c r="H1948" s="14">
        <v>26</v>
      </c>
      <c r="I1948" s="14">
        <v>67</v>
      </c>
      <c r="J1948" s="14">
        <v>23500</v>
      </c>
      <c r="K1948" s="15">
        <f t="shared" si="30"/>
        <v>1574500</v>
      </c>
    </row>
    <row r="1949" spans="1:11">
      <c r="A1949" s="13">
        <v>41303</v>
      </c>
      <c r="B1949" s="67" t="str">
        <f>TEXT($A1949,"YYYY")&amp;"-"&amp;TEXT(ROW()-1,"000")&amp;"-"&amp;$F1949&amp;TEXT(COUNTIF($F$2:F1949,$F1949), "000")</f>
        <v>2013-1948-泠涷茶727</v>
      </c>
      <c r="C1949" s="14" t="s">
        <v>13</v>
      </c>
      <c r="D1949" s="14" t="s">
        <v>134</v>
      </c>
      <c r="E1949" s="14" t="s">
        <v>18</v>
      </c>
      <c r="F1949" s="14" t="s">
        <v>176</v>
      </c>
      <c r="G1949" s="14">
        <v>32</v>
      </c>
      <c r="H1949" s="14">
        <v>76</v>
      </c>
      <c r="I1949" s="14">
        <v>59</v>
      </c>
      <c r="J1949" s="14">
        <v>9000</v>
      </c>
      <c r="K1949" s="15">
        <f t="shared" si="30"/>
        <v>531000</v>
      </c>
    </row>
    <row r="1950" spans="1:11">
      <c r="A1950" s="13">
        <v>41303</v>
      </c>
      <c r="B1950" s="67" t="str">
        <f>TEXT($A1950,"YYYY")&amp;"-"&amp;TEXT(ROW()-1,"000")&amp;"-"&amp;$F1950&amp;TEXT(COUNTIF($F$2:F1950,$F1950), "000")</f>
        <v>2013-1949-茶包097</v>
      </c>
      <c r="C1950" s="14" t="s">
        <v>172</v>
      </c>
      <c r="D1950" s="14" t="s">
        <v>20</v>
      </c>
      <c r="E1950" s="14" t="s">
        <v>21</v>
      </c>
      <c r="F1950" s="14" t="s">
        <v>178</v>
      </c>
      <c r="G1950" s="14">
        <v>96</v>
      </c>
      <c r="H1950" s="14">
        <v>84</v>
      </c>
      <c r="I1950" s="14">
        <v>69</v>
      </c>
      <c r="J1950" s="14">
        <v>4000</v>
      </c>
      <c r="K1950" s="15">
        <f t="shared" si="30"/>
        <v>276000</v>
      </c>
    </row>
    <row r="1951" spans="1:11">
      <c r="A1951" s="13">
        <v>41303</v>
      </c>
      <c r="B1951" s="67" t="str">
        <f>TEXT($A1951,"YYYY")&amp;"-"&amp;TEXT(ROW()-1,"000")&amp;"-"&amp;$F1951&amp;TEXT(COUNTIF($F$2:F1951,$F1951), "000")</f>
        <v>2013-1950-奶茶469</v>
      </c>
      <c r="C1951" s="14" t="s">
        <v>172</v>
      </c>
      <c r="D1951" s="14" t="s">
        <v>25</v>
      </c>
      <c r="E1951" s="14" t="s">
        <v>21</v>
      </c>
      <c r="F1951" s="14" t="s">
        <v>174</v>
      </c>
      <c r="G1951" s="14">
        <v>26</v>
      </c>
      <c r="H1951" s="14">
        <v>46</v>
      </c>
      <c r="I1951" s="14">
        <v>33</v>
      </c>
      <c r="J1951" s="14">
        <v>18000</v>
      </c>
      <c r="K1951" s="15">
        <f t="shared" si="30"/>
        <v>594000</v>
      </c>
    </row>
    <row r="1952" spans="1:11">
      <c r="A1952" s="13">
        <v>41305</v>
      </c>
      <c r="B1952" s="67" t="str">
        <f>TEXT($A1952,"YYYY")&amp;"-"&amp;TEXT(ROW()-1,"000")&amp;"-"&amp;$F1952&amp;TEXT(COUNTIF($F$2:F1952,$F1952), "000")</f>
        <v>2013-1951-奶茶470</v>
      </c>
      <c r="C1952" s="14" t="s">
        <v>172</v>
      </c>
      <c r="D1952" s="14" t="s">
        <v>25</v>
      </c>
      <c r="E1952" s="14" t="s">
        <v>21</v>
      </c>
      <c r="F1952" s="14" t="s">
        <v>174</v>
      </c>
      <c r="G1952" s="14">
        <v>76</v>
      </c>
      <c r="H1952" s="14">
        <v>84</v>
      </c>
      <c r="I1952" s="14">
        <v>68</v>
      </c>
      <c r="J1952" s="14">
        <v>18000</v>
      </c>
      <c r="K1952" s="15">
        <f t="shared" si="30"/>
        <v>1224000</v>
      </c>
    </row>
    <row r="1953" spans="1:11">
      <c r="A1953" s="13">
        <v>41305</v>
      </c>
      <c r="B1953" s="67" t="str">
        <f>TEXT($A1953,"YYYY")&amp;"-"&amp;TEXT(ROW()-1,"000")&amp;"-"&amp;$F1953&amp;TEXT(COUNTIF($F$2:F1953,$F1953), "000")</f>
        <v>2013-1952-泠涷茶728</v>
      </c>
      <c r="C1953" s="14" t="s">
        <v>171</v>
      </c>
      <c r="D1953" s="14" t="s">
        <v>55</v>
      </c>
      <c r="E1953" s="14" t="s">
        <v>10</v>
      </c>
      <c r="F1953" s="14" t="s">
        <v>176</v>
      </c>
      <c r="G1953" s="14">
        <v>92</v>
      </c>
      <c r="H1953" s="14">
        <v>77</v>
      </c>
      <c r="I1953" s="14">
        <v>33</v>
      </c>
      <c r="J1953" s="14">
        <v>9000</v>
      </c>
      <c r="K1953" s="15">
        <f t="shared" si="30"/>
        <v>297000</v>
      </c>
    </row>
    <row r="1954" spans="1:11">
      <c r="A1954" s="13">
        <v>41305</v>
      </c>
      <c r="B1954" s="67" t="str">
        <f>TEXT($A1954,"YYYY")&amp;"-"&amp;TEXT(ROW()-1,"000")&amp;"-"&amp;$F1954&amp;TEXT(COUNTIF($F$2:F1954,$F1954), "000")</f>
        <v>2013-1953-茶包098</v>
      </c>
      <c r="C1954" s="14" t="s">
        <v>170</v>
      </c>
      <c r="D1954" s="14" t="s">
        <v>43</v>
      </c>
      <c r="E1954" s="14" t="s">
        <v>21</v>
      </c>
      <c r="F1954" s="14" t="s">
        <v>178</v>
      </c>
      <c r="G1954" s="14">
        <v>42</v>
      </c>
      <c r="H1954" s="14">
        <v>46</v>
      </c>
      <c r="I1954" s="14">
        <v>3</v>
      </c>
      <c r="J1954" s="14">
        <v>4000</v>
      </c>
      <c r="K1954" s="15">
        <f t="shared" si="30"/>
        <v>12000</v>
      </c>
    </row>
    <row r="1955" spans="1:11">
      <c r="A1955" s="13">
        <v>41307</v>
      </c>
      <c r="B1955" s="67" t="str">
        <f>TEXT($A1955,"YYYY")&amp;"-"&amp;TEXT(ROW()-1,"000")&amp;"-"&amp;$F1955&amp;TEXT(COUNTIF($F$2:F1955,$F1955), "000")</f>
        <v>2013-1954-奶茶471</v>
      </c>
      <c r="C1955" s="14" t="s">
        <v>13</v>
      </c>
      <c r="D1955" s="14" t="s">
        <v>65</v>
      </c>
      <c r="E1955" s="14" t="s">
        <v>7</v>
      </c>
      <c r="F1955" s="14" t="s">
        <v>174</v>
      </c>
      <c r="G1955" s="14">
        <v>99</v>
      </c>
      <c r="H1955" s="14">
        <v>46</v>
      </c>
      <c r="I1955" s="14">
        <v>26</v>
      </c>
      <c r="J1955" s="14">
        <v>18000</v>
      </c>
      <c r="K1955" s="15">
        <f t="shared" si="30"/>
        <v>468000</v>
      </c>
    </row>
    <row r="1956" spans="1:11">
      <c r="A1956" s="13">
        <v>41309</v>
      </c>
      <c r="B1956" s="67" t="str">
        <f>TEXT($A1956,"YYYY")&amp;"-"&amp;TEXT(ROW()-1,"000")&amp;"-"&amp;$F1956&amp;TEXT(COUNTIF($F$2:F1956,$F1956), "000")</f>
        <v>2013-1955-泠涷茶729</v>
      </c>
      <c r="C1956" s="14" t="s">
        <v>172</v>
      </c>
      <c r="D1956" s="14" t="s">
        <v>97</v>
      </c>
      <c r="E1956" s="14" t="s">
        <v>10</v>
      </c>
      <c r="F1956" s="14" t="s">
        <v>176</v>
      </c>
      <c r="G1956" s="14">
        <v>69</v>
      </c>
      <c r="H1956" s="14">
        <v>55</v>
      </c>
      <c r="I1956" s="14">
        <v>67</v>
      </c>
      <c r="J1956" s="14">
        <v>9000</v>
      </c>
      <c r="K1956" s="15">
        <f t="shared" si="30"/>
        <v>603000</v>
      </c>
    </row>
    <row r="1957" spans="1:11">
      <c r="A1957" s="13">
        <v>41310</v>
      </c>
      <c r="B1957" s="67" t="str">
        <f>TEXT($A1957,"YYYY")&amp;"-"&amp;TEXT(ROW()-1,"000")&amp;"-"&amp;$F1957&amp;TEXT(COUNTIF($F$2:F1957,$F1957), "000")</f>
        <v>2013-1956-紅茶596</v>
      </c>
      <c r="C1957" s="14" t="s">
        <v>171</v>
      </c>
      <c r="D1957" s="14" t="s">
        <v>139</v>
      </c>
      <c r="E1957" s="14" t="s">
        <v>118</v>
      </c>
      <c r="F1957" s="14" t="s">
        <v>175</v>
      </c>
      <c r="G1957" s="14">
        <v>86</v>
      </c>
      <c r="H1957" s="14">
        <v>85</v>
      </c>
      <c r="I1957" s="14">
        <v>7</v>
      </c>
      <c r="J1957" s="14">
        <v>23500</v>
      </c>
      <c r="K1957" s="15">
        <f t="shared" si="30"/>
        <v>164500</v>
      </c>
    </row>
    <row r="1958" spans="1:11">
      <c r="A1958" s="13">
        <v>41311</v>
      </c>
      <c r="B1958" s="67" t="str">
        <f>TEXT($A1958,"YYYY")&amp;"-"&amp;TEXT(ROW()-1,"000")&amp;"-"&amp;$F1958&amp;TEXT(COUNTIF($F$2:F1958,$F1958), "000")</f>
        <v>2013-1957-紅茶597</v>
      </c>
      <c r="C1958" s="14" t="s">
        <v>172</v>
      </c>
      <c r="D1958" s="14" t="s">
        <v>71</v>
      </c>
      <c r="E1958" s="14" t="s">
        <v>7</v>
      </c>
      <c r="F1958" s="14" t="s">
        <v>175</v>
      </c>
      <c r="G1958" s="14">
        <v>80</v>
      </c>
      <c r="H1958" s="14">
        <v>97</v>
      </c>
      <c r="I1958" s="14">
        <v>83</v>
      </c>
      <c r="J1958" s="14">
        <v>23500</v>
      </c>
      <c r="K1958" s="15">
        <f t="shared" si="30"/>
        <v>1950500</v>
      </c>
    </row>
    <row r="1959" spans="1:11">
      <c r="A1959" s="13">
        <v>41311</v>
      </c>
      <c r="B1959" s="67" t="str">
        <f>TEXT($A1959,"YYYY")&amp;"-"&amp;TEXT(ROW()-1,"000")&amp;"-"&amp;$F1959&amp;TEXT(COUNTIF($F$2:F1959,$F1959), "000")</f>
        <v>2013-1958-茶里王055</v>
      </c>
      <c r="C1959" s="14" t="s">
        <v>170</v>
      </c>
      <c r="D1959" s="14" t="s">
        <v>14</v>
      </c>
      <c r="E1959" s="14" t="s">
        <v>10</v>
      </c>
      <c r="F1959" s="14" t="s">
        <v>177</v>
      </c>
      <c r="G1959" s="14">
        <v>38</v>
      </c>
      <c r="H1959" s="14">
        <v>62</v>
      </c>
      <c r="I1959" s="14">
        <v>6</v>
      </c>
      <c r="J1959" s="14">
        <v>5000</v>
      </c>
      <c r="K1959" s="15">
        <f t="shared" si="30"/>
        <v>30000</v>
      </c>
    </row>
    <row r="1960" spans="1:11">
      <c r="A1960" s="13">
        <v>41312</v>
      </c>
      <c r="B1960" s="67" t="str">
        <f>TEXT($A1960,"YYYY")&amp;"-"&amp;TEXT(ROW()-1,"000")&amp;"-"&amp;$F1960&amp;TEXT(COUNTIF($F$2:F1960,$F1960), "000")</f>
        <v>2013-1959-泠涷茶730</v>
      </c>
      <c r="C1960" s="14" t="s">
        <v>172</v>
      </c>
      <c r="D1960" s="14" t="s">
        <v>47</v>
      </c>
      <c r="E1960" s="14" t="s">
        <v>7</v>
      </c>
      <c r="F1960" s="14" t="s">
        <v>176</v>
      </c>
      <c r="G1960" s="14">
        <v>88</v>
      </c>
      <c r="H1960" s="14">
        <v>71</v>
      </c>
      <c r="I1960" s="14">
        <v>86</v>
      </c>
      <c r="J1960" s="14">
        <v>9000</v>
      </c>
      <c r="K1960" s="15">
        <f t="shared" si="30"/>
        <v>774000</v>
      </c>
    </row>
    <row r="1961" spans="1:11">
      <c r="A1961" s="13">
        <v>41313</v>
      </c>
      <c r="B1961" s="67" t="str">
        <f>TEXT($A1961,"YYYY")&amp;"-"&amp;TEXT(ROW()-1,"000")&amp;"-"&amp;$F1961&amp;TEXT(COUNTIF($F$2:F1961,$F1961), "000")</f>
        <v>2013-1960-泠涷茶731</v>
      </c>
      <c r="C1961" s="14" t="s">
        <v>173</v>
      </c>
      <c r="D1961" s="14" t="s">
        <v>88</v>
      </c>
      <c r="E1961" s="14" t="s">
        <v>21</v>
      </c>
      <c r="F1961" s="14" t="s">
        <v>176</v>
      </c>
      <c r="G1961" s="14">
        <v>62</v>
      </c>
      <c r="H1961" s="14">
        <v>48</v>
      </c>
      <c r="I1961" s="14">
        <v>35</v>
      </c>
      <c r="J1961" s="14">
        <v>9000</v>
      </c>
      <c r="K1961" s="15">
        <f t="shared" si="30"/>
        <v>315000</v>
      </c>
    </row>
    <row r="1962" spans="1:11">
      <c r="A1962" s="13">
        <v>41313</v>
      </c>
      <c r="B1962" s="67" t="str">
        <f>TEXT($A1962,"YYYY")&amp;"-"&amp;TEXT(ROW()-1,"000")&amp;"-"&amp;$F1962&amp;TEXT(COUNTIF($F$2:F1962,$F1962), "000")</f>
        <v>2013-1961-紅茶598</v>
      </c>
      <c r="C1962" s="14" t="s">
        <v>172</v>
      </c>
      <c r="D1962" s="14" t="s">
        <v>6</v>
      </c>
      <c r="E1962" s="14" t="s">
        <v>7</v>
      </c>
      <c r="F1962" s="14" t="s">
        <v>175</v>
      </c>
      <c r="G1962" s="14">
        <v>95</v>
      </c>
      <c r="H1962" s="14">
        <v>62</v>
      </c>
      <c r="I1962" s="14">
        <v>98</v>
      </c>
      <c r="J1962" s="14">
        <v>23500</v>
      </c>
      <c r="K1962" s="15">
        <f t="shared" si="30"/>
        <v>2303000</v>
      </c>
    </row>
    <row r="1963" spans="1:11">
      <c r="A1963" s="13">
        <v>41313</v>
      </c>
      <c r="B1963" s="67" t="str">
        <f>TEXT($A1963,"YYYY")&amp;"-"&amp;TEXT(ROW()-1,"000")&amp;"-"&amp;$F1963&amp;TEXT(COUNTIF($F$2:F1963,$F1963), "000")</f>
        <v>2013-1962-紅茶599</v>
      </c>
      <c r="C1963" s="14" t="s">
        <v>13</v>
      </c>
      <c r="D1963" s="14" t="s">
        <v>146</v>
      </c>
      <c r="E1963" s="14" t="s">
        <v>7</v>
      </c>
      <c r="F1963" s="14" t="s">
        <v>175</v>
      </c>
      <c r="G1963" s="14">
        <v>89</v>
      </c>
      <c r="H1963" s="14">
        <v>42</v>
      </c>
      <c r="I1963" s="14">
        <v>43</v>
      </c>
      <c r="J1963" s="14">
        <v>23500</v>
      </c>
      <c r="K1963" s="15">
        <f t="shared" si="30"/>
        <v>1010500</v>
      </c>
    </row>
    <row r="1964" spans="1:11">
      <c r="A1964" s="13">
        <v>41314</v>
      </c>
      <c r="B1964" s="67" t="str">
        <f>TEXT($A1964,"YYYY")&amp;"-"&amp;TEXT(ROW()-1,"000")&amp;"-"&amp;$F1964&amp;TEXT(COUNTIF($F$2:F1964,$F1964), "000")</f>
        <v>2013-1963-紅茶600</v>
      </c>
      <c r="C1964" s="14" t="s">
        <v>170</v>
      </c>
      <c r="D1964" s="14" t="s">
        <v>128</v>
      </c>
      <c r="E1964" s="14" t="s">
        <v>118</v>
      </c>
      <c r="F1964" s="14" t="s">
        <v>175</v>
      </c>
      <c r="G1964" s="14">
        <v>66</v>
      </c>
      <c r="H1964" s="14">
        <v>71</v>
      </c>
      <c r="I1964" s="14">
        <v>92</v>
      </c>
      <c r="J1964" s="14">
        <v>23500</v>
      </c>
      <c r="K1964" s="15">
        <f t="shared" si="30"/>
        <v>2162000</v>
      </c>
    </row>
    <row r="1965" spans="1:11">
      <c r="A1965" s="13">
        <v>41316</v>
      </c>
      <c r="B1965" s="67" t="str">
        <f>TEXT($A1965,"YYYY")&amp;"-"&amp;TEXT(ROW()-1,"000")&amp;"-"&amp;$F1965&amp;TEXT(COUNTIF($F$2:F1965,$F1965), "000")</f>
        <v>2013-1964-泠涷茶732</v>
      </c>
      <c r="C1965" s="14" t="s">
        <v>13</v>
      </c>
      <c r="D1965" s="14" t="s">
        <v>130</v>
      </c>
      <c r="E1965" s="14" t="s">
        <v>18</v>
      </c>
      <c r="F1965" s="14" t="s">
        <v>176</v>
      </c>
      <c r="G1965" s="14">
        <v>61</v>
      </c>
      <c r="H1965" s="14">
        <v>72</v>
      </c>
      <c r="I1965" s="14">
        <v>42</v>
      </c>
      <c r="J1965" s="14">
        <v>9000</v>
      </c>
      <c r="K1965" s="15">
        <f t="shared" si="30"/>
        <v>378000</v>
      </c>
    </row>
    <row r="1966" spans="1:11">
      <c r="A1966" s="13">
        <v>41317</v>
      </c>
      <c r="B1966" s="67" t="str">
        <f>TEXT($A1966,"YYYY")&amp;"-"&amp;TEXT(ROW()-1,"000")&amp;"-"&amp;$F1966&amp;TEXT(COUNTIF($F$2:F1966,$F1966), "000")</f>
        <v>2013-1965-奶茶472</v>
      </c>
      <c r="C1966" s="14" t="s">
        <v>173</v>
      </c>
      <c r="D1966" s="14" t="s">
        <v>69</v>
      </c>
      <c r="E1966" s="14" t="s">
        <v>7</v>
      </c>
      <c r="F1966" s="14" t="s">
        <v>174</v>
      </c>
      <c r="G1966" s="14">
        <v>96</v>
      </c>
      <c r="H1966" s="14">
        <v>61</v>
      </c>
      <c r="I1966" s="14">
        <v>69</v>
      </c>
      <c r="J1966" s="14">
        <v>18000</v>
      </c>
      <c r="K1966" s="15">
        <f t="shared" si="30"/>
        <v>1242000</v>
      </c>
    </row>
    <row r="1967" spans="1:11">
      <c r="A1967" s="13">
        <v>41317</v>
      </c>
      <c r="B1967" s="67" t="str">
        <f>TEXT($A1967,"YYYY")&amp;"-"&amp;TEXT(ROW()-1,"000")&amp;"-"&amp;$F1967&amp;TEXT(COUNTIF($F$2:F1967,$F1967), "000")</f>
        <v>2013-1966-泠涷茶733</v>
      </c>
      <c r="C1967" s="14" t="s">
        <v>173</v>
      </c>
      <c r="D1967" s="14" t="s">
        <v>124</v>
      </c>
      <c r="E1967" s="14" t="s">
        <v>118</v>
      </c>
      <c r="F1967" s="14" t="s">
        <v>176</v>
      </c>
      <c r="G1967" s="14">
        <v>28</v>
      </c>
      <c r="H1967" s="14">
        <v>29</v>
      </c>
      <c r="I1967" s="14">
        <v>53</v>
      </c>
      <c r="J1967" s="14">
        <v>9000</v>
      </c>
      <c r="K1967" s="15">
        <f t="shared" si="30"/>
        <v>477000</v>
      </c>
    </row>
    <row r="1968" spans="1:11">
      <c r="A1968" s="13">
        <v>41318</v>
      </c>
      <c r="B1968" s="67" t="str">
        <f>TEXT($A1968,"YYYY")&amp;"-"&amp;TEXT(ROW()-1,"000")&amp;"-"&amp;$F1968&amp;TEXT(COUNTIF($F$2:F1968,$F1968), "000")</f>
        <v>2013-1967-茶包099</v>
      </c>
      <c r="C1968" s="14" t="s">
        <v>172</v>
      </c>
      <c r="D1968" s="14" t="s">
        <v>36</v>
      </c>
      <c r="E1968" s="14" t="s">
        <v>23</v>
      </c>
      <c r="F1968" s="14" t="s">
        <v>178</v>
      </c>
      <c r="G1968" s="14">
        <v>79</v>
      </c>
      <c r="H1968" s="14">
        <v>21</v>
      </c>
      <c r="I1968" s="14">
        <v>22</v>
      </c>
      <c r="J1968" s="14">
        <v>4000</v>
      </c>
      <c r="K1968" s="15">
        <f t="shared" si="30"/>
        <v>88000</v>
      </c>
    </row>
    <row r="1969" spans="1:11">
      <c r="A1969" s="13">
        <v>41320</v>
      </c>
      <c r="B1969" s="67" t="str">
        <f>TEXT($A1969,"YYYY")&amp;"-"&amp;TEXT(ROW()-1,"000")&amp;"-"&amp;$F1969&amp;TEXT(COUNTIF($F$2:F1969,$F1969), "000")</f>
        <v>2013-1968-奶茶473</v>
      </c>
      <c r="C1969" s="14" t="s">
        <v>173</v>
      </c>
      <c r="D1969" s="14" t="s">
        <v>17</v>
      </c>
      <c r="E1969" s="14" t="s">
        <v>18</v>
      </c>
      <c r="F1969" s="14" t="s">
        <v>174</v>
      </c>
      <c r="G1969" s="14">
        <v>83</v>
      </c>
      <c r="H1969" s="14">
        <v>39</v>
      </c>
      <c r="I1969" s="14">
        <v>97</v>
      </c>
      <c r="J1969" s="14">
        <v>18000</v>
      </c>
      <c r="K1969" s="15">
        <f t="shared" si="30"/>
        <v>1746000</v>
      </c>
    </row>
    <row r="1970" spans="1:11">
      <c r="A1970" s="13">
        <v>41320</v>
      </c>
      <c r="B1970" s="67" t="str">
        <f>TEXT($A1970,"YYYY")&amp;"-"&amp;TEXT(ROW()-1,"000")&amp;"-"&amp;$F1970&amp;TEXT(COUNTIF($F$2:F1970,$F1970), "000")</f>
        <v>2013-1969-泠涷茶734</v>
      </c>
      <c r="C1970" s="14" t="s">
        <v>171</v>
      </c>
      <c r="D1970" s="14" t="s">
        <v>114</v>
      </c>
      <c r="E1970" s="14" t="s">
        <v>10</v>
      </c>
      <c r="F1970" s="14" t="s">
        <v>176</v>
      </c>
      <c r="G1970" s="14">
        <v>93</v>
      </c>
      <c r="H1970" s="14">
        <v>76</v>
      </c>
      <c r="I1970" s="14">
        <v>25</v>
      </c>
      <c r="J1970" s="14">
        <v>9000</v>
      </c>
      <c r="K1970" s="15">
        <f t="shared" si="30"/>
        <v>225000</v>
      </c>
    </row>
    <row r="1971" spans="1:11">
      <c r="A1971" s="13">
        <v>41321</v>
      </c>
      <c r="B1971" s="67" t="str">
        <f>TEXT($A1971,"YYYY")&amp;"-"&amp;TEXT(ROW()-1,"000")&amp;"-"&amp;$F1971&amp;TEXT(COUNTIF($F$2:F1971,$F1971), "000")</f>
        <v>2013-1970-奶茶474</v>
      </c>
      <c r="C1971" s="14" t="s">
        <v>169</v>
      </c>
      <c r="D1971" s="14" t="s">
        <v>6</v>
      </c>
      <c r="E1971" s="14" t="s">
        <v>7</v>
      </c>
      <c r="F1971" s="14" t="s">
        <v>174</v>
      </c>
      <c r="G1971" s="14">
        <v>89</v>
      </c>
      <c r="H1971" s="14">
        <v>62</v>
      </c>
      <c r="I1971" s="14">
        <v>80</v>
      </c>
      <c r="J1971" s="14">
        <v>18000</v>
      </c>
      <c r="K1971" s="15">
        <f t="shared" si="30"/>
        <v>1440000</v>
      </c>
    </row>
    <row r="1972" spans="1:11">
      <c r="A1972" s="13">
        <v>41321</v>
      </c>
      <c r="B1972" s="67" t="str">
        <f>TEXT($A1972,"YYYY")&amp;"-"&amp;TEXT(ROW()-1,"000")&amp;"-"&amp;$F1972&amp;TEXT(COUNTIF($F$2:F1972,$F1972), "000")</f>
        <v>2013-1971-奶茶475</v>
      </c>
      <c r="C1972" s="14" t="s">
        <v>13</v>
      </c>
      <c r="D1972" s="14" t="s">
        <v>93</v>
      </c>
      <c r="E1972" s="14" t="s">
        <v>21</v>
      </c>
      <c r="F1972" s="14" t="s">
        <v>174</v>
      </c>
      <c r="G1972" s="14">
        <v>44</v>
      </c>
      <c r="H1972" s="14">
        <v>36</v>
      </c>
      <c r="I1972" s="14">
        <v>65</v>
      </c>
      <c r="J1972" s="14">
        <v>18000</v>
      </c>
      <c r="K1972" s="15">
        <f t="shared" si="30"/>
        <v>1170000</v>
      </c>
    </row>
    <row r="1973" spans="1:11">
      <c r="A1973" s="13">
        <v>41322</v>
      </c>
      <c r="B1973" s="67" t="str">
        <f>TEXT($A1973,"YYYY")&amp;"-"&amp;TEXT(ROW()-1,"000")&amp;"-"&amp;$F1973&amp;TEXT(COUNTIF($F$2:F1973,$F1973), "000")</f>
        <v>2013-1972-奶茶476</v>
      </c>
      <c r="C1973" s="14" t="s">
        <v>173</v>
      </c>
      <c r="D1973" s="14" t="s">
        <v>69</v>
      </c>
      <c r="E1973" s="14" t="s">
        <v>7</v>
      </c>
      <c r="F1973" s="14" t="s">
        <v>174</v>
      </c>
      <c r="G1973" s="14">
        <v>75</v>
      </c>
      <c r="H1973" s="14">
        <v>53</v>
      </c>
      <c r="I1973" s="14">
        <v>47</v>
      </c>
      <c r="J1973" s="14">
        <v>18000</v>
      </c>
      <c r="K1973" s="15">
        <f t="shared" si="30"/>
        <v>846000</v>
      </c>
    </row>
    <row r="1974" spans="1:11">
      <c r="A1974" s="13">
        <v>41323</v>
      </c>
      <c r="B1974" s="67" t="str">
        <f>TEXT($A1974,"YYYY")&amp;"-"&amp;TEXT(ROW()-1,"000")&amp;"-"&amp;$F1974&amp;TEXT(COUNTIF($F$2:F1974,$F1974), "000")</f>
        <v>2013-1973-紅茶601</v>
      </c>
      <c r="C1974" s="14" t="s">
        <v>173</v>
      </c>
      <c r="D1974" s="14" t="s">
        <v>53</v>
      </c>
      <c r="E1974" s="14" t="s">
        <v>7</v>
      </c>
      <c r="F1974" s="14" t="s">
        <v>175</v>
      </c>
      <c r="G1974" s="14">
        <v>25</v>
      </c>
      <c r="H1974" s="14">
        <v>83</v>
      </c>
      <c r="I1974" s="14">
        <v>21</v>
      </c>
      <c r="J1974" s="14">
        <v>23500</v>
      </c>
      <c r="K1974" s="15">
        <f t="shared" si="30"/>
        <v>493500</v>
      </c>
    </row>
    <row r="1975" spans="1:11">
      <c r="A1975" s="13">
        <v>41323</v>
      </c>
      <c r="B1975" s="67" t="str">
        <f>TEXT($A1975,"YYYY")&amp;"-"&amp;TEXT(ROW()-1,"000")&amp;"-"&amp;$F1975&amp;TEXT(COUNTIF($F$2:F1975,$F1975), "000")</f>
        <v>2013-1974-奶茶477</v>
      </c>
      <c r="C1975" s="14" t="s">
        <v>172</v>
      </c>
      <c r="D1975" s="14" t="s">
        <v>99</v>
      </c>
      <c r="E1975" s="14" t="s">
        <v>18</v>
      </c>
      <c r="F1975" s="14" t="s">
        <v>174</v>
      </c>
      <c r="G1975" s="14">
        <v>54</v>
      </c>
      <c r="H1975" s="14">
        <v>29</v>
      </c>
      <c r="I1975" s="14">
        <v>95</v>
      </c>
      <c r="J1975" s="14">
        <v>18000</v>
      </c>
      <c r="K1975" s="15">
        <f t="shared" si="30"/>
        <v>1710000</v>
      </c>
    </row>
    <row r="1976" spans="1:11">
      <c r="A1976" s="13">
        <v>41324</v>
      </c>
      <c r="B1976" s="67" t="str">
        <f>TEXT($A1976,"YYYY")&amp;"-"&amp;TEXT(ROW()-1,"000")&amp;"-"&amp;$F1976&amp;TEXT(COUNTIF($F$2:F1976,$F1976), "000")</f>
        <v>2013-1975-泠涷茶735</v>
      </c>
      <c r="C1976" s="14" t="s">
        <v>170</v>
      </c>
      <c r="D1976" s="14" t="s">
        <v>64</v>
      </c>
      <c r="E1976" s="14" t="s">
        <v>7</v>
      </c>
      <c r="F1976" s="14" t="s">
        <v>176</v>
      </c>
      <c r="G1976" s="14">
        <v>92</v>
      </c>
      <c r="H1976" s="14">
        <v>33</v>
      </c>
      <c r="I1976" s="14">
        <v>3</v>
      </c>
      <c r="J1976" s="14">
        <v>9000</v>
      </c>
      <c r="K1976" s="15">
        <f t="shared" si="30"/>
        <v>27000</v>
      </c>
    </row>
    <row r="1977" spans="1:11">
      <c r="A1977" s="13">
        <v>41325</v>
      </c>
      <c r="B1977" s="67" t="str">
        <f>TEXT($A1977,"YYYY")&amp;"-"&amp;TEXT(ROW()-1,"000")&amp;"-"&amp;$F1977&amp;TEXT(COUNTIF($F$2:F1977,$F1977), "000")</f>
        <v>2013-1976-泠涷茶736</v>
      </c>
      <c r="C1977" s="14" t="s">
        <v>170</v>
      </c>
      <c r="D1977" s="14" t="s">
        <v>144</v>
      </c>
      <c r="E1977" s="14" t="s">
        <v>118</v>
      </c>
      <c r="F1977" s="14" t="s">
        <v>176</v>
      </c>
      <c r="G1977" s="14">
        <v>33</v>
      </c>
      <c r="H1977" s="14">
        <v>52</v>
      </c>
      <c r="I1977" s="14">
        <v>10</v>
      </c>
      <c r="J1977" s="14">
        <v>9000</v>
      </c>
      <c r="K1977" s="15">
        <f t="shared" si="30"/>
        <v>90000</v>
      </c>
    </row>
    <row r="1978" spans="1:11">
      <c r="A1978" s="13">
        <v>41327</v>
      </c>
      <c r="B1978" s="67" t="str">
        <f>TEXT($A1978,"YYYY")&amp;"-"&amp;TEXT(ROW()-1,"000")&amp;"-"&amp;$F1978&amp;TEXT(COUNTIF($F$2:F1978,$F1978), "000")</f>
        <v>2013-1977-紅茶602</v>
      </c>
      <c r="C1978" s="14" t="s">
        <v>170</v>
      </c>
      <c r="D1978" s="14" t="s">
        <v>46</v>
      </c>
      <c r="E1978" s="14" t="s">
        <v>7</v>
      </c>
      <c r="F1978" s="14" t="s">
        <v>175</v>
      </c>
      <c r="G1978" s="14">
        <v>75</v>
      </c>
      <c r="H1978" s="14">
        <v>96</v>
      </c>
      <c r="I1978" s="14">
        <v>87</v>
      </c>
      <c r="J1978" s="14">
        <v>23500</v>
      </c>
      <c r="K1978" s="15">
        <f t="shared" si="30"/>
        <v>2044500</v>
      </c>
    </row>
    <row r="1979" spans="1:11">
      <c r="A1979" s="13">
        <v>41327</v>
      </c>
      <c r="B1979" s="67" t="str">
        <f>TEXT($A1979,"YYYY")&amp;"-"&amp;TEXT(ROW()-1,"000")&amp;"-"&amp;$F1979&amp;TEXT(COUNTIF($F$2:F1979,$F1979), "000")</f>
        <v>2013-1978-奶茶478</v>
      </c>
      <c r="C1979" s="14" t="s">
        <v>173</v>
      </c>
      <c r="D1979" s="14" t="s">
        <v>58</v>
      </c>
      <c r="E1979" s="14" t="s">
        <v>7</v>
      </c>
      <c r="F1979" s="14" t="s">
        <v>174</v>
      </c>
      <c r="G1979" s="14">
        <v>26</v>
      </c>
      <c r="H1979" s="14">
        <v>28</v>
      </c>
      <c r="I1979" s="14">
        <v>42</v>
      </c>
      <c r="J1979" s="14">
        <v>18000</v>
      </c>
      <c r="K1979" s="15">
        <f t="shared" si="30"/>
        <v>756000</v>
      </c>
    </row>
    <row r="1980" spans="1:11">
      <c r="A1980" s="13">
        <v>41328</v>
      </c>
      <c r="B1980" s="67" t="str">
        <f>TEXT($A1980,"YYYY")&amp;"-"&amp;TEXT(ROW()-1,"000")&amp;"-"&amp;$F1980&amp;TEXT(COUNTIF($F$2:F1980,$F1980), "000")</f>
        <v>2013-1979-奶茶479</v>
      </c>
      <c r="C1980" s="14" t="s">
        <v>171</v>
      </c>
      <c r="D1980" s="14" t="s">
        <v>126</v>
      </c>
      <c r="E1980" s="14" t="s">
        <v>18</v>
      </c>
      <c r="F1980" s="14" t="s">
        <v>174</v>
      </c>
      <c r="G1980" s="14">
        <v>66</v>
      </c>
      <c r="H1980" s="14">
        <v>49</v>
      </c>
      <c r="I1980" s="14">
        <v>42</v>
      </c>
      <c r="J1980" s="14">
        <v>18000</v>
      </c>
      <c r="K1980" s="15">
        <f t="shared" si="30"/>
        <v>756000</v>
      </c>
    </row>
    <row r="1981" spans="1:11">
      <c r="A1981" s="13">
        <v>41330</v>
      </c>
      <c r="B1981" s="67" t="str">
        <f>TEXT($A1981,"YYYY")&amp;"-"&amp;TEXT(ROW()-1,"000")&amp;"-"&amp;$F1981&amp;TEXT(COUNTIF($F$2:F1981,$F1981), "000")</f>
        <v>2013-1980-泠涷茶737</v>
      </c>
      <c r="C1981" s="14" t="s">
        <v>173</v>
      </c>
      <c r="D1981" s="14" t="s">
        <v>77</v>
      </c>
      <c r="E1981" s="14" t="s">
        <v>7</v>
      </c>
      <c r="F1981" s="14" t="s">
        <v>176</v>
      </c>
      <c r="G1981" s="14">
        <v>27</v>
      </c>
      <c r="H1981" s="14">
        <v>27</v>
      </c>
      <c r="I1981" s="14">
        <v>98</v>
      </c>
      <c r="J1981" s="14">
        <v>9000</v>
      </c>
      <c r="K1981" s="15">
        <f t="shared" si="30"/>
        <v>882000</v>
      </c>
    </row>
    <row r="1982" spans="1:11">
      <c r="A1982" s="13">
        <v>41331</v>
      </c>
      <c r="B1982" s="67" t="str">
        <f>TEXT($A1982,"YYYY")&amp;"-"&amp;TEXT(ROW()-1,"000")&amp;"-"&amp;$F1982&amp;TEXT(COUNTIF($F$2:F1982,$F1982), "000")</f>
        <v>2013-1981-奶茶480</v>
      </c>
      <c r="C1982" s="14" t="s">
        <v>173</v>
      </c>
      <c r="D1982" s="14" t="s">
        <v>58</v>
      </c>
      <c r="E1982" s="14" t="s">
        <v>7</v>
      </c>
      <c r="F1982" s="14" t="s">
        <v>174</v>
      </c>
      <c r="G1982" s="14">
        <v>32</v>
      </c>
      <c r="H1982" s="14">
        <v>98</v>
      </c>
      <c r="I1982" s="14">
        <v>99</v>
      </c>
      <c r="J1982" s="14">
        <v>18000</v>
      </c>
      <c r="K1982" s="15">
        <f t="shared" si="30"/>
        <v>1782000</v>
      </c>
    </row>
    <row r="1983" spans="1:11">
      <c r="A1983" s="13">
        <v>41332</v>
      </c>
      <c r="B1983" s="67" t="str">
        <f>TEXT($A1983,"YYYY")&amp;"-"&amp;TEXT(ROW()-1,"000")&amp;"-"&amp;$F1983&amp;TEXT(COUNTIF($F$2:F1983,$F1983), "000")</f>
        <v>2013-1982-泠涷茶738</v>
      </c>
      <c r="C1983" s="14" t="s">
        <v>173</v>
      </c>
      <c r="D1983" s="14" t="s">
        <v>27</v>
      </c>
      <c r="E1983" s="14" t="s">
        <v>21</v>
      </c>
      <c r="F1983" s="14" t="s">
        <v>176</v>
      </c>
      <c r="G1983" s="14">
        <v>82</v>
      </c>
      <c r="H1983" s="14">
        <v>30</v>
      </c>
      <c r="I1983" s="14">
        <v>81</v>
      </c>
      <c r="J1983" s="14">
        <v>9000</v>
      </c>
      <c r="K1983" s="15">
        <f t="shared" si="30"/>
        <v>729000</v>
      </c>
    </row>
    <row r="1984" spans="1:11">
      <c r="A1984" s="13">
        <v>41332</v>
      </c>
      <c r="B1984" s="67" t="str">
        <f>TEXT($A1984,"YYYY")&amp;"-"&amp;TEXT(ROW()-1,"000")&amp;"-"&amp;$F1984&amp;TEXT(COUNTIF($F$2:F1984,$F1984), "000")</f>
        <v>2013-1983-奶茶481</v>
      </c>
      <c r="C1984" s="14" t="s">
        <v>169</v>
      </c>
      <c r="D1984" s="14" t="s">
        <v>78</v>
      </c>
      <c r="E1984" s="14" t="s">
        <v>7</v>
      </c>
      <c r="F1984" s="14" t="s">
        <v>174</v>
      </c>
      <c r="G1984" s="14">
        <v>77</v>
      </c>
      <c r="H1984" s="14">
        <v>90</v>
      </c>
      <c r="I1984" s="14">
        <v>96</v>
      </c>
      <c r="J1984" s="14">
        <v>18000</v>
      </c>
      <c r="K1984" s="15">
        <f t="shared" si="30"/>
        <v>1728000</v>
      </c>
    </row>
    <row r="1985" spans="1:11">
      <c r="A1985" s="13">
        <v>41333</v>
      </c>
      <c r="B1985" s="67" t="str">
        <f>TEXT($A1985,"YYYY")&amp;"-"&amp;TEXT(ROW()-1,"000")&amp;"-"&amp;$F1985&amp;TEXT(COUNTIF($F$2:F1985,$F1985), "000")</f>
        <v>2013-1984-奶茶482</v>
      </c>
      <c r="C1985" s="14" t="s">
        <v>170</v>
      </c>
      <c r="D1985" s="14" t="s">
        <v>131</v>
      </c>
      <c r="E1985" s="14" t="s">
        <v>23</v>
      </c>
      <c r="F1985" s="14" t="s">
        <v>174</v>
      </c>
      <c r="G1985" s="14">
        <v>97</v>
      </c>
      <c r="H1985" s="14">
        <v>36</v>
      </c>
      <c r="I1985" s="14">
        <v>38</v>
      </c>
      <c r="J1985" s="14">
        <v>18000</v>
      </c>
      <c r="K1985" s="15">
        <f t="shared" si="30"/>
        <v>684000</v>
      </c>
    </row>
    <row r="1986" spans="1:11">
      <c r="A1986" s="13">
        <v>41333</v>
      </c>
      <c r="B1986" s="67" t="str">
        <f>TEXT($A1986,"YYYY")&amp;"-"&amp;TEXT(ROW()-1,"000")&amp;"-"&amp;$F1986&amp;TEXT(COUNTIF($F$2:F1986,$F1986), "000")</f>
        <v>2013-1985-紅茶603</v>
      </c>
      <c r="C1986" s="14" t="s">
        <v>171</v>
      </c>
      <c r="D1986" s="14" t="s">
        <v>75</v>
      </c>
      <c r="E1986" s="14" t="s">
        <v>7</v>
      </c>
      <c r="F1986" s="14" t="s">
        <v>175</v>
      </c>
      <c r="G1986" s="14">
        <v>47</v>
      </c>
      <c r="H1986" s="14">
        <v>97</v>
      </c>
      <c r="I1986" s="14">
        <v>15</v>
      </c>
      <c r="J1986" s="14">
        <v>23500</v>
      </c>
      <c r="K1986" s="15">
        <f t="shared" ref="K1986:K2049" si="31">J1986*I1986</f>
        <v>352500</v>
      </c>
    </row>
    <row r="1987" spans="1:11">
      <c r="A1987" s="13">
        <v>41333</v>
      </c>
      <c r="B1987" s="67" t="str">
        <f>TEXT($A1987,"YYYY")&amp;"-"&amp;TEXT(ROW()-1,"000")&amp;"-"&amp;$F1987&amp;TEXT(COUNTIF($F$2:F1987,$F1987), "000")</f>
        <v>2013-1986-泠涷茶739</v>
      </c>
      <c r="C1987" s="14" t="s">
        <v>13</v>
      </c>
      <c r="D1987" s="14" t="s">
        <v>34</v>
      </c>
      <c r="E1987" s="14" t="s">
        <v>23</v>
      </c>
      <c r="F1987" s="14" t="s">
        <v>176</v>
      </c>
      <c r="G1987" s="14">
        <v>29</v>
      </c>
      <c r="H1987" s="14">
        <v>85</v>
      </c>
      <c r="I1987" s="14">
        <v>45</v>
      </c>
      <c r="J1987" s="14">
        <v>9000</v>
      </c>
      <c r="K1987" s="15">
        <f t="shared" si="31"/>
        <v>405000</v>
      </c>
    </row>
    <row r="1988" spans="1:11">
      <c r="A1988" s="13">
        <v>41334</v>
      </c>
      <c r="B1988" s="67" t="str">
        <f>TEXT($A1988,"YYYY")&amp;"-"&amp;TEXT(ROW()-1,"000")&amp;"-"&amp;$F1988&amp;TEXT(COUNTIF($F$2:F1988,$F1988), "000")</f>
        <v>2013-1987-奶茶483</v>
      </c>
      <c r="C1988" s="14" t="s">
        <v>169</v>
      </c>
      <c r="D1988" s="14" t="s">
        <v>6</v>
      </c>
      <c r="E1988" s="14" t="s">
        <v>7</v>
      </c>
      <c r="F1988" s="14" t="s">
        <v>174</v>
      </c>
      <c r="G1988" s="14">
        <v>50</v>
      </c>
      <c r="H1988" s="14">
        <v>39</v>
      </c>
      <c r="I1988" s="14">
        <v>96</v>
      </c>
      <c r="J1988" s="14">
        <v>18000</v>
      </c>
      <c r="K1988" s="15">
        <f t="shared" si="31"/>
        <v>1728000</v>
      </c>
    </row>
    <row r="1989" spans="1:11">
      <c r="A1989" s="13">
        <v>41334</v>
      </c>
      <c r="B1989" s="67" t="str">
        <f>TEXT($A1989,"YYYY")&amp;"-"&amp;TEXT(ROW()-1,"000")&amp;"-"&amp;$F1989&amp;TEXT(COUNTIF($F$2:F1989,$F1989), "000")</f>
        <v>2013-1988-奶茶484</v>
      </c>
      <c r="C1989" s="14" t="s">
        <v>169</v>
      </c>
      <c r="D1989" s="14" t="s">
        <v>60</v>
      </c>
      <c r="E1989" s="14" t="s">
        <v>7</v>
      </c>
      <c r="F1989" s="14" t="s">
        <v>174</v>
      </c>
      <c r="G1989" s="14">
        <v>65</v>
      </c>
      <c r="H1989" s="14">
        <v>30</v>
      </c>
      <c r="I1989" s="14">
        <v>23</v>
      </c>
      <c r="J1989" s="14">
        <v>18000</v>
      </c>
      <c r="K1989" s="15">
        <f t="shared" si="31"/>
        <v>414000</v>
      </c>
    </row>
    <row r="1990" spans="1:11">
      <c r="A1990" s="13">
        <v>41334</v>
      </c>
      <c r="B1990" s="67" t="str">
        <f>TEXT($A1990,"YYYY")&amp;"-"&amp;TEXT(ROW()-1,"000")&amp;"-"&amp;$F1990&amp;TEXT(COUNTIF($F$2:F1990,$F1990), "000")</f>
        <v>2013-1989-紅茶604</v>
      </c>
      <c r="C1990" s="14" t="s">
        <v>172</v>
      </c>
      <c r="D1990" s="14" t="s">
        <v>11</v>
      </c>
      <c r="E1990" s="14" t="s">
        <v>7</v>
      </c>
      <c r="F1990" s="14" t="s">
        <v>175</v>
      </c>
      <c r="G1990" s="14">
        <v>53</v>
      </c>
      <c r="H1990" s="14">
        <v>32</v>
      </c>
      <c r="I1990" s="14">
        <v>23</v>
      </c>
      <c r="J1990" s="14">
        <v>23500</v>
      </c>
      <c r="K1990" s="15">
        <f t="shared" si="31"/>
        <v>540500</v>
      </c>
    </row>
    <row r="1991" spans="1:11">
      <c r="A1991" s="13">
        <v>41335</v>
      </c>
      <c r="B1991" s="67" t="str">
        <f>TEXT($A1991,"YYYY")&amp;"-"&amp;TEXT(ROW()-1,"000")&amp;"-"&amp;$F1991&amp;TEXT(COUNTIF($F$2:F1991,$F1991), "000")</f>
        <v>2013-1990-泠涷茶740</v>
      </c>
      <c r="C1991" s="14" t="s">
        <v>171</v>
      </c>
      <c r="D1991" s="14" t="s">
        <v>55</v>
      </c>
      <c r="E1991" s="14" t="s">
        <v>10</v>
      </c>
      <c r="F1991" s="14" t="s">
        <v>176</v>
      </c>
      <c r="G1991" s="14">
        <v>30</v>
      </c>
      <c r="H1991" s="14">
        <v>52</v>
      </c>
      <c r="I1991" s="14">
        <v>38</v>
      </c>
      <c r="J1991" s="14">
        <v>9000</v>
      </c>
      <c r="K1991" s="15">
        <f t="shared" si="31"/>
        <v>342000</v>
      </c>
    </row>
    <row r="1992" spans="1:11">
      <c r="A1992" s="13">
        <v>41337</v>
      </c>
      <c r="B1992" s="67" t="str">
        <f>TEXT($A1992,"YYYY")&amp;"-"&amp;TEXT(ROW()-1,"000")&amp;"-"&amp;$F1992&amp;TEXT(COUNTIF($F$2:F1992,$F1992), "000")</f>
        <v>2013-1991-泠涷茶741</v>
      </c>
      <c r="C1992" s="14" t="s">
        <v>172</v>
      </c>
      <c r="D1992" s="14" t="s">
        <v>125</v>
      </c>
      <c r="E1992" s="14" t="s">
        <v>118</v>
      </c>
      <c r="F1992" s="14" t="s">
        <v>176</v>
      </c>
      <c r="G1992" s="14">
        <v>52</v>
      </c>
      <c r="H1992" s="14">
        <v>30</v>
      </c>
      <c r="I1992" s="14">
        <v>55</v>
      </c>
      <c r="J1992" s="14">
        <v>9000</v>
      </c>
      <c r="K1992" s="15">
        <f t="shared" si="31"/>
        <v>495000</v>
      </c>
    </row>
    <row r="1993" spans="1:11">
      <c r="A1993" s="13">
        <v>41337</v>
      </c>
      <c r="B1993" s="67" t="str">
        <f>TEXT($A1993,"YYYY")&amp;"-"&amp;TEXT(ROW()-1,"000")&amp;"-"&amp;$F1993&amp;TEXT(COUNTIF($F$2:F1993,$F1993), "000")</f>
        <v>2013-1992-泠涷茶742</v>
      </c>
      <c r="C1993" s="14" t="s">
        <v>171</v>
      </c>
      <c r="D1993" s="14" t="s">
        <v>148</v>
      </c>
      <c r="E1993" s="14" t="s">
        <v>118</v>
      </c>
      <c r="F1993" s="14" t="s">
        <v>176</v>
      </c>
      <c r="G1993" s="14">
        <v>100</v>
      </c>
      <c r="H1993" s="14">
        <v>62</v>
      </c>
      <c r="I1993" s="14">
        <v>89</v>
      </c>
      <c r="J1993" s="14">
        <v>9000</v>
      </c>
      <c r="K1993" s="15">
        <f t="shared" si="31"/>
        <v>801000</v>
      </c>
    </row>
    <row r="1994" spans="1:11">
      <c r="A1994" s="13">
        <v>41338</v>
      </c>
      <c r="B1994" s="67" t="str">
        <f>TEXT($A1994,"YYYY")&amp;"-"&amp;TEXT(ROW()-1,"000")&amp;"-"&amp;$F1994&amp;TEXT(COUNTIF($F$2:F1994,$F1994), "000")</f>
        <v>2013-1993-紅茶605</v>
      </c>
      <c r="C1994" s="14" t="s">
        <v>173</v>
      </c>
      <c r="D1994" s="14" t="s">
        <v>53</v>
      </c>
      <c r="E1994" s="14" t="s">
        <v>7</v>
      </c>
      <c r="F1994" s="14" t="s">
        <v>175</v>
      </c>
      <c r="G1994" s="14">
        <v>65</v>
      </c>
      <c r="H1994" s="14">
        <v>22</v>
      </c>
      <c r="I1994" s="14">
        <v>58</v>
      </c>
      <c r="J1994" s="14">
        <v>23500</v>
      </c>
      <c r="K1994" s="15">
        <f t="shared" si="31"/>
        <v>1363000</v>
      </c>
    </row>
    <row r="1995" spans="1:11">
      <c r="A1995" s="13">
        <v>41339</v>
      </c>
      <c r="B1995" s="67" t="str">
        <f>TEXT($A1995,"YYYY")&amp;"-"&amp;TEXT(ROW()-1,"000")&amp;"-"&amp;$F1995&amp;TEXT(COUNTIF($F$2:F1995,$F1995), "000")</f>
        <v>2013-1994-紅茶606</v>
      </c>
      <c r="C1995" s="14" t="s">
        <v>172</v>
      </c>
      <c r="D1995" s="14" t="s">
        <v>157</v>
      </c>
      <c r="E1995" s="14" t="s">
        <v>21</v>
      </c>
      <c r="F1995" s="14" t="s">
        <v>175</v>
      </c>
      <c r="G1995" s="14">
        <v>30</v>
      </c>
      <c r="H1995" s="14">
        <v>47</v>
      </c>
      <c r="I1995" s="14">
        <v>22</v>
      </c>
      <c r="J1995" s="14">
        <v>23500</v>
      </c>
      <c r="K1995" s="15">
        <f t="shared" si="31"/>
        <v>517000</v>
      </c>
    </row>
    <row r="1996" spans="1:11">
      <c r="A1996" s="13">
        <v>41340</v>
      </c>
      <c r="B1996" s="67" t="str">
        <f>TEXT($A1996,"YYYY")&amp;"-"&amp;TEXT(ROW()-1,"000")&amp;"-"&amp;$F1996&amp;TEXT(COUNTIF($F$2:F1996,$F1996), "000")</f>
        <v>2013-1995-泠涷茶743</v>
      </c>
      <c r="C1996" s="14" t="s">
        <v>172</v>
      </c>
      <c r="D1996" s="14" t="s">
        <v>47</v>
      </c>
      <c r="E1996" s="14" t="s">
        <v>7</v>
      </c>
      <c r="F1996" s="14" t="s">
        <v>176</v>
      </c>
      <c r="G1996" s="14">
        <v>48</v>
      </c>
      <c r="H1996" s="14">
        <v>31</v>
      </c>
      <c r="I1996" s="14">
        <v>14</v>
      </c>
      <c r="J1996" s="14">
        <v>9000</v>
      </c>
      <c r="K1996" s="15">
        <f t="shared" si="31"/>
        <v>126000</v>
      </c>
    </row>
    <row r="1997" spans="1:11">
      <c r="A1997" s="13">
        <v>41340</v>
      </c>
      <c r="B1997" s="67" t="str">
        <f>TEXT($A1997,"YYYY")&amp;"-"&amp;TEXT(ROW()-1,"000")&amp;"-"&amp;$F1997&amp;TEXT(COUNTIF($F$2:F1997,$F1997), "000")</f>
        <v>2013-1996-泠涷茶744</v>
      </c>
      <c r="C1997" s="14" t="s">
        <v>171</v>
      </c>
      <c r="D1997" s="14" t="s">
        <v>90</v>
      </c>
      <c r="E1997" s="14" t="s">
        <v>21</v>
      </c>
      <c r="F1997" s="14" t="s">
        <v>176</v>
      </c>
      <c r="G1997" s="14">
        <v>72</v>
      </c>
      <c r="H1997" s="14">
        <v>43</v>
      </c>
      <c r="I1997" s="14">
        <v>74</v>
      </c>
      <c r="J1997" s="14">
        <v>9000</v>
      </c>
      <c r="K1997" s="15">
        <f t="shared" si="31"/>
        <v>666000</v>
      </c>
    </row>
    <row r="1998" spans="1:11">
      <c r="A1998" s="13">
        <v>41341</v>
      </c>
      <c r="B1998" s="67" t="str">
        <f>TEXT($A1998,"YYYY")&amp;"-"&amp;TEXT(ROW()-1,"000")&amp;"-"&amp;$F1998&amp;TEXT(COUNTIF($F$2:F1998,$F1998), "000")</f>
        <v>2013-1997-泠涷茶745</v>
      </c>
      <c r="C1998" s="14" t="s">
        <v>173</v>
      </c>
      <c r="D1998" s="14" t="s">
        <v>102</v>
      </c>
      <c r="E1998" s="14" t="s">
        <v>23</v>
      </c>
      <c r="F1998" s="14" t="s">
        <v>176</v>
      </c>
      <c r="G1998" s="14">
        <v>77</v>
      </c>
      <c r="H1998" s="14">
        <v>46</v>
      </c>
      <c r="I1998" s="14">
        <v>96</v>
      </c>
      <c r="J1998" s="14">
        <v>9000</v>
      </c>
      <c r="K1998" s="15">
        <f t="shared" si="31"/>
        <v>864000</v>
      </c>
    </row>
    <row r="1999" spans="1:11">
      <c r="A1999" s="13">
        <v>41341</v>
      </c>
      <c r="B1999" s="67" t="str">
        <f>TEXT($A1999,"YYYY")&amp;"-"&amp;TEXT(ROW()-1,"000")&amp;"-"&amp;$F1999&amp;TEXT(COUNTIF($F$2:F1999,$F1999), "000")</f>
        <v>2013-1998-泠涷茶746</v>
      </c>
      <c r="C1999" s="14" t="s">
        <v>172</v>
      </c>
      <c r="D1999" s="14" t="s">
        <v>47</v>
      </c>
      <c r="E1999" s="14" t="s">
        <v>7</v>
      </c>
      <c r="F1999" s="14" t="s">
        <v>176</v>
      </c>
      <c r="G1999" s="14">
        <v>28</v>
      </c>
      <c r="H1999" s="14">
        <v>52</v>
      </c>
      <c r="I1999" s="14">
        <v>52</v>
      </c>
      <c r="J1999" s="14">
        <v>9000</v>
      </c>
      <c r="K1999" s="15">
        <f t="shared" si="31"/>
        <v>468000</v>
      </c>
    </row>
    <row r="2000" spans="1:11">
      <c r="A2000" s="13">
        <v>41342</v>
      </c>
      <c r="B2000" s="67" t="str">
        <f>TEXT($A2000,"YYYY")&amp;"-"&amp;TEXT(ROW()-1,"000")&amp;"-"&amp;$F2000&amp;TEXT(COUNTIF($F$2:F2000,$F2000), "000")</f>
        <v>2013-1999-紅茶607</v>
      </c>
      <c r="C2000" s="14" t="s">
        <v>171</v>
      </c>
      <c r="D2000" s="14" t="s">
        <v>75</v>
      </c>
      <c r="E2000" s="14" t="s">
        <v>7</v>
      </c>
      <c r="F2000" s="14" t="s">
        <v>175</v>
      </c>
      <c r="G2000" s="14">
        <v>43</v>
      </c>
      <c r="H2000" s="14">
        <v>72</v>
      </c>
      <c r="I2000" s="14">
        <v>14</v>
      </c>
      <c r="J2000" s="14">
        <v>23500</v>
      </c>
      <c r="K2000" s="15">
        <f t="shared" si="31"/>
        <v>329000</v>
      </c>
    </row>
    <row r="2001" spans="1:11">
      <c r="A2001" s="13">
        <v>41342</v>
      </c>
      <c r="B2001" s="67" t="str">
        <f>TEXT($A2001,"YYYY")&amp;"-"&amp;TEXT(ROW()-1,"000")&amp;"-"&amp;$F2001&amp;TEXT(COUNTIF($F$2:F2001,$F2001), "000")</f>
        <v>2013-2000-紅茶608</v>
      </c>
      <c r="C2001" s="14" t="s">
        <v>172</v>
      </c>
      <c r="D2001" s="14" t="s">
        <v>26</v>
      </c>
      <c r="E2001" s="14" t="s">
        <v>21</v>
      </c>
      <c r="F2001" s="14" t="s">
        <v>175</v>
      </c>
      <c r="G2001" s="14">
        <v>81</v>
      </c>
      <c r="H2001" s="14">
        <v>90</v>
      </c>
      <c r="I2001" s="14">
        <v>2</v>
      </c>
      <c r="J2001" s="14">
        <v>23500</v>
      </c>
      <c r="K2001" s="15">
        <f t="shared" si="31"/>
        <v>47000</v>
      </c>
    </row>
    <row r="2002" spans="1:11">
      <c r="A2002" s="13">
        <v>41343</v>
      </c>
      <c r="B2002" s="67" t="str">
        <f>TEXT($A2002,"YYYY")&amp;"-"&amp;TEXT(ROW()-1,"000")&amp;"-"&amp;$F2002&amp;TEXT(COUNTIF($F$2:F2002,$F2002), "000")</f>
        <v>2013-2001-奶茶485</v>
      </c>
      <c r="C2002" s="14" t="s">
        <v>169</v>
      </c>
      <c r="D2002" s="14" t="s">
        <v>70</v>
      </c>
      <c r="E2002" s="14" t="s">
        <v>7</v>
      </c>
      <c r="F2002" s="14" t="s">
        <v>174</v>
      </c>
      <c r="G2002" s="14">
        <v>41</v>
      </c>
      <c r="H2002" s="14">
        <v>38</v>
      </c>
      <c r="I2002" s="14">
        <v>96</v>
      </c>
      <c r="J2002" s="14">
        <v>18000</v>
      </c>
      <c r="K2002" s="15">
        <f t="shared" si="31"/>
        <v>1728000</v>
      </c>
    </row>
    <row r="2003" spans="1:11">
      <c r="A2003" s="13">
        <v>41344</v>
      </c>
      <c r="B2003" s="67" t="str">
        <f>TEXT($A2003,"YYYY")&amp;"-"&amp;TEXT(ROW()-1,"000")&amp;"-"&amp;$F2003&amp;TEXT(COUNTIF($F$2:F2003,$F2003), "000")</f>
        <v>2013-2002-紅茶609</v>
      </c>
      <c r="C2003" s="14" t="s">
        <v>172</v>
      </c>
      <c r="D2003" s="14" t="s">
        <v>61</v>
      </c>
      <c r="E2003" s="14" t="s">
        <v>7</v>
      </c>
      <c r="F2003" s="14" t="s">
        <v>175</v>
      </c>
      <c r="G2003" s="14">
        <v>21</v>
      </c>
      <c r="H2003" s="14">
        <v>47</v>
      </c>
      <c r="I2003" s="14">
        <v>60</v>
      </c>
      <c r="J2003" s="14">
        <v>23500</v>
      </c>
      <c r="K2003" s="15">
        <f t="shared" si="31"/>
        <v>1410000</v>
      </c>
    </row>
    <row r="2004" spans="1:11">
      <c r="A2004" s="13">
        <v>41346</v>
      </c>
      <c r="B2004" s="67" t="str">
        <f>TEXT($A2004,"YYYY")&amp;"-"&amp;TEXT(ROW()-1,"000")&amp;"-"&amp;$F2004&amp;TEXT(COUNTIF($F$2:F2004,$F2004), "000")</f>
        <v>2013-2003-泠涷茶747</v>
      </c>
      <c r="C2004" s="14" t="s">
        <v>13</v>
      </c>
      <c r="D2004" s="14" t="s">
        <v>164</v>
      </c>
      <c r="E2004" s="14" t="s">
        <v>18</v>
      </c>
      <c r="F2004" s="14" t="s">
        <v>176</v>
      </c>
      <c r="G2004" s="14">
        <v>57</v>
      </c>
      <c r="H2004" s="14">
        <v>24</v>
      </c>
      <c r="I2004" s="14">
        <v>36</v>
      </c>
      <c r="J2004" s="14">
        <v>9000</v>
      </c>
      <c r="K2004" s="15">
        <f t="shared" si="31"/>
        <v>324000</v>
      </c>
    </row>
    <row r="2005" spans="1:11">
      <c r="A2005" s="13">
        <v>41346</v>
      </c>
      <c r="B2005" s="67" t="str">
        <f>TEXT($A2005,"YYYY")&amp;"-"&amp;TEXT(ROW()-1,"000")&amp;"-"&amp;$F2005&amp;TEXT(COUNTIF($F$2:F2005,$F2005), "000")</f>
        <v>2013-2004-茶包100</v>
      </c>
      <c r="C2005" s="14" t="s">
        <v>173</v>
      </c>
      <c r="D2005" s="14" t="s">
        <v>22</v>
      </c>
      <c r="E2005" s="14" t="s">
        <v>23</v>
      </c>
      <c r="F2005" s="14" t="s">
        <v>178</v>
      </c>
      <c r="G2005" s="14">
        <v>48</v>
      </c>
      <c r="H2005" s="14">
        <v>20</v>
      </c>
      <c r="I2005" s="14">
        <v>51</v>
      </c>
      <c r="J2005" s="14">
        <v>4000</v>
      </c>
      <c r="K2005" s="15">
        <f t="shared" si="31"/>
        <v>204000</v>
      </c>
    </row>
    <row r="2006" spans="1:11">
      <c r="A2006" s="13">
        <v>41348</v>
      </c>
      <c r="B2006" s="67" t="str">
        <f>TEXT($A2006,"YYYY")&amp;"-"&amp;TEXT(ROW()-1,"000")&amp;"-"&amp;$F2006&amp;TEXT(COUNTIF($F$2:F2006,$F2006), "000")</f>
        <v>2013-2005-泠涷茶748</v>
      </c>
      <c r="C2006" s="14" t="s">
        <v>13</v>
      </c>
      <c r="D2006" s="14" t="s">
        <v>164</v>
      </c>
      <c r="E2006" s="14" t="s">
        <v>18</v>
      </c>
      <c r="F2006" s="14" t="s">
        <v>176</v>
      </c>
      <c r="G2006" s="14">
        <v>26</v>
      </c>
      <c r="H2006" s="14">
        <v>56</v>
      </c>
      <c r="I2006" s="14">
        <v>61</v>
      </c>
      <c r="J2006" s="14">
        <v>9000</v>
      </c>
      <c r="K2006" s="15">
        <f t="shared" si="31"/>
        <v>549000</v>
      </c>
    </row>
    <row r="2007" spans="1:11">
      <c r="A2007" s="13">
        <v>41348</v>
      </c>
      <c r="B2007" s="67" t="str">
        <f>TEXT($A2007,"YYYY")&amp;"-"&amp;TEXT(ROW()-1,"000")&amp;"-"&amp;$F2007&amp;TEXT(COUNTIF($F$2:F2007,$F2007), "000")</f>
        <v>2013-2006-奶茶486</v>
      </c>
      <c r="C2007" s="14" t="s">
        <v>13</v>
      </c>
      <c r="D2007" s="14" t="s">
        <v>95</v>
      </c>
      <c r="E2007" s="14" t="s">
        <v>10</v>
      </c>
      <c r="F2007" s="14" t="s">
        <v>174</v>
      </c>
      <c r="G2007" s="14">
        <v>78</v>
      </c>
      <c r="H2007" s="14">
        <v>74</v>
      </c>
      <c r="I2007" s="14">
        <v>38</v>
      </c>
      <c r="J2007" s="14">
        <v>18000</v>
      </c>
      <c r="K2007" s="15">
        <f t="shared" si="31"/>
        <v>684000</v>
      </c>
    </row>
    <row r="2008" spans="1:11">
      <c r="A2008" s="13">
        <v>41348</v>
      </c>
      <c r="B2008" s="67" t="str">
        <f>TEXT($A2008,"YYYY")&amp;"-"&amp;TEXT(ROW()-1,"000")&amp;"-"&amp;$F2008&amp;TEXT(COUNTIF($F$2:F2008,$F2008), "000")</f>
        <v>2013-2007-奶茶487</v>
      </c>
      <c r="C2008" s="14" t="s">
        <v>173</v>
      </c>
      <c r="D2008" s="14" t="s">
        <v>17</v>
      </c>
      <c r="E2008" s="14" t="s">
        <v>18</v>
      </c>
      <c r="F2008" s="14" t="s">
        <v>174</v>
      </c>
      <c r="G2008" s="14">
        <v>69</v>
      </c>
      <c r="H2008" s="14">
        <v>81</v>
      </c>
      <c r="I2008" s="14">
        <v>85</v>
      </c>
      <c r="J2008" s="14">
        <v>18000</v>
      </c>
      <c r="K2008" s="15">
        <f t="shared" si="31"/>
        <v>1530000</v>
      </c>
    </row>
    <row r="2009" spans="1:11">
      <c r="A2009" s="13">
        <v>41348</v>
      </c>
      <c r="B2009" s="67" t="str">
        <f>TEXT($A2009,"YYYY")&amp;"-"&amp;TEXT(ROW()-1,"000")&amp;"-"&amp;$F2009&amp;TEXT(COUNTIF($F$2:F2009,$F2009), "000")</f>
        <v>2013-2008-茶包101</v>
      </c>
      <c r="C2009" s="14" t="s">
        <v>170</v>
      </c>
      <c r="D2009" s="14" t="s">
        <v>46</v>
      </c>
      <c r="E2009" s="14" t="s">
        <v>7</v>
      </c>
      <c r="F2009" s="14" t="s">
        <v>178</v>
      </c>
      <c r="G2009" s="14">
        <v>28</v>
      </c>
      <c r="H2009" s="14">
        <v>69</v>
      </c>
      <c r="I2009" s="14">
        <v>27</v>
      </c>
      <c r="J2009" s="14">
        <v>4000</v>
      </c>
      <c r="K2009" s="15">
        <f t="shared" si="31"/>
        <v>108000</v>
      </c>
    </row>
    <row r="2010" spans="1:11">
      <c r="A2010" s="13">
        <v>41349</v>
      </c>
      <c r="B2010" s="67" t="str">
        <f>TEXT($A2010,"YYYY")&amp;"-"&amp;TEXT(ROW()-1,"000")&amp;"-"&amp;$F2010&amp;TEXT(COUNTIF($F$2:F2010,$F2010), "000")</f>
        <v>2013-2009-泠涷茶749</v>
      </c>
      <c r="C2010" s="14" t="s">
        <v>169</v>
      </c>
      <c r="D2010" s="14" t="s">
        <v>46</v>
      </c>
      <c r="E2010" s="14" t="s">
        <v>7</v>
      </c>
      <c r="F2010" s="14" t="s">
        <v>176</v>
      </c>
      <c r="G2010" s="14">
        <v>32</v>
      </c>
      <c r="H2010" s="14">
        <v>100</v>
      </c>
      <c r="I2010" s="14">
        <v>7</v>
      </c>
      <c r="J2010" s="14">
        <v>9000</v>
      </c>
      <c r="K2010" s="15">
        <f t="shared" si="31"/>
        <v>63000</v>
      </c>
    </row>
    <row r="2011" spans="1:11">
      <c r="A2011" s="13">
        <v>41349</v>
      </c>
      <c r="B2011" s="67" t="str">
        <f>TEXT($A2011,"YYYY")&amp;"-"&amp;TEXT(ROW()-1,"000")&amp;"-"&amp;$F2011&amp;TEXT(COUNTIF($F$2:F2011,$F2011), "000")</f>
        <v>2013-2010-茶里王056</v>
      </c>
      <c r="C2011" s="14" t="s">
        <v>173</v>
      </c>
      <c r="D2011" s="14" t="s">
        <v>12</v>
      </c>
      <c r="E2011" s="14" t="s">
        <v>10</v>
      </c>
      <c r="F2011" s="14" t="s">
        <v>177</v>
      </c>
      <c r="G2011" s="14">
        <v>50</v>
      </c>
      <c r="H2011" s="14">
        <v>51</v>
      </c>
      <c r="I2011" s="14">
        <v>10</v>
      </c>
      <c r="J2011" s="14">
        <v>5000</v>
      </c>
      <c r="K2011" s="15">
        <f t="shared" si="31"/>
        <v>50000</v>
      </c>
    </row>
    <row r="2012" spans="1:11">
      <c r="A2012" s="13">
        <v>41350</v>
      </c>
      <c r="B2012" s="67" t="str">
        <f>TEXT($A2012,"YYYY")&amp;"-"&amp;TEXT(ROW()-1,"000")&amp;"-"&amp;$F2012&amp;TEXT(COUNTIF($F$2:F2012,$F2012), "000")</f>
        <v>2013-2011-紅茶610</v>
      </c>
      <c r="C2012" s="14" t="s">
        <v>13</v>
      </c>
      <c r="D2012" s="14" t="s">
        <v>122</v>
      </c>
      <c r="E2012" s="14" t="s">
        <v>18</v>
      </c>
      <c r="F2012" s="14" t="s">
        <v>175</v>
      </c>
      <c r="G2012" s="14">
        <v>79</v>
      </c>
      <c r="H2012" s="14">
        <v>77</v>
      </c>
      <c r="I2012" s="14">
        <v>53</v>
      </c>
      <c r="J2012" s="14">
        <v>23500</v>
      </c>
      <c r="K2012" s="15">
        <f t="shared" si="31"/>
        <v>1245500</v>
      </c>
    </row>
    <row r="2013" spans="1:11">
      <c r="A2013" s="13">
        <v>41350</v>
      </c>
      <c r="B2013" s="67" t="str">
        <f>TEXT($A2013,"YYYY")&amp;"-"&amp;TEXT(ROW()-1,"000")&amp;"-"&amp;$F2013&amp;TEXT(COUNTIF($F$2:F2013,$F2013), "000")</f>
        <v>2013-2012-奶茶488</v>
      </c>
      <c r="C2013" s="14" t="s">
        <v>172</v>
      </c>
      <c r="D2013" s="14" t="s">
        <v>25</v>
      </c>
      <c r="E2013" s="14" t="s">
        <v>21</v>
      </c>
      <c r="F2013" s="14" t="s">
        <v>174</v>
      </c>
      <c r="G2013" s="14">
        <v>47</v>
      </c>
      <c r="H2013" s="14">
        <v>38</v>
      </c>
      <c r="I2013" s="14">
        <v>90</v>
      </c>
      <c r="J2013" s="14">
        <v>18000</v>
      </c>
      <c r="K2013" s="15">
        <f t="shared" si="31"/>
        <v>1620000</v>
      </c>
    </row>
    <row r="2014" spans="1:11">
      <c r="A2014" s="13">
        <v>41350</v>
      </c>
      <c r="B2014" s="67" t="str">
        <f>TEXT($A2014,"YYYY")&amp;"-"&amp;TEXT(ROW()-1,"000")&amp;"-"&amp;$F2014&amp;TEXT(COUNTIF($F$2:F2014,$F2014), "000")</f>
        <v>2013-2013-奶茶489</v>
      </c>
      <c r="C2014" s="14" t="s">
        <v>13</v>
      </c>
      <c r="D2014" s="14" t="s">
        <v>95</v>
      </c>
      <c r="E2014" s="14" t="s">
        <v>10</v>
      </c>
      <c r="F2014" s="14" t="s">
        <v>174</v>
      </c>
      <c r="G2014" s="14">
        <v>72</v>
      </c>
      <c r="H2014" s="14">
        <v>77</v>
      </c>
      <c r="I2014" s="14">
        <v>18</v>
      </c>
      <c r="J2014" s="14">
        <v>18000</v>
      </c>
      <c r="K2014" s="15">
        <f t="shared" si="31"/>
        <v>324000</v>
      </c>
    </row>
    <row r="2015" spans="1:11">
      <c r="A2015" s="13">
        <v>41351</v>
      </c>
      <c r="B2015" s="67" t="str">
        <f>TEXT($A2015,"YYYY")&amp;"-"&amp;TEXT(ROW()-1,"000")&amp;"-"&amp;$F2015&amp;TEXT(COUNTIF($F$2:F2015,$F2015), "000")</f>
        <v>2013-2014-奶茶490</v>
      </c>
      <c r="C2015" s="14" t="s">
        <v>173</v>
      </c>
      <c r="D2015" s="14" t="s">
        <v>17</v>
      </c>
      <c r="E2015" s="14" t="s">
        <v>18</v>
      </c>
      <c r="F2015" s="14" t="s">
        <v>174</v>
      </c>
      <c r="G2015" s="14">
        <v>40</v>
      </c>
      <c r="H2015" s="14">
        <v>29</v>
      </c>
      <c r="I2015" s="14">
        <v>13</v>
      </c>
      <c r="J2015" s="14">
        <v>18000</v>
      </c>
      <c r="K2015" s="15">
        <f t="shared" si="31"/>
        <v>234000</v>
      </c>
    </row>
    <row r="2016" spans="1:11">
      <c r="A2016" s="13">
        <v>41352</v>
      </c>
      <c r="B2016" s="67" t="str">
        <f>TEXT($A2016,"YYYY")&amp;"-"&amp;TEXT(ROW()-1,"000")&amp;"-"&amp;$F2016&amp;TEXT(COUNTIF($F$2:F2016,$F2016), "000")</f>
        <v>2013-2015-紅茶611</v>
      </c>
      <c r="C2016" s="14" t="s">
        <v>171</v>
      </c>
      <c r="D2016" s="14" t="s">
        <v>75</v>
      </c>
      <c r="E2016" s="14" t="s">
        <v>7</v>
      </c>
      <c r="F2016" s="14" t="s">
        <v>175</v>
      </c>
      <c r="G2016" s="14">
        <v>99</v>
      </c>
      <c r="H2016" s="14">
        <v>70</v>
      </c>
      <c r="I2016" s="14">
        <v>71</v>
      </c>
      <c r="J2016" s="14">
        <v>23500</v>
      </c>
      <c r="K2016" s="15">
        <f t="shared" si="31"/>
        <v>1668500</v>
      </c>
    </row>
    <row r="2017" spans="1:11">
      <c r="A2017" s="13">
        <v>41352</v>
      </c>
      <c r="B2017" s="67" t="str">
        <f>TEXT($A2017,"YYYY")&amp;"-"&amp;TEXT(ROW()-1,"000")&amp;"-"&amp;$F2017&amp;TEXT(COUNTIF($F$2:F2017,$F2017), "000")</f>
        <v>2013-2016-紅茶612</v>
      </c>
      <c r="C2017" s="14" t="s">
        <v>173</v>
      </c>
      <c r="D2017" s="14" t="s">
        <v>130</v>
      </c>
      <c r="E2017" s="14" t="s">
        <v>18</v>
      </c>
      <c r="F2017" s="14" t="s">
        <v>175</v>
      </c>
      <c r="G2017" s="14">
        <v>94</v>
      </c>
      <c r="H2017" s="14">
        <v>44</v>
      </c>
      <c r="I2017" s="14">
        <v>12</v>
      </c>
      <c r="J2017" s="14">
        <v>23500</v>
      </c>
      <c r="K2017" s="15">
        <f t="shared" si="31"/>
        <v>282000</v>
      </c>
    </row>
    <row r="2018" spans="1:11">
      <c r="A2018" s="13">
        <v>41353</v>
      </c>
      <c r="B2018" s="67" t="str">
        <f>TEXT($A2018,"YYYY")&amp;"-"&amp;TEXT(ROW()-1,"000")&amp;"-"&amp;$F2018&amp;TEXT(COUNTIF($F$2:F2018,$F2018), "000")</f>
        <v>2013-2017-泠涷茶750</v>
      </c>
      <c r="C2018" s="14" t="s">
        <v>13</v>
      </c>
      <c r="D2018" s="14" t="s">
        <v>34</v>
      </c>
      <c r="E2018" s="14" t="s">
        <v>23</v>
      </c>
      <c r="F2018" s="14" t="s">
        <v>176</v>
      </c>
      <c r="G2018" s="14">
        <v>75</v>
      </c>
      <c r="H2018" s="14">
        <v>37</v>
      </c>
      <c r="I2018" s="14">
        <v>70</v>
      </c>
      <c r="J2018" s="14">
        <v>9000</v>
      </c>
      <c r="K2018" s="15">
        <f t="shared" si="31"/>
        <v>630000</v>
      </c>
    </row>
    <row r="2019" spans="1:11">
      <c r="A2019" s="13">
        <v>41354</v>
      </c>
      <c r="B2019" s="67" t="str">
        <f>TEXT($A2019,"YYYY")&amp;"-"&amp;TEXT(ROW()-1,"000")&amp;"-"&amp;$F2019&amp;TEXT(COUNTIF($F$2:F2019,$F2019), "000")</f>
        <v>2013-2018-奶茶491</v>
      </c>
      <c r="C2019" s="14" t="s">
        <v>13</v>
      </c>
      <c r="D2019" s="14" t="s">
        <v>65</v>
      </c>
      <c r="E2019" s="14" t="s">
        <v>7</v>
      </c>
      <c r="F2019" s="14" t="s">
        <v>174</v>
      </c>
      <c r="G2019" s="14">
        <v>76</v>
      </c>
      <c r="H2019" s="14">
        <v>59</v>
      </c>
      <c r="I2019" s="14">
        <v>54</v>
      </c>
      <c r="J2019" s="14">
        <v>18000</v>
      </c>
      <c r="K2019" s="15">
        <f t="shared" si="31"/>
        <v>972000</v>
      </c>
    </row>
    <row r="2020" spans="1:11">
      <c r="A2020" s="13">
        <v>41354</v>
      </c>
      <c r="B2020" s="67" t="str">
        <f>TEXT($A2020,"YYYY")&amp;"-"&amp;TEXT(ROW()-1,"000")&amp;"-"&amp;$F2020&amp;TEXT(COUNTIF($F$2:F2020,$F2020), "000")</f>
        <v>2013-2019-泠涷茶751</v>
      </c>
      <c r="C2020" s="14" t="s">
        <v>170</v>
      </c>
      <c r="D2020" s="14" t="s">
        <v>60</v>
      </c>
      <c r="E2020" s="14" t="s">
        <v>7</v>
      </c>
      <c r="F2020" s="14" t="s">
        <v>176</v>
      </c>
      <c r="G2020" s="14">
        <v>29</v>
      </c>
      <c r="H2020" s="14">
        <v>73</v>
      </c>
      <c r="I2020" s="14">
        <v>88</v>
      </c>
      <c r="J2020" s="14">
        <v>9000</v>
      </c>
      <c r="K2020" s="15">
        <f t="shared" si="31"/>
        <v>792000</v>
      </c>
    </row>
    <row r="2021" spans="1:11">
      <c r="A2021" s="13">
        <v>41355</v>
      </c>
      <c r="B2021" s="67" t="str">
        <f>TEXT($A2021,"YYYY")&amp;"-"&amp;TEXT(ROW()-1,"000")&amp;"-"&amp;$F2021&amp;TEXT(COUNTIF($F$2:F2021,$F2021), "000")</f>
        <v>2013-2020-奶茶492</v>
      </c>
      <c r="C2021" s="14" t="s">
        <v>170</v>
      </c>
      <c r="D2021" s="14" t="s">
        <v>131</v>
      </c>
      <c r="E2021" s="14" t="s">
        <v>23</v>
      </c>
      <c r="F2021" s="14" t="s">
        <v>174</v>
      </c>
      <c r="G2021" s="14">
        <v>55</v>
      </c>
      <c r="H2021" s="14">
        <v>68</v>
      </c>
      <c r="I2021" s="14">
        <v>36</v>
      </c>
      <c r="J2021" s="14">
        <v>18000</v>
      </c>
      <c r="K2021" s="15">
        <f t="shared" si="31"/>
        <v>648000</v>
      </c>
    </row>
    <row r="2022" spans="1:11">
      <c r="A2022" s="13">
        <v>41355</v>
      </c>
      <c r="B2022" s="67" t="str">
        <f>TEXT($A2022,"YYYY")&amp;"-"&amp;TEXT(ROW()-1,"000")&amp;"-"&amp;$F2022&amp;TEXT(COUNTIF($F$2:F2022,$F2022), "000")</f>
        <v>2013-2021-紅茶613</v>
      </c>
      <c r="C2022" s="14" t="s">
        <v>171</v>
      </c>
      <c r="D2022" s="14" t="s">
        <v>41</v>
      </c>
      <c r="E2022" s="14" t="s">
        <v>23</v>
      </c>
      <c r="F2022" s="14" t="s">
        <v>175</v>
      </c>
      <c r="G2022" s="14">
        <v>38</v>
      </c>
      <c r="H2022" s="14">
        <v>22</v>
      </c>
      <c r="I2022" s="14">
        <v>21</v>
      </c>
      <c r="J2022" s="14">
        <v>23500</v>
      </c>
      <c r="K2022" s="15">
        <f t="shared" si="31"/>
        <v>493500</v>
      </c>
    </row>
    <row r="2023" spans="1:11">
      <c r="A2023" s="13">
        <v>41355</v>
      </c>
      <c r="B2023" s="67" t="str">
        <f>TEXT($A2023,"YYYY")&amp;"-"&amp;TEXT(ROW()-1,"000")&amp;"-"&amp;$F2023&amp;TEXT(COUNTIF($F$2:F2023,$F2023), "000")</f>
        <v>2013-2022-泠涷茶752</v>
      </c>
      <c r="C2023" s="14" t="s">
        <v>171</v>
      </c>
      <c r="D2023" s="14" t="s">
        <v>90</v>
      </c>
      <c r="E2023" s="14" t="s">
        <v>21</v>
      </c>
      <c r="F2023" s="14" t="s">
        <v>176</v>
      </c>
      <c r="G2023" s="14">
        <v>37</v>
      </c>
      <c r="H2023" s="14">
        <v>45</v>
      </c>
      <c r="I2023" s="14">
        <v>74</v>
      </c>
      <c r="J2023" s="14">
        <v>9000</v>
      </c>
      <c r="K2023" s="15">
        <f t="shared" si="31"/>
        <v>666000</v>
      </c>
    </row>
    <row r="2024" spans="1:11">
      <c r="A2024" s="13">
        <v>41357</v>
      </c>
      <c r="B2024" s="67" t="str">
        <f>TEXT($A2024,"YYYY")&amp;"-"&amp;TEXT(ROW()-1,"000")&amp;"-"&amp;$F2024&amp;TEXT(COUNTIF($F$2:F2024,$F2024), "000")</f>
        <v>2013-2023-茶包102</v>
      </c>
      <c r="C2024" s="14" t="s">
        <v>170</v>
      </c>
      <c r="D2024" s="14" t="s">
        <v>43</v>
      </c>
      <c r="E2024" s="14" t="s">
        <v>21</v>
      </c>
      <c r="F2024" s="14" t="s">
        <v>178</v>
      </c>
      <c r="G2024" s="14">
        <v>31</v>
      </c>
      <c r="H2024" s="14">
        <v>31</v>
      </c>
      <c r="I2024" s="14">
        <v>25</v>
      </c>
      <c r="J2024" s="14">
        <v>4000</v>
      </c>
      <c r="K2024" s="15">
        <f t="shared" si="31"/>
        <v>100000</v>
      </c>
    </row>
    <row r="2025" spans="1:11">
      <c r="A2025" s="13">
        <v>41358</v>
      </c>
      <c r="B2025" s="67" t="str">
        <f>TEXT($A2025,"YYYY")&amp;"-"&amp;TEXT(ROW()-1,"000")&amp;"-"&amp;$F2025&amp;TEXT(COUNTIF($F$2:F2025,$F2025), "000")</f>
        <v>2013-2024-泠涷茶753</v>
      </c>
      <c r="C2025" s="14" t="s">
        <v>171</v>
      </c>
      <c r="D2025" s="14" t="s">
        <v>63</v>
      </c>
      <c r="E2025" s="14" t="s">
        <v>7</v>
      </c>
      <c r="F2025" s="14" t="s">
        <v>176</v>
      </c>
      <c r="G2025" s="14">
        <v>36</v>
      </c>
      <c r="H2025" s="14">
        <v>84</v>
      </c>
      <c r="I2025" s="14">
        <v>17</v>
      </c>
      <c r="J2025" s="14">
        <v>9000</v>
      </c>
      <c r="K2025" s="15">
        <f t="shared" si="31"/>
        <v>153000</v>
      </c>
    </row>
    <row r="2026" spans="1:11">
      <c r="A2026" s="13">
        <v>41358</v>
      </c>
      <c r="B2026" s="67" t="str">
        <f>TEXT($A2026,"YYYY")&amp;"-"&amp;TEXT(ROW()-1,"000")&amp;"-"&amp;$F2026&amp;TEXT(COUNTIF($F$2:F2026,$F2026), "000")</f>
        <v>2013-2025-紅茶614</v>
      </c>
      <c r="C2026" s="14" t="s">
        <v>13</v>
      </c>
      <c r="D2026" s="14" t="s">
        <v>145</v>
      </c>
      <c r="E2026" s="14" t="s">
        <v>118</v>
      </c>
      <c r="F2026" s="14" t="s">
        <v>175</v>
      </c>
      <c r="G2026" s="14">
        <v>30</v>
      </c>
      <c r="H2026" s="14">
        <v>27</v>
      </c>
      <c r="I2026" s="14">
        <v>67</v>
      </c>
      <c r="J2026" s="14">
        <v>23500</v>
      </c>
      <c r="K2026" s="15">
        <f t="shared" si="31"/>
        <v>1574500</v>
      </c>
    </row>
    <row r="2027" spans="1:11">
      <c r="A2027" s="13">
        <v>41359</v>
      </c>
      <c r="B2027" s="67" t="str">
        <f>TEXT($A2027,"YYYY")&amp;"-"&amp;TEXT(ROW()-1,"000")&amp;"-"&amp;$F2027&amp;TEXT(COUNTIF($F$2:F2027,$F2027), "000")</f>
        <v>2013-2026-茶包103</v>
      </c>
      <c r="C2027" s="14" t="s">
        <v>173</v>
      </c>
      <c r="D2027" s="14" t="s">
        <v>22</v>
      </c>
      <c r="E2027" s="14" t="s">
        <v>23</v>
      </c>
      <c r="F2027" s="14" t="s">
        <v>178</v>
      </c>
      <c r="G2027" s="14">
        <v>86</v>
      </c>
      <c r="H2027" s="14">
        <v>46</v>
      </c>
      <c r="I2027" s="14">
        <v>8</v>
      </c>
      <c r="J2027" s="14">
        <v>4000</v>
      </c>
      <c r="K2027" s="15">
        <f t="shared" si="31"/>
        <v>32000</v>
      </c>
    </row>
    <row r="2028" spans="1:11">
      <c r="A2028" s="13">
        <v>41360</v>
      </c>
      <c r="B2028" s="67" t="str">
        <f>TEXT($A2028,"YYYY")&amp;"-"&amp;TEXT(ROW()-1,"000")&amp;"-"&amp;$F2028&amp;TEXT(COUNTIF($F$2:F2028,$F2028), "000")</f>
        <v>2013-2027-奶茶493</v>
      </c>
      <c r="C2028" s="14" t="s">
        <v>173</v>
      </c>
      <c r="D2028" s="14" t="s">
        <v>129</v>
      </c>
      <c r="E2028" s="14" t="s">
        <v>18</v>
      </c>
      <c r="F2028" s="14" t="s">
        <v>174</v>
      </c>
      <c r="G2028" s="14">
        <v>47</v>
      </c>
      <c r="H2028" s="14">
        <v>91</v>
      </c>
      <c r="I2028" s="14">
        <v>71</v>
      </c>
      <c r="J2028" s="14">
        <v>18000</v>
      </c>
      <c r="K2028" s="15">
        <f t="shared" si="31"/>
        <v>1278000</v>
      </c>
    </row>
    <row r="2029" spans="1:11">
      <c r="A2029" s="13">
        <v>41360</v>
      </c>
      <c r="B2029" s="67" t="str">
        <f>TEXT($A2029,"YYYY")&amp;"-"&amp;TEXT(ROW()-1,"000")&amp;"-"&amp;$F2029&amp;TEXT(COUNTIF($F$2:F2029,$F2029), "000")</f>
        <v>2013-2028-泠涷茶754</v>
      </c>
      <c r="C2029" s="14" t="s">
        <v>169</v>
      </c>
      <c r="D2029" s="14" t="s">
        <v>135</v>
      </c>
      <c r="E2029" s="14" t="s">
        <v>23</v>
      </c>
      <c r="F2029" s="14" t="s">
        <v>176</v>
      </c>
      <c r="G2029" s="14">
        <v>54</v>
      </c>
      <c r="H2029" s="14">
        <v>96</v>
      </c>
      <c r="I2029" s="14">
        <v>63</v>
      </c>
      <c r="J2029" s="14">
        <v>9000</v>
      </c>
      <c r="K2029" s="15">
        <f t="shared" si="31"/>
        <v>567000</v>
      </c>
    </row>
    <row r="2030" spans="1:11">
      <c r="A2030" s="13">
        <v>41361</v>
      </c>
      <c r="B2030" s="67" t="str">
        <f>TEXT($A2030,"YYYY")&amp;"-"&amp;TEXT(ROW()-1,"000")&amp;"-"&amp;$F2030&amp;TEXT(COUNTIF($F$2:F2030,$F2030), "000")</f>
        <v>2013-2029-紅茶615</v>
      </c>
      <c r="C2030" s="14" t="s">
        <v>13</v>
      </c>
      <c r="D2030" s="14" t="s">
        <v>121</v>
      </c>
      <c r="E2030" s="14" t="s">
        <v>10</v>
      </c>
      <c r="F2030" s="14" t="s">
        <v>175</v>
      </c>
      <c r="G2030" s="14">
        <v>21</v>
      </c>
      <c r="H2030" s="14">
        <v>52</v>
      </c>
      <c r="I2030" s="14">
        <v>93</v>
      </c>
      <c r="J2030" s="14">
        <v>23500</v>
      </c>
      <c r="K2030" s="15">
        <f t="shared" si="31"/>
        <v>2185500</v>
      </c>
    </row>
    <row r="2031" spans="1:11">
      <c r="A2031" s="13">
        <v>41362</v>
      </c>
      <c r="B2031" s="67" t="str">
        <f>TEXT($A2031,"YYYY")&amp;"-"&amp;TEXT(ROW()-1,"000")&amp;"-"&amp;$F2031&amp;TEXT(COUNTIF($F$2:F2031,$F2031), "000")</f>
        <v>2013-2030-泠涷茶755</v>
      </c>
      <c r="C2031" s="14" t="s">
        <v>169</v>
      </c>
      <c r="D2031" s="14" t="s">
        <v>16</v>
      </c>
      <c r="E2031" s="14" t="s">
        <v>10</v>
      </c>
      <c r="F2031" s="14" t="s">
        <v>176</v>
      </c>
      <c r="G2031" s="14">
        <v>95</v>
      </c>
      <c r="H2031" s="14">
        <v>93</v>
      </c>
      <c r="I2031" s="14">
        <v>50</v>
      </c>
      <c r="J2031" s="14">
        <v>9000</v>
      </c>
      <c r="K2031" s="15">
        <f t="shared" si="31"/>
        <v>450000</v>
      </c>
    </row>
    <row r="2032" spans="1:11">
      <c r="A2032" s="13">
        <v>41363</v>
      </c>
      <c r="B2032" s="67" t="str">
        <f>TEXT($A2032,"YYYY")&amp;"-"&amp;TEXT(ROW()-1,"000")&amp;"-"&amp;$F2032&amp;TEXT(COUNTIF($F$2:F2032,$F2032), "000")</f>
        <v>2013-2031-紅茶616</v>
      </c>
      <c r="C2032" s="14" t="s">
        <v>172</v>
      </c>
      <c r="D2032" s="14" t="s">
        <v>57</v>
      </c>
      <c r="E2032" s="14" t="s">
        <v>7</v>
      </c>
      <c r="F2032" s="14" t="s">
        <v>175</v>
      </c>
      <c r="G2032" s="14">
        <v>58</v>
      </c>
      <c r="H2032" s="14">
        <v>26</v>
      </c>
      <c r="I2032" s="14">
        <v>69</v>
      </c>
      <c r="J2032" s="14">
        <v>23500</v>
      </c>
      <c r="K2032" s="15">
        <f t="shared" si="31"/>
        <v>1621500</v>
      </c>
    </row>
    <row r="2033" spans="1:11">
      <c r="A2033" s="13">
        <v>41364</v>
      </c>
      <c r="B2033" s="67" t="str">
        <f>TEXT($A2033,"YYYY")&amp;"-"&amp;TEXT(ROW()-1,"000")&amp;"-"&amp;$F2033&amp;TEXT(COUNTIF($F$2:F2033,$F2033), "000")</f>
        <v>2013-2032-紅茶617</v>
      </c>
      <c r="C2033" s="14" t="s">
        <v>173</v>
      </c>
      <c r="D2033" s="14" t="s">
        <v>38</v>
      </c>
      <c r="E2033" s="14" t="s">
        <v>23</v>
      </c>
      <c r="F2033" s="14" t="s">
        <v>175</v>
      </c>
      <c r="G2033" s="14">
        <v>72</v>
      </c>
      <c r="H2033" s="14">
        <v>21</v>
      </c>
      <c r="I2033" s="14">
        <v>56</v>
      </c>
      <c r="J2033" s="14">
        <v>23500</v>
      </c>
      <c r="K2033" s="15">
        <f t="shared" si="31"/>
        <v>1316000</v>
      </c>
    </row>
    <row r="2034" spans="1:11">
      <c r="A2034" s="13">
        <v>41365</v>
      </c>
      <c r="B2034" s="67" t="str">
        <f>TEXT($A2034,"YYYY")&amp;"-"&amp;TEXT(ROW()-1,"000")&amp;"-"&amp;$F2034&amp;TEXT(COUNTIF($F$2:F2034,$F2034), "000")</f>
        <v>2013-2033-奶茶494</v>
      </c>
      <c r="C2034" s="14" t="s">
        <v>13</v>
      </c>
      <c r="D2034" s="14" t="s">
        <v>89</v>
      </c>
      <c r="E2034" s="14" t="s">
        <v>10</v>
      </c>
      <c r="F2034" s="14" t="s">
        <v>174</v>
      </c>
      <c r="G2034" s="14">
        <v>72</v>
      </c>
      <c r="H2034" s="14">
        <v>33</v>
      </c>
      <c r="I2034" s="14">
        <v>16</v>
      </c>
      <c r="J2034" s="14">
        <v>18000</v>
      </c>
      <c r="K2034" s="15">
        <f t="shared" si="31"/>
        <v>288000</v>
      </c>
    </row>
    <row r="2035" spans="1:11">
      <c r="A2035" s="13">
        <v>41371</v>
      </c>
      <c r="B2035" s="67" t="str">
        <f>TEXT($A2035,"YYYY")&amp;"-"&amp;TEXT(ROW()-1,"000")&amp;"-"&amp;$F2035&amp;TEXT(COUNTIF($F$2:F2035,$F2035), "000")</f>
        <v>2013-2034-茶里王057</v>
      </c>
      <c r="C2035" s="14" t="s">
        <v>171</v>
      </c>
      <c r="D2035" s="14" t="s">
        <v>168</v>
      </c>
      <c r="E2035" s="14" t="s">
        <v>7</v>
      </c>
      <c r="F2035" s="14" t="s">
        <v>177</v>
      </c>
      <c r="G2035" s="14">
        <v>39</v>
      </c>
      <c r="H2035" s="14">
        <v>94</v>
      </c>
      <c r="I2035" s="14">
        <v>21</v>
      </c>
      <c r="J2035" s="14">
        <v>5000</v>
      </c>
      <c r="K2035" s="15">
        <f t="shared" si="31"/>
        <v>105000</v>
      </c>
    </row>
    <row r="2036" spans="1:11">
      <c r="A2036" s="13">
        <v>41372</v>
      </c>
      <c r="B2036" s="67" t="str">
        <f>TEXT($A2036,"YYYY")&amp;"-"&amp;TEXT(ROW()-1,"000")&amp;"-"&amp;$F2036&amp;TEXT(COUNTIF($F$2:F2036,$F2036), "000")</f>
        <v>2013-2035-泠涷茶756</v>
      </c>
      <c r="C2036" s="14" t="s">
        <v>173</v>
      </c>
      <c r="D2036" s="14" t="s">
        <v>159</v>
      </c>
      <c r="E2036" s="14" t="s">
        <v>21</v>
      </c>
      <c r="F2036" s="14" t="s">
        <v>176</v>
      </c>
      <c r="G2036" s="14">
        <v>26</v>
      </c>
      <c r="H2036" s="14">
        <v>27</v>
      </c>
      <c r="I2036" s="14">
        <v>42</v>
      </c>
      <c r="J2036" s="14">
        <v>9000</v>
      </c>
      <c r="K2036" s="15">
        <f t="shared" si="31"/>
        <v>378000</v>
      </c>
    </row>
    <row r="2037" spans="1:11">
      <c r="A2037" s="13">
        <v>41373</v>
      </c>
      <c r="B2037" s="67" t="str">
        <f>TEXT($A2037,"YYYY")&amp;"-"&amp;TEXT(ROW()-1,"000")&amp;"-"&amp;$F2037&amp;TEXT(COUNTIF($F$2:F2037,$F2037), "000")</f>
        <v>2013-2036-泠涷茶757</v>
      </c>
      <c r="C2037" s="14" t="s">
        <v>169</v>
      </c>
      <c r="D2037" s="14" t="s">
        <v>11</v>
      </c>
      <c r="E2037" s="14" t="s">
        <v>7</v>
      </c>
      <c r="F2037" s="14" t="s">
        <v>176</v>
      </c>
      <c r="G2037" s="14">
        <v>39</v>
      </c>
      <c r="H2037" s="14">
        <v>74</v>
      </c>
      <c r="I2037" s="14">
        <v>33</v>
      </c>
      <c r="J2037" s="14">
        <v>9000</v>
      </c>
      <c r="K2037" s="15">
        <f t="shared" si="31"/>
        <v>297000</v>
      </c>
    </row>
    <row r="2038" spans="1:11">
      <c r="A2038" s="13">
        <v>41374</v>
      </c>
      <c r="B2038" s="67" t="str">
        <f>TEXT($A2038,"YYYY")&amp;"-"&amp;TEXT(ROW()-1,"000")&amp;"-"&amp;$F2038&amp;TEXT(COUNTIF($F$2:F2038,$F2038), "000")</f>
        <v>2013-2037-紅茶618</v>
      </c>
      <c r="C2038" s="14" t="s">
        <v>169</v>
      </c>
      <c r="D2038" s="14" t="s">
        <v>94</v>
      </c>
      <c r="E2038" s="14" t="s">
        <v>10</v>
      </c>
      <c r="F2038" s="14" t="s">
        <v>175</v>
      </c>
      <c r="G2038" s="14">
        <v>69</v>
      </c>
      <c r="H2038" s="14">
        <v>59</v>
      </c>
      <c r="I2038" s="14">
        <v>41</v>
      </c>
      <c r="J2038" s="14">
        <v>23500</v>
      </c>
      <c r="K2038" s="15">
        <f t="shared" si="31"/>
        <v>963500</v>
      </c>
    </row>
    <row r="2039" spans="1:11">
      <c r="A2039" s="13">
        <v>41375</v>
      </c>
      <c r="B2039" s="67" t="str">
        <f>TEXT($A2039,"YYYY")&amp;"-"&amp;TEXT(ROW()-1,"000")&amp;"-"&amp;$F2039&amp;TEXT(COUNTIF($F$2:F2039,$F2039), "000")</f>
        <v>2013-2038-紅茶619</v>
      </c>
      <c r="C2039" s="14" t="s">
        <v>172</v>
      </c>
      <c r="D2039" s="14" t="s">
        <v>26</v>
      </c>
      <c r="E2039" s="14" t="s">
        <v>21</v>
      </c>
      <c r="F2039" s="14" t="s">
        <v>175</v>
      </c>
      <c r="G2039" s="14">
        <v>68</v>
      </c>
      <c r="H2039" s="14">
        <v>29</v>
      </c>
      <c r="I2039" s="14">
        <v>50</v>
      </c>
      <c r="J2039" s="14">
        <v>23500</v>
      </c>
      <c r="K2039" s="15">
        <f t="shared" si="31"/>
        <v>1175000</v>
      </c>
    </row>
    <row r="2040" spans="1:11">
      <c r="A2040" s="13">
        <v>41375</v>
      </c>
      <c r="B2040" s="67" t="str">
        <f>TEXT($A2040,"YYYY")&amp;"-"&amp;TEXT(ROW()-1,"000")&amp;"-"&amp;$F2040&amp;TEXT(COUNTIF($F$2:F2040,$F2040), "000")</f>
        <v>2013-2039-紅茶620</v>
      </c>
      <c r="C2040" s="14" t="s">
        <v>172</v>
      </c>
      <c r="D2040" s="14" t="s">
        <v>74</v>
      </c>
      <c r="E2040" s="14" t="s">
        <v>7</v>
      </c>
      <c r="F2040" s="14" t="s">
        <v>175</v>
      </c>
      <c r="G2040" s="14">
        <v>100</v>
      </c>
      <c r="H2040" s="14">
        <v>86</v>
      </c>
      <c r="I2040" s="14">
        <v>69</v>
      </c>
      <c r="J2040" s="14">
        <v>23500</v>
      </c>
      <c r="K2040" s="15">
        <f t="shared" si="31"/>
        <v>1621500</v>
      </c>
    </row>
    <row r="2041" spans="1:11">
      <c r="A2041" s="13">
        <v>41377</v>
      </c>
      <c r="B2041" s="67" t="str">
        <f>TEXT($A2041,"YYYY")&amp;"-"&amp;TEXT(ROW()-1,"000")&amp;"-"&amp;$F2041&amp;TEXT(COUNTIF($F$2:F2041,$F2041), "000")</f>
        <v>2013-2040-泠涷茶758</v>
      </c>
      <c r="C2041" s="14" t="s">
        <v>171</v>
      </c>
      <c r="D2041" s="14" t="s">
        <v>114</v>
      </c>
      <c r="E2041" s="14" t="s">
        <v>10</v>
      </c>
      <c r="F2041" s="14" t="s">
        <v>176</v>
      </c>
      <c r="G2041" s="14">
        <v>65</v>
      </c>
      <c r="H2041" s="14">
        <v>66</v>
      </c>
      <c r="I2041" s="14">
        <v>56</v>
      </c>
      <c r="J2041" s="14">
        <v>9000</v>
      </c>
      <c r="K2041" s="15">
        <f t="shared" si="31"/>
        <v>504000</v>
      </c>
    </row>
    <row r="2042" spans="1:11">
      <c r="A2042" s="13">
        <v>41377</v>
      </c>
      <c r="B2042" s="67" t="str">
        <f>TEXT($A2042,"YYYY")&amp;"-"&amp;TEXT(ROW()-1,"000")&amp;"-"&amp;$F2042&amp;TEXT(COUNTIF($F$2:F2042,$F2042), "000")</f>
        <v>2013-2041-泠涷茶759</v>
      </c>
      <c r="C2042" s="14" t="s">
        <v>170</v>
      </c>
      <c r="D2042" s="14" t="s">
        <v>144</v>
      </c>
      <c r="E2042" s="14" t="s">
        <v>118</v>
      </c>
      <c r="F2042" s="14" t="s">
        <v>176</v>
      </c>
      <c r="G2042" s="14">
        <v>70</v>
      </c>
      <c r="H2042" s="14">
        <v>71</v>
      </c>
      <c r="I2042" s="14">
        <v>98</v>
      </c>
      <c r="J2042" s="14">
        <v>9000</v>
      </c>
      <c r="K2042" s="15">
        <f t="shared" si="31"/>
        <v>882000</v>
      </c>
    </row>
    <row r="2043" spans="1:11">
      <c r="A2043" s="13">
        <v>41377</v>
      </c>
      <c r="B2043" s="67" t="str">
        <f>TEXT($A2043,"YYYY")&amp;"-"&amp;TEXT(ROW()-1,"000")&amp;"-"&amp;$F2043&amp;TEXT(COUNTIF($F$2:F2043,$F2043), "000")</f>
        <v>2013-2042-茶里王058</v>
      </c>
      <c r="C2043" s="14" t="s">
        <v>170</v>
      </c>
      <c r="D2043" s="14" t="s">
        <v>14</v>
      </c>
      <c r="E2043" s="14" t="s">
        <v>10</v>
      </c>
      <c r="F2043" s="14" t="s">
        <v>177</v>
      </c>
      <c r="G2043" s="14">
        <v>94</v>
      </c>
      <c r="H2043" s="14">
        <v>41</v>
      </c>
      <c r="I2043" s="14">
        <v>46</v>
      </c>
      <c r="J2043" s="14">
        <v>5000</v>
      </c>
      <c r="K2043" s="15">
        <f t="shared" si="31"/>
        <v>230000</v>
      </c>
    </row>
    <row r="2044" spans="1:11">
      <c r="A2044" s="13">
        <v>41378</v>
      </c>
      <c r="B2044" s="67" t="str">
        <f>TEXT($A2044,"YYYY")&amp;"-"&amp;TEXT(ROW()-1,"000")&amp;"-"&amp;$F2044&amp;TEXT(COUNTIF($F$2:F2044,$F2044), "000")</f>
        <v>2013-2043-泠涷茶760</v>
      </c>
      <c r="C2044" s="14" t="s">
        <v>171</v>
      </c>
      <c r="D2044" s="14" t="s">
        <v>39</v>
      </c>
      <c r="E2044" s="14" t="s">
        <v>23</v>
      </c>
      <c r="F2044" s="14" t="s">
        <v>176</v>
      </c>
      <c r="G2044" s="14">
        <v>60</v>
      </c>
      <c r="H2044" s="14">
        <v>58</v>
      </c>
      <c r="I2044" s="14">
        <v>3</v>
      </c>
      <c r="J2044" s="14">
        <v>9000</v>
      </c>
      <c r="K2044" s="15">
        <f t="shared" si="31"/>
        <v>27000</v>
      </c>
    </row>
    <row r="2045" spans="1:11">
      <c r="A2045" s="13">
        <v>41378</v>
      </c>
      <c r="B2045" s="67" t="str">
        <f>TEXT($A2045,"YYYY")&amp;"-"&amp;TEXT(ROW()-1,"000")&amp;"-"&amp;$F2045&amp;TEXT(COUNTIF($F$2:F2045,$F2045), "000")</f>
        <v>2013-2044-紅茶621</v>
      </c>
      <c r="C2045" s="14" t="s">
        <v>171</v>
      </c>
      <c r="D2045" s="14" t="s">
        <v>91</v>
      </c>
      <c r="E2045" s="14" t="s">
        <v>10</v>
      </c>
      <c r="F2045" s="14" t="s">
        <v>175</v>
      </c>
      <c r="G2045" s="14">
        <v>51</v>
      </c>
      <c r="H2045" s="14">
        <v>42</v>
      </c>
      <c r="I2045" s="14">
        <v>1</v>
      </c>
      <c r="J2045" s="14">
        <v>23500</v>
      </c>
      <c r="K2045" s="15">
        <f t="shared" si="31"/>
        <v>23500</v>
      </c>
    </row>
    <row r="2046" spans="1:11">
      <c r="A2046" s="13">
        <v>41378</v>
      </c>
      <c r="B2046" s="67" t="str">
        <f>TEXT($A2046,"YYYY")&amp;"-"&amp;TEXT(ROW()-1,"000")&amp;"-"&amp;$F2046&amp;TEXT(COUNTIF($F$2:F2046,$F2046), "000")</f>
        <v>2013-2045-紅茶622</v>
      </c>
      <c r="C2046" s="14" t="s">
        <v>170</v>
      </c>
      <c r="D2046" s="14" t="s">
        <v>67</v>
      </c>
      <c r="E2046" s="14" t="s">
        <v>7</v>
      </c>
      <c r="F2046" s="14" t="s">
        <v>175</v>
      </c>
      <c r="G2046" s="14">
        <v>72</v>
      </c>
      <c r="H2046" s="14">
        <v>56</v>
      </c>
      <c r="I2046" s="14">
        <v>90</v>
      </c>
      <c r="J2046" s="14">
        <v>23500</v>
      </c>
      <c r="K2046" s="15">
        <f t="shared" si="31"/>
        <v>2115000</v>
      </c>
    </row>
    <row r="2047" spans="1:11">
      <c r="A2047" s="13">
        <v>41379</v>
      </c>
      <c r="B2047" s="67" t="str">
        <f>TEXT($A2047,"YYYY")&amp;"-"&amp;TEXT(ROW()-1,"000")&amp;"-"&amp;$F2047&amp;TEXT(COUNTIF($F$2:F2047,$F2047), "000")</f>
        <v>2013-2046-奶茶495</v>
      </c>
      <c r="C2047" s="14" t="s">
        <v>173</v>
      </c>
      <c r="D2047" s="14" t="s">
        <v>137</v>
      </c>
      <c r="E2047" s="14" t="s">
        <v>21</v>
      </c>
      <c r="F2047" s="14" t="s">
        <v>174</v>
      </c>
      <c r="G2047" s="14">
        <v>63</v>
      </c>
      <c r="H2047" s="14">
        <v>39</v>
      </c>
      <c r="I2047" s="14">
        <v>7</v>
      </c>
      <c r="J2047" s="14">
        <v>18000</v>
      </c>
      <c r="K2047" s="15">
        <f t="shared" si="31"/>
        <v>126000</v>
      </c>
    </row>
    <row r="2048" spans="1:11">
      <c r="A2048" s="13">
        <v>41379</v>
      </c>
      <c r="B2048" s="67" t="str">
        <f>TEXT($A2048,"YYYY")&amp;"-"&amp;TEXT(ROW()-1,"000")&amp;"-"&amp;$F2048&amp;TEXT(COUNTIF($F$2:F2048,$F2048), "000")</f>
        <v>2013-2047-泠涷茶761</v>
      </c>
      <c r="C2048" s="14" t="s">
        <v>172</v>
      </c>
      <c r="D2048" s="14" t="s">
        <v>154</v>
      </c>
      <c r="E2048" s="14" t="s">
        <v>21</v>
      </c>
      <c r="F2048" s="14" t="s">
        <v>176</v>
      </c>
      <c r="G2048" s="14">
        <v>59</v>
      </c>
      <c r="H2048" s="14">
        <v>68</v>
      </c>
      <c r="I2048" s="14">
        <v>20</v>
      </c>
      <c r="J2048" s="14">
        <v>9000</v>
      </c>
      <c r="K2048" s="15">
        <f t="shared" si="31"/>
        <v>180000</v>
      </c>
    </row>
    <row r="2049" spans="1:11">
      <c r="A2049" s="13">
        <v>41380</v>
      </c>
      <c r="B2049" s="67" t="str">
        <f>TEXT($A2049,"YYYY")&amp;"-"&amp;TEXT(ROW()-1,"000")&amp;"-"&amp;$F2049&amp;TEXT(COUNTIF($F$2:F2049,$F2049), "000")</f>
        <v>2013-2048-泠涷茶762</v>
      </c>
      <c r="C2049" s="14" t="s">
        <v>13</v>
      </c>
      <c r="D2049" s="14" t="s">
        <v>147</v>
      </c>
      <c r="E2049" s="14" t="s">
        <v>7</v>
      </c>
      <c r="F2049" s="14" t="s">
        <v>176</v>
      </c>
      <c r="G2049" s="14">
        <v>77</v>
      </c>
      <c r="H2049" s="14">
        <v>47</v>
      </c>
      <c r="I2049" s="14">
        <v>49</v>
      </c>
      <c r="J2049" s="14">
        <v>9000</v>
      </c>
      <c r="K2049" s="15">
        <f t="shared" si="31"/>
        <v>441000</v>
      </c>
    </row>
    <row r="2050" spans="1:11">
      <c r="A2050" s="13">
        <v>41381</v>
      </c>
      <c r="B2050" s="67" t="str">
        <f>TEXT($A2050,"YYYY")&amp;"-"&amp;TEXT(ROW()-1,"000")&amp;"-"&amp;$F2050&amp;TEXT(COUNTIF($F$2:F2050,$F2050), "000")</f>
        <v>2013-2049-泠涷茶763</v>
      </c>
      <c r="C2050" s="14" t="s">
        <v>13</v>
      </c>
      <c r="D2050" s="14" t="s">
        <v>130</v>
      </c>
      <c r="E2050" s="14" t="s">
        <v>18</v>
      </c>
      <c r="F2050" s="14" t="s">
        <v>176</v>
      </c>
      <c r="G2050" s="14">
        <v>55</v>
      </c>
      <c r="H2050" s="14">
        <v>71</v>
      </c>
      <c r="I2050" s="14">
        <v>18</v>
      </c>
      <c r="J2050" s="14">
        <v>9000</v>
      </c>
      <c r="K2050" s="15">
        <f t="shared" ref="K2050:K2113" si="32">J2050*I2050</f>
        <v>162000</v>
      </c>
    </row>
    <row r="2051" spans="1:11">
      <c r="A2051" s="13">
        <v>41383</v>
      </c>
      <c r="B2051" s="67" t="str">
        <f>TEXT($A2051,"YYYY")&amp;"-"&amp;TEXT(ROW()-1,"000")&amp;"-"&amp;$F2051&amp;TEXT(COUNTIF($F$2:F2051,$F2051), "000")</f>
        <v>2013-2050-奶茶496</v>
      </c>
      <c r="C2051" s="14" t="s">
        <v>169</v>
      </c>
      <c r="D2051" s="14" t="s">
        <v>40</v>
      </c>
      <c r="E2051" s="14" t="s">
        <v>10</v>
      </c>
      <c r="F2051" s="14" t="s">
        <v>174</v>
      </c>
      <c r="G2051" s="14">
        <v>60</v>
      </c>
      <c r="H2051" s="14">
        <v>63</v>
      </c>
      <c r="I2051" s="14">
        <v>36</v>
      </c>
      <c r="J2051" s="14">
        <v>18000</v>
      </c>
      <c r="K2051" s="15">
        <f t="shared" si="32"/>
        <v>648000</v>
      </c>
    </row>
    <row r="2052" spans="1:11">
      <c r="A2052" s="13">
        <v>41387</v>
      </c>
      <c r="B2052" s="67" t="str">
        <f>TEXT($A2052,"YYYY")&amp;"-"&amp;TEXT(ROW()-1,"000")&amp;"-"&amp;$F2052&amp;TEXT(COUNTIF($F$2:F2052,$F2052), "000")</f>
        <v>2013-2051-泠涷茶764</v>
      </c>
      <c r="C2052" s="14" t="s">
        <v>169</v>
      </c>
      <c r="D2052" s="14" t="s">
        <v>138</v>
      </c>
      <c r="E2052" s="14" t="s">
        <v>7</v>
      </c>
      <c r="F2052" s="14" t="s">
        <v>176</v>
      </c>
      <c r="G2052" s="14">
        <v>68</v>
      </c>
      <c r="H2052" s="14">
        <v>23</v>
      </c>
      <c r="I2052" s="14">
        <v>44</v>
      </c>
      <c r="J2052" s="14">
        <v>9000</v>
      </c>
      <c r="K2052" s="15">
        <f t="shared" si="32"/>
        <v>396000</v>
      </c>
    </row>
    <row r="2053" spans="1:11">
      <c r="A2053" s="13">
        <v>41387</v>
      </c>
      <c r="B2053" s="67" t="str">
        <f>TEXT($A2053,"YYYY")&amp;"-"&amp;TEXT(ROW()-1,"000")&amp;"-"&amp;$F2053&amp;TEXT(COUNTIF($F$2:F2053,$F2053), "000")</f>
        <v>2013-2052-泠涷茶765</v>
      </c>
      <c r="C2053" s="14" t="s">
        <v>173</v>
      </c>
      <c r="D2053" s="14" t="s">
        <v>102</v>
      </c>
      <c r="E2053" s="14" t="s">
        <v>23</v>
      </c>
      <c r="F2053" s="14" t="s">
        <v>176</v>
      </c>
      <c r="G2053" s="14">
        <v>27</v>
      </c>
      <c r="H2053" s="14">
        <v>25</v>
      </c>
      <c r="I2053" s="14">
        <v>7</v>
      </c>
      <c r="J2053" s="14">
        <v>9000</v>
      </c>
      <c r="K2053" s="15">
        <f t="shared" si="32"/>
        <v>63000</v>
      </c>
    </row>
    <row r="2054" spans="1:11">
      <c r="A2054" s="13">
        <v>41387</v>
      </c>
      <c r="B2054" s="67" t="str">
        <f>TEXT($A2054,"YYYY")&amp;"-"&amp;TEXT(ROW()-1,"000")&amp;"-"&amp;$F2054&amp;TEXT(COUNTIF($F$2:F2054,$F2054), "000")</f>
        <v>2013-2053-奶茶497</v>
      </c>
      <c r="C2054" s="14" t="s">
        <v>172</v>
      </c>
      <c r="D2054" s="14" t="s">
        <v>12</v>
      </c>
      <c r="E2054" s="14" t="s">
        <v>23</v>
      </c>
      <c r="F2054" s="14" t="s">
        <v>174</v>
      </c>
      <c r="G2054" s="14">
        <v>49</v>
      </c>
      <c r="H2054" s="14">
        <v>50</v>
      </c>
      <c r="I2054" s="14">
        <v>95</v>
      </c>
      <c r="J2054" s="14">
        <v>18000</v>
      </c>
      <c r="K2054" s="15">
        <f t="shared" si="32"/>
        <v>1710000</v>
      </c>
    </row>
    <row r="2055" spans="1:11">
      <c r="A2055" s="13">
        <v>41387</v>
      </c>
      <c r="B2055" s="67" t="str">
        <f>TEXT($A2055,"YYYY")&amp;"-"&amp;TEXT(ROW()-1,"000")&amp;"-"&amp;$F2055&amp;TEXT(COUNTIF($F$2:F2055,$F2055), "000")</f>
        <v>2013-2054-紅茶623</v>
      </c>
      <c r="C2055" s="14" t="s">
        <v>169</v>
      </c>
      <c r="D2055" s="14" t="s">
        <v>151</v>
      </c>
      <c r="E2055" s="14" t="s">
        <v>7</v>
      </c>
      <c r="F2055" s="14" t="s">
        <v>175</v>
      </c>
      <c r="G2055" s="14">
        <v>47</v>
      </c>
      <c r="H2055" s="14">
        <v>58</v>
      </c>
      <c r="I2055" s="14">
        <v>12</v>
      </c>
      <c r="J2055" s="14">
        <v>23500</v>
      </c>
      <c r="K2055" s="15">
        <f t="shared" si="32"/>
        <v>282000</v>
      </c>
    </row>
    <row r="2056" spans="1:11">
      <c r="A2056" s="13">
        <v>41387</v>
      </c>
      <c r="B2056" s="67" t="str">
        <f>TEXT($A2056,"YYYY")&amp;"-"&amp;TEXT(ROW()-1,"000")&amp;"-"&amp;$F2056&amp;TEXT(COUNTIF($F$2:F2056,$F2056), "000")</f>
        <v>2013-2055-奶茶498</v>
      </c>
      <c r="C2056" s="14" t="s">
        <v>173</v>
      </c>
      <c r="D2056" s="14" t="s">
        <v>28</v>
      </c>
      <c r="E2056" s="14" t="s">
        <v>18</v>
      </c>
      <c r="F2056" s="14" t="s">
        <v>174</v>
      </c>
      <c r="G2056" s="14">
        <v>69</v>
      </c>
      <c r="H2056" s="14">
        <v>56</v>
      </c>
      <c r="I2056" s="14">
        <v>42</v>
      </c>
      <c r="J2056" s="14">
        <v>18000</v>
      </c>
      <c r="K2056" s="15">
        <f t="shared" si="32"/>
        <v>756000</v>
      </c>
    </row>
    <row r="2057" spans="1:11">
      <c r="A2057" s="13">
        <v>41388</v>
      </c>
      <c r="B2057" s="67" t="str">
        <f>TEXT($A2057,"YYYY")&amp;"-"&amp;TEXT(ROW()-1,"000")&amp;"-"&amp;$F2057&amp;TEXT(COUNTIF($F$2:F2057,$F2057), "000")</f>
        <v>2013-2056-泠涷茶766</v>
      </c>
      <c r="C2057" s="14" t="s">
        <v>173</v>
      </c>
      <c r="D2057" s="14" t="s">
        <v>27</v>
      </c>
      <c r="E2057" s="14" t="s">
        <v>21</v>
      </c>
      <c r="F2057" s="14" t="s">
        <v>176</v>
      </c>
      <c r="G2057" s="14">
        <v>62</v>
      </c>
      <c r="H2057" s="14">
        <v>49</v>
      </c>
      <c r="I2057" s="14">
        <v>35</v>
      </c>
      <c r="J2057" s="14">
        <v>9000</v>
      </c>
      <c r="K2057" s="15">
        <f t="shared" si="32"/>
        <v>315000</v>
      </c>
    </row>
    <row r="2058" spans="1:11">
      <c r="A2058" s="13">
        <v>41389</v>
      </c>
      <c r="B2058" s="67" t="str">
        <f>TEXT($A2058,"YYYY")&amp;"-"&amp;TEXT(ROW()-1,"000")&amp;"-"&amp;$F2058&amp;TEXT(COUNTIF($F$2:F2058,$F2058), "000")</f>
        <v>2013-2057-紅茶624</v>
      </c>
      <c r="C2058" s="14" t="s">
        <v>170</v>
      </c>
      <c r="D2058" s="14" t="s">
        <v>80</v>
      </c>
      <c r="E2058" s="14" t="s">
        <v>18</v>
      </c>
      <c r="F2058" s="14" t="s">
        <v>175</v>
      </c>
      <c r="G2058" s="14">
        <v>70</v>
      </c>
      <c r="H2058" s="14">
        <v>88</v>
      </c>
      <c r="I2058" s="14">
        <v>9</v>
      </c>
      <c r="J2058" s="14">
        <v>23500</v>
      </c>
      <c r="K2058" s="15">
        <f t="shared" si="32"/>
        <v>211500</v>
      </c>
    </row>
    <row r="2059" spans="1:11">
      <c r="A2059" s="13">
        <v>41390</v>
      </c>
      <c r="B2059" s="67" t="str">
        <f>TEXT($A2059,"YYYY")&amp;"-"&amp;TEXT(ROW()-1,"000")&amp;"-"&amp;$F2059&amp;TEXT(COUNTIF($F$2:F2059,$F2059), "000")</f>
        <v>2013-2058-泠涷茶767</v>
      </c>
      <c r="C2059" s="14" t="s">
        <v>173</v>
      </c>
      <c r="D2059" s="14" t="s">
        <v>159</v>
      </c>
      <c r="E2059" s="14" t="s">
        <v>21</v>
      </c>
      <c r="F2059" s="14" t="s">
        <v>176</v>
      </c>
      <c r="G2059" s="14">
        <v>31</v>
      </c>
      <c r="H2059" s="14">
        <v>30</v>
      </c>
      <c r="I2059" s="14">
        <v>97</v>
      </c>
      <c r="J2059" s="14">
        <v>9000</v>
      </c>
      <c r="K2059" s="15">
        <f t="shared" si="32"/>
        <v>873000</v>
      </c>
    </row>
    <row r="2060" spans="1:11">
      <c r="A2060" s="13">
        <v>41390</v>
      </c>
      <c r="B2060" s="67" t="str">
        <f>TEXT($A2060,"YYYY")&amp;"-"&amp;TEXT(ROW()-1,"000")&amp;"-"&amp;$F2060&amp;TEXT(COUNTIF($F$2:F2060,$F2060), "000")</f>
        <v>2013-2059-紅茶625</v>
      </c>
      <c r="C2060" s="14" t="s">
        <v>13</v>
      </c>
      <c r="D2060" s="14" t="s">
        <v>51</v>
      </c>
      <c r="E2060" s="14" t="s">
        <v>10</v>
      </c>
      <c r="F2060" s="14" t="s">
        <v>175</v>
      </c>
      <c r="G2060" s="14">
        <v>100</v>
      </c>
      <c r="H2060" s="14">
        <v>81</v>
      </c>
      <c r="I2060" s="14">
        <v>3</v>
      </c>
      <c r="J2060" s="14">
        <v>23500</v>
      </c>
      <c r="K2060" s="15">
        <f t="shared" si="32"/>
        <v>70500</v>
      </c>
    </row>
    <row r="2061" spans="1:11">
      <c r="A2061" s="13">
        <v>41391</v>
      </c>
      <c r="B2061" s="67" t="str">
        <f>TEXT($A2061,"YYYY")&amp;"-"&amp;TEXT(ROW()-1,"000")&amp;"-"&amp;$F2061&amp;TEXT(COUNTIF($F$2:F2061,$F2061), "000")</f>
        <v>2013-2060-奶茶499</v>
      </c>
      <c r="C2061" s="14" t="s">
        <v>171</v>
      </c>
      <c r="D2061" s="14" t="s">
        <v>40</v>
      </c>
      <c r="E2061" s="14" t="s">
        <v>23</v>
      </c>
      <c r="F2061" s="14" t="s">
        <v>174</v>
      </c>
      <c r="G2061" s="14">
        <v>64</v>
      </c>
      <c r="H2061" s="14">
        <v>62</v>
      </c>
      <c r="I2061" s="14">
        <v>47</v>
      </c>
      <c r="J2061" s="14">
        <v>18000</v>
      </c>
      <c r="K2061" s="15">
        <f t="shared" si="32"/>
        <v>846000</v>
      </c>
    </row>
    <row r="2062" spans="1:11">
      <c r="A2062" s="13">
        <v>41391</v>
      </c>
      <c r="B2062" s="67" t="str">
        <f>TEXT($A2062,"YYYY")&amp;"-"&amp;TEXT(ROW()-1,"000")&amp;"-"&amp;$F2062&amp;TEXT(COUNTIF($F$2:F2062,$F2062), "000")</f>
        <v>2013-2061-奶茶500</v>
      </c>
      <c r="C2062" s="14" t="s">
        <v>170</v>
      </c>
      <c r="D2062" s="14" t="s">
        <v>6</v>
      </c>
      <c r="E2062" s="14" t="s">
        <v>7</v>
      </c>
      <c r="F2062" s="14" t="s">
        <v>174</v>
      </c>
      <c r="G2062" s="14">
        <v>36</v>
      </c>
      <c r="H2062" s="14">
        <v>66</v>
      </c>
      <c r="I2062" s="14">
        <v>54</v>
      </c>
      <c r="J2062" s="14">
        <v>18000</v>
      </c>
      <c r="K2062" s="15">
        <f t="shared" si="32"/>
        <v>972000</v>
      </c>
    </row>
    <row r="2063" spans="1:11">
      <c r="A2063" s="13">
        <v>41392</v>
      </c>
      <c r="B2063" s="67" t="str">
        <f>TEXT($A2063,"YYYY")&amp;"-"&amp;TEXT(ROW()-1,"000")&amp;"-"&amp;$F2063&amp;TEXT(COUNTIF($F$2:F2063,$F2063), "000")</f>
        <v>2013-2062-奶茶501</v>
      </c>
      <c r="C2063" s="14" t="s">
        <v>173</v>
      </c>
      <c r="D2063" s="14" t="s">
        <v>28</v>
      </c>
      <c r="E2063" s="14" t="s">
        <v>18</v>
      </c>
      <c r="F2063" s="14" t="s">
        <v>174</v>
      </c>
      <c r="G2063" s="14">
        <v>95</v>
      </c>
      <c r="H2063" s="14">
        <v>93</v>
      </c>
      <c r="I2063" s="14">
        <v>64</v>
      </c>
      <c r="J2063" s="14">
        <v>18000</v>
      </c>
      <c r="K2063" s="15">
        <f t="shared" si="32"/>
        <v>1152000</v>
      </c>
    </row>
    <row r="2064" spans="1:11">
      <c r="A2064" s="13">
        <v>41392</v>
      </c>
      <c r="B2064" s="67" t="str">
        <f>TEXT($A2064,"YYYY")&amp;"-"&amp;TEXT(ROW()-1,"000")&amp;"-"&amp;$F2064&amp;TEXT(COUNTIF($F$2:F2064,$F2064), "000")</f>
        <v>2013-2063-泠涷茶768</v>
      </c>
      <c r="C2064" s="14" t="s">
        <v>172</v>
      </c>
      <c r="D2064" s="14" t="s">
        <v>141</v>
      </c>
      <c r="E2064" s="14" t="s">
        <v>118</v>
      </c>
      <c r="F2064" s="14" t="s">
        <v>176</v>
      </c>
      <c r="G2064" s="14">
        <v>64</v>
      </c>
      <c r="H2064" s="14">
        <v>88</v>
      </c>
      <c r="I2064" s="14">
        <v>35</v>
      </c>
      <c r="J2064" s="14">
        <v>9000</v>
      </c>
      <c r="K2064" s="15">
        <f t="shared" si="32"/>
        <v>315000</v>
      </c>
    </row>
    <row r="2065" spans="1:11">
      <c r="A2065" s="13">
        <v>41394</v>
      </c>
      <c r="B2065" s="67" t="str">
        <f>TEXT($A2065,"YYYY")&amp;"-"&amp;TEXT(ROW()-1,"000")&amp;"-"&amp;$F2065&amp;TEXT(COUNTIF($F$2:F2065,$F2065), "000")</f>
        <v>2013-2064-泠涷茶769</v>
      </c>
      <c r="C2065" s="14" t="s">
        <v>13</v>
      </c>
      <c r="D2065" s="14" t="s">
        <v>134</v>
      </c>
      <c r="E2065" s="14" t="s">
        <v>18</v>
      </c>
      <c r="F2065" s="14" t="s">
        <v>176</v>
      </c>
      <c r="G2065" s="14">
        <v>34</v>
      </c>
      <c r="H2065" s="14">
        <v>81</v>
      </c>
      <c r="I2065" s="14">
        <v>75</v>
      </c>
      <c r="J2065" s="14">
        <v>9000</v>
      </c>
      <c r="K2065" s="15">
        <f t="shared" si="32"/>
        <v>675000</v>
      </c>
    </row>
    <row r="2066" spans="1:11">
      <c r="A2066" s="13">
        <v>41394</v>
      </c>
      <c r="B2066" s="67" t="str">
        <f>TEXT($A2066,"YYYY")&amp;"-"&amp;TEXT(ROW()-1,"000")&amp;"-"&amp;$F2066&amp;TEXT(COUNTIF($F$2:F2066,$F2066), "000")</f>
        <v>2013-2065-紅茶626</v>
      </c>
      <c r="C2066" s="14" t="s">
        <v>170</v>
      </c>
      <c r="D2066" s="14" t="s">
        <v>29</v>
      </c>
      <c r="E2066" s="14" t="s">
        <v>10</v>
      </c>
      <c r="F2066" s="14" t="s">
        <v>175</v>
      </c>
      <c r="G2066" s="14">
        <v>53</v>
      </c>
      <c r="H2066" s="14">
        <v>63</v>
      </c>
      <c r="I2066" s="14">
        <v>22</v>
      </c>
      <c r="J2066" s="14">
        <v>23500</v>
      </c>
      <c r="K2066" s="15">
        <f t="shared" si="32"/>
        <v>517000</v>
      </c>
    </row>
    <row r="2067" spans="1:11">
      <c r="A2067" s="13">
        <v>41395</v>
      </c>
      <c r="B2067" s="67" t="str">
        <f>TEXT($A2067,"YYYY")&amp;"-"&amp;TEXT(ROW()-1,"000")&amp;"-"&amp;$F2067&amp;TEXT(COUNTIF($F$2:F2067,$F2067), "000")</f>
        <v>2013-2066-泠涷茶770</v>
      </c>
      <c r="C2067" s="14" t="s">
        <v>173</v>
      </c>
      <c r="D2067" s="14" t="s">
        <v>102</v>
      </c>
      <c r="E2067" s="14" t="s">
        <v>23</v>
      </c>
      <c r="F2067" s="14" t="s">
        <v>176</v>
      </c>
      <c r="G2067" s="14">
        <v>75</v>
      </c>
      <c r="H2067" s="14">
        <v>93</v>
      </c>
      <c r="I2067" s="14">
        <v>2</v>
      </c>
      <c r="J2067" s="14">
        <v>9000</v>
      </c>
      <c r="K2067" s="15">
        <f t="shared" si="32"/>
        <v>18000</v>
      </c>
    </row>
    <row r="2068" spans="1:11">
      <c r="A2068" s="13">
        <v>41397</v>
      </c>
      <c r="B2068" s="67" t="str">
        <f>TEXT($A2068,"YYYY")&amp;"-"&amp;TEXT(ROW()-1,"000")&amp;"-"&amp;$F2068&amp;TEXT(COUNTIF($F$2:F2068,$F2068), "000")</f>
        <v>2013-2067-泠涷茶771</v>
      </c>
      <c r="C2068" s="14" t="s">
        <v>171</v>
      </c>
      <c r="D2068" s="14" t="s">
        <v>119</v>
      </c>
      <c r="E2068" s="14" t="s">
        <v>23</v>
      </c>
      <c r="F2068" s="14" t="s">
        <v>176</v>
      </c>
      <c r="G2068" s="14">
        <v>72</v>
      </c>
      <c r="H2068" s="14">
        <v>54</v>
      </c>
      <c r="I2068" s="14">
        <v>32</v>
      </c>
      <c r="J2068" s="14">
        <v>9000</v>
      </c>
      <c r="K2068" s="15">
        <f t="shared" si="32"/>
        <v>288000</v>
      </c>
    </row>
    <row r="2069" spans="1:11">
      <c r="A2069" s="13">
        <v>41398</v>
      </c>
      <c r="B2069" s="67" t="str">
        <f>TEXT($A2069,"YYYY")&amp;"-"&amp;TEXT(ROW()-1,"000")&amp;"-"&amp;$F2069&amp;TEXT(COUNTIF($F$2:F2069,$F2069), "000")</f>
        <v>2013-2068-奶茶502</v>
      </c>
      <c r="C2069" s="14" t="s">
        <v>173</v>
      </c>
      <c r="D2069" s="14" t="s">
        <v>29</v>
      </c>
      <c r="E2069" s="14" t="s">
        <v>10</v>
      </c>
      <c r="F2069" s="14" t="s">
        <v>174</v>
      </c>
      <c r="G2069" s="14">
        <v>98</v>
      </c>
      <c r="H2069" s="14">
        <v>26</v>
      </c>
      <c r="I2069" s="14">
        <v>22</v>
      </c>
      <c r="J2069" s="14">
        <v>18000</v>
      </c>
      <c r="K2069" s="15">
        <f t="shared" si="32"/>
        <v>396000</v>
      </c>
    </row>
    <row r="2070" spans="1:11">
      <c r="A2070" s="13">
        <v>41400</v>
      </c>
      <c r="B2070" s="67" t="str">
        <f>TEXT($A2070,"YYYY")&amp;"-"&amp;TEXT(ROW()-1,"000")&amp;"-"&amp;$F2070&amp;TEXT(COUNTIF($F$2:F2070,$F2070), "000")</f>
        <v>2013-2069-紅茶627</v>
      </c>
      <c r="C2070" s="14" t="s">
        <v>13</v>
      </c>
      <c r="D2070" s="14" t="s">
        <v>122</v>
      </c>
      <c r="E2070" s="14" t="s">
        <v>18</v>
      </c>
      <c r="F2070" s="14" t="s">
        <v>175</v>
      </c>
      <c r="G2070" s="14">
        <v>33</v>
      </c>
      <c r="H2070" s="14">
        <v>71</v>
      </c>
      <c r="I2070" s="14">
        <v>30</v>
      </c>
      <c r="J2070" s="14">
        <v>23500</v>
      </c>
      <c r="K2070" s="15">
        <f t="shared" si="32"/>
        <v>705000</v>
      </c>
    </row>
    <row r="2071" spans="1:11">
      <c r="A2071" s="13">
        <v>41400</v>
      </c>
      <c r="B2071" s="67" t="str">
        <f>TEXT($A2071,"YYYY")&amp;"-"&amp;TEXT(ROW()-1,"000")&amp;"-"&amp;$F2071&amp;TEXT(COUNTIF($F$2:F2071,$F2071), "000")</f>
        <v>2013-2070-紅茶628</v>
      </c>
      <c r="C2071" s="14" t="s">
        <v>170</v>
      </c>
      <c r="D2071" s="14" t="s">
        <v>133</v>
      </c>
      <c r="E2071" s="14" t="s">
        <v>23</v>
      </c>
      <c r="F2071" s="14" t="s">
        <v>175</v>
      </c>
      <c r="G2071" s="14">
        <v>54</v>
      </c>
      <c r="H2071" s="14">
        <v>34</v>
      </c>
      <c r="I2071" s="14">
        <v>39</v>
      </c>
      <c r="J2071" s="14">
        <v>23500</v>
      </c>
      <c r="K2071" s="15">
        <f t="shared" si="32"/>
        <v>916500</v>
      </c>
    </row>
    <row r="2072" spans="1:11">
      <c r="A2072" s="13">
        <v>41401</v>
      </c>
      <c r="B2072" s="67" t="str">
        <f>TEXT($A2072,"YYYY")&amp;"-"&amp;TEXT(ROW()-1,"000")&amp;"-"&amp;$F2072&amp;TEXT(COUNTIF($F$2:F2072,$F2072), "000")</f>
        <v>2013-2071-泠涷茶772</v>
      </c>
      <c r="C2072" s="14" t="s">
        <v>169</v>
      </c>
      <c r="D2072" s="14" t="s">
        <v>76</v>
      </c>
      <c r="E2072" s="14" t="s">
        <v>7</v>
      </c>
      <c r="F2072" s="14" t="s">
        <v>176</v>
      </c>
      <c r="G2072" s="14">
        <v>50</v>
      </c>
      <c r="H2072" s="14">
        <v>68</v>
      </c>
      <c r="I2072" s="14">
        <v>14</v>
      </c>
      <c r="J2072" s="14">
        <v>9000</v>
      </c>
      <c r="K2072" s="15">
        <f t="shared" si="32"/>
        <v>126000</v>
      </c>
    </row>
    <row r="2073" spans="1:11">
      <c r="A2073" s="13">
        <v>41402</v>
      </c>
      <c r="B2073" s="67" t="str">
        <f>TEXT($A2073,"YYYY")&amp;"-"&amp;TEXT(ROW()-1,"000")&amp;"-"&amp;$F2073&amp;TEXT(COUNTIF($F$2:F2073,$F2073), "000")</f>
        <v>2013-2072-紅茶629</v>
      </c>
      <c r="C2073" s="14" t="s">
        <v>169</v>
      </c>
      <c r="D2073" s="14" t="s">
        <v>132</v>
      </c>
      <c r="E2073" s="14" t="s">
        <v>23</v>
      </c>
      <c r="F2073" s="14" t="s">
        <v>175</v>
      </c>
      <c r="G2073" s="14">
        <v>42</v>
      </c>
      <c r="H2073" s="14">
        <v>50</v>
      </c>
      <c r="I2073" s="14">
        <v>88</v>
      </c>
      <c r="J2073" s="14">
        <v>23500</v>
      </c>
      <c r="K2073" s="15">
        <f t="shared" si="32"/>
        <v>2068000</v>
      </c>
    </row>
    <row r="2074" spans="1:11">
      <c r="A2074" s="13">
        <v>41403</v>
      </c>
      <c r="B2074" s="67" t="str">
        <f>TEXT($A2074,"YYYY")&amp;"-"&amp;TEXT(ROW()-1,"000")&amp;"-"&amp;$F2074&amp;TEXT(COUNTIF($F$2:F2074,$F2074), "000")</f>
        <v>2013-2073-奶茶503</v>
      </c>
      <c r="C2074" s="14" t="s">
        <v>169</v>
      </c>
      <c r="D2074" s="14" t="s">
        <v>105</v>
      </c>
      <c r="E2074" s="14" t="s">
        <v>18</v>
      </c>
      <c r="F2074" s="14" t="s">
        <v>174</v>
      </c>
      <c r="G2074" s="14">
        <v>30</v>
      </c>
      <c r="H2074" s="14">
        <v>37</v>
      </c>
      <c r="I2074" s="14">
        <v>93</v>
      </c>
      <c r="J2074" s="14">
        <v>18000</v>
      </c>
      <c r="K2074" s="15">
        <f t="shared" si="32"/>
        <v>1674000</v>
      </c>
    </row>
    <row r="2075" spans="1:11">
      <c r="A2075" s="13">
        <v>41404</v>
      </c>
      <c r="B2075" s="67" t="str">
        <f>TEXT($A2075,"YYYY")&amp;"-"&amp;TEXT(ROW()-1,"000")&amp;"-"&amp;$F2075&amp;TEXT(COUNTIF($F$2:F2075,$F2075), "000")</f>
        <v>2013-2074-紅茶630</v>
      </c>
      <c r="C2075" s="14" t="s">
        <v>170</v>
      </c>
      <c r="D2075" s="14" t="s">
        <v>133</v>
      </c>
      <c r="E2075" s="14" t="s">
        <v>23</v>
      </c>
      <c r="F2075" s="14" t="s">
        <v>175</v>
      </c>
      <c r="G2075" s="14">
        <v>76</v>
      </c>
      <c r="H2075" s="14">
        <v>83</v>
      </c>
      <c r="I2075" s="14">
        <v>22</v>
      </c>
      <c r="J2075" s="14">
        <v>23500</v>
      </c>
      <c r="K2075" s="15">
        <f t="shared" si="32"/>
        <v>517000</v>
      </c>
    </row>
    <row r="2076" spans="1:11">
      <c r="A2076" s="13">
        <v>41404</v>
      </c>
      <c r="B2076" s="67" t="str">
        <f>TEXT($A2076,"YYYY")&amp;"-"&amp;TEXT(ROW()-1,"000")&amp;"-"&amp;$F2076&amp;TEXT(COUNTIF($F$2:F2076,$F2076), "000")</f>
        <v>2013-2075-紅茶631</v>
      </c>
      <c r="C2076" s="14" t="s">
        <v>172</v>
      </c>
      <c r="D2076" s="14" t="s">
        <v>61</v>
      </c>
      <c r="E2076" s="14" t="s">
        <v>7</v>
      </c>
      <c r="F2076" s="14" t="s">
        <v>175</v>
      </c>
      <c r="G2076" s="14">
        <v>62</v>
      </c>
      <c r="H2076" s="14">
        <v>73</v>
      </c>
      <c r="I2076" s="14">
        <v>53</v>
      </c>
      <c r="J2076" s="14">
        <v>23500</v>
      </c>
      <c r="K2076" s="15">
        <f t="shared" si="32"/>
        <v>1245500</v>
      </c>
    </row>
    <row r="2077" spans="1:11">
      <c r="A2077" s="13">
        <v>41404</v>
      </c>
      <c r="B2077" s="67" t="str">
        <f>TEXT($A2077,"YYYY")&amp;"-"&amp;TEXT(ROW()-1,"000")&amp;"-"&amp;$F2077&amp;TEXT(COUNTIF($F$2:F2077,$F2077), "000")</f>
        <v>2013-2076-阿里茶009</v>
      </c>
      <c r="C2077" s="14" t="s">
        <v>171</v>
      </c>
      <c r="D2077" s="14" t="s">
        <v>96</v>
      </c>
      <c r="E2077" s="14" t="s">
        <v>18</v>
      </c>
      <c r="F2077" s="14" t="s">
        <v>179</v>
      </c>
      <c r="G2077" s="14">
        <v>66</v>
      </c>
      <c r="H2077" s="14">
        <v>31</v>
      </c>
      <c r="I2077" s="14">
        <v>8</v>
      </c>
      <c r="J2077" s="14">
        <v>6000</v>
      </c>
      <c r="K2077" s="15">
        <f t="shared" si="32"/>
        <v>48000</v>
      </c>
    </row>
    <row r="2078" spans="1:11">
      <c r="A2078" s="13">
        <v>41405</v>
      </c>
      <c r="B2078" s="67" t="str">
        <f>TEXT($A2078,"YYYY")&amp;"-"&amp;TEXT(ROW()-1,"000")&amp;"-"&amp;$F2078&amp;TEXT(COUNTIF($F$2:F2078,$F2078), "000")</f>
        <v>2013-2077-泠涷茶773</v>
      </c>
      <c r="C2078" s="14" t="s">
        <v>173</v>
      </c>
      <c r="D2078" s="14" t="s">
        <v>56</v>
      </c>
      <c r="E2078" s="14" t="s">
        <v>23</v>
      </c>
      <c r="F2078" s="14" t="s">
        <v>176</v>
      </c>
      <c r="G2078" s="14">
        <v>48</v>
      </c>
      <c r="H2078" s="14">
        <v>91</v>
      </c>
      <c r="I2078" s="14">
        <v>86</v>
      </c>
      <c r="J2078" s="14">
        <v>9000</v>
      </c>
      <c r="K2078" s="15">
        <f t="shared" si="32"/>
        <v>774000</v>
      </c>
    </row>
    <row r="2079" spans="1:11">
      <c r="A2079" s="13">
        <v>41405</v>
      </c>
      <c r="B2079" s="67" t="str">
        <f>TEXT($A2079,"YYYY")&amp;"-"&amp;TEXT(ROW()-1,"000")&amp;"-"&amp;$F2079&amp;TEXT(COUNTIF($F$2:F2079,$F2079), "000")</f>
        <v>2013-2078-奶茶504</v>
      </c>
      <c r="C2079" s="14" t="s">
        <v>169</v>
      </c>
      <c r="D2079" s="14" t="s">
        <v>60</v>
      </c>
      <c r="E2079" s="14" t="s">
        <v>7</v>
      </c>
      <c r="F2079" s="14" t="s">
        <v>174</v>
      </c>
      <c r="G2079" s="14">
        <v>26</v>
      </c>
      <c r="H2079" s="14">
        <v>29</v>
      </c>
      <c r="I2079" s="14">
        <v>49</v>
      </c>
      <c r="J2079" s="14">
        <v>18000</v>
      </c>
      <c r="K2079" s="15">
        <f t="shared" si="32"/>
        <v>882000</v>
      </c>
    </row>
    <row r="2080" spans="1:11">
      <c r="A2080" s="13">
        <v>41405</v>
      </c>
      <c r="B2080" s="67" t="str">
        <f>TEXT($A2080,"YYYY")&amp;"-"&amp;TEXT(ROW()-1,"000")&amp;"-"&amp;$F2080&amp;TEXT(COUNTIF($F$2:F2080,$F2080), "000")</f>
        <v>2013-2079-紅茶632</v>
      </c>
      <c r="C2080" s="14" t="s">
        <v>172</v>
      </c>
      <c r="D2080" s="14" t="s">
        <v>157</v>
      </c>
      <c r="E2080" s="14" t="s">
        <v>21</v>
      </c>
      <c r="F2080" s="14" t="s">
        <v>175</v>
      </c>
      <c r="G2080" s="14">
        <v>85</v>
      </c>
      <c r="H2080" s="14">
        <v>79</v>
      </c>
      <c r="I2080" s="14">
        <v>24</v>
      </c>
      <c r="J2080" s="14">
        <v>23500</v>
      </c>
      <c r="K2080" s="15">
        <f t="shared" si="32"/>
        <v>564000</v>
      </c>
    </row>
    <row r="2081" spans="1:11">
      <c r="A2081" s="13">
        <v>41405</v>
      </c>
      <c r="B2081" s="67" t="str">
        <f>TEXT($A2081,"YYYY")&amp;"-"&amp;TEXT(ROW()-1,"000")&amp;"-"&amp;$F2081&amp;TEXT(COUNTIF($F$2:F2081,$F2081), "000")</f>
        <v>2013-2080-茶包104</v>
      </c>
      <c r="C2081" s="14" t="s">
        <v>172</v>
      </c>
      <c r="D2081" s="14" t="s">
        <v>36</v>
      </c>
      <c r="E2081" s="14" t="s">
        <v>23</v>
      </c>
      <c r="F2081" s="14" t="s">
        <v>178</v>
      </c>
      <c r="G2081" s="14">
        <v>92</v>
      </c>
      <c r="H2081" s="14">
        <v>77</v>
      </c>
      <c r="I2081" s="14">
        <v>56</v>
      </c>
      <c r="J2081" s="14">
        <v>4000</v>
      </c>
      <c r="K2081" s="15">
        <f t="shared" si="32"/>
        <v>224000</v>
      </c>
    </row>
    <row r="2082" spans="1:11">
      <c r="A2082" s="13">
        <v>41406</v>
      </c>
      <c r="B2082" s="67" t="str">
        <f>TEXT($A2082,"YYYY")&amp;"-"&amp;TEXT(ROW()-1,"000")&amp;"-"&amp;$F2082&amp;TEXT(COUNTIF($F$2:F2082,$F2082), "000")</f>
        <v>2013-2081-紅茶633</v>
      </c>
      <c r="C2082" s="14" t="s">
        <v>170</v>
      </c>
      <c r="D2082" s="14" t="s">
        <v>9</v>
      </c>
      <c r="E2082" s="14" t="s">
        <v>18</v>
      </c>
      <c r="F2082" s="14" t="s">
        <v>175</v>
      </c>
      <c r="G2082" s="14">
        <v>92</v>
      </c>
      <c r="H2082" s="14">
        <v>63</v>
      </c>
      <c r="I2082" s="14">
        <v>26</v>
      </c>
      <c r="J2082" s="14">
        <v>23500</v>
      </c>
      <c r="K2082" s="15">
        <f t="shared" si="32"/>
        <v>611000</v>
      </c>
    </row>
    <row r="2083" spans="1:11">
      <c r="A2083" s="13">
        <v>41406</v>
      </c>
      <c r="B2083" s="67" t="str">
        <f>TEXT($A2083,"YYYY")&amp;"-"&amp;TEXT(ROW()-1,"000")&amp;"-"&amp;$F2083&amp;TEXT(COUNTIF($F$2:F2083,$F2083), "000")</f>
        <v>2013-2082-泠涷茶774</v>
      </c>
      <c r="C2083" s="14" t="s">
        <v>173</v>
      </c>
      <c r="D2083" s="14" t="s">
        <v>110</v>
      </c>
      <c r="E2083" s="14" t="s">
        <v>10</v>
      </c>
      <c r="F2083" s="14" t="s">
        <v>176</v>
      </c>
      <c r="G2083" s="14">
        <v>75</v>
      </c>
      <c r="H2083" s="14">
        <v>51</v>
      </c>
      <c r="I2083" s="14">
        <v>18</v>
      </c>
      <c r="J2083" s="14">
        <v>9000</v>
      </c>
      <c r="K2083" s="15">
        <f t="shared" si="32"/>
        <v>162000</v>
      </c>
    </row>
    <row r="2084" spans="1:11">
      <c r="A2084" s="13">
        <v>41407</v>
      </c>
      <c r="B2084" s="67" t="str">
        <f>TEXT($A2084,"YYYY")&amp;"-"&amp;TEXT(ROW()-1,"000")&amp;"-"&amp;$F2084&amp;TEXT(COUNTIF($F$2:F2084,$F2084), "000")</f>
        <v>2013-2083-茶包105</v>
      </c>
      <c r="C2084" s="14" t="s">
        <v>13</v>
      </c>
      <c r="D2084" s="14" t="s">
        <v>14</v>
      </c>
      <c r="E2084" s="14" t="s">
        <v>10</v>
      </c>
      <c r="F2084" s="14" t="s">
        <v>178</v>
      </c>
      <c r="G2084" s="14">
        <v>78</v>
      </c>
      <c r="H2084" s="14">
        <v>66</v>
      </c>
      <c r="I2084" s="14">
        <v>24</v>
      </c>
      <c r="J2084" s="14">
        <v>4000</v>
      </c>
      <c r="K2084" s="15">
        <f t="shared" si="32"/>
        <v>96000</v>
      </c>
    </row>
    <row r="2085" spans="1:11">
      <c r="A2085" s="13">
        <v>41407</v>
      </c>
      <c r="B2085" s="67" t="str">
        <f>TEXT($A2085,"YYYY")&amp;"-"&amp;TEXT(ROW()-1,"000")&amp;"-"&amp;$F2085&amp;TEXT(COUNTIF($F$2:F2085,$F2085), "000")</f>
        <v>2013-2084-泠涷茶775</v>
      </c>
      <c r="C2085" s="14" t="s">
        <v>13</v>
      </c>
      <c r="D2085" s="14" t="s">
        <v>112</v>
      </c>
      <c r="E2085" s="14" t="s">
        <v>23</v>
      </c>
      <c r="F2085" s="14" t="s">
        <v>176</v>
      </c>
      <c r="G2085" s="14">
        <v>60</v>
      </c>
      <c r="H2085" s="14">
        <v>89</v>
      </c>
      <c r="I2085" s="14">
        <v>13</v>
      </c>
      <c r="J2085" s="14">
        <v>9000</v>
      </c>
      <c r="K2085" s="15">
        <f t="shared" si="32"/>
        <v>117000</v>
      </c>
    </row>
    <row r="2086" spans="1:11">
      <c r="A2086" s="13">
        <v>41407</v>
      </c>
      <c r="B2086" s="67" t="str">
        <f>TEXT($A2086,"YYYY")&amp;"-"&amp;TEXT(ROW()-1,"000")&amp;"-"&amp;$F2086&amp;TEXT(COUNTIF($F$2:F2086,$F2086), "000")</f>
        <v>2013-2085-奶茶505</v>
      </c>
      <c r="C2086" s="14" t="s">
        <v>173</v>
      </c>
      <c r="D2086" s="14" t="s">
        <v>137</v>
      </c>
      <c r="E2086" s="14" t="s">
        <v>21</v>
      </c>
      <c r="F2086" s="14" t="s">
        <v>174</v>
      </c>
      <c r="G2086" s="14">
        <v>92</v>
      </c>
      <c r="H2086" s="14">
        <v>48</v>
      </c>
      <c r="I2086" s="14">
        <v>59</v>
      </c>
      <c r="J2086" s="14">
        <v>18000</v>
      </c>
      <c r="K2086" s="15">
        <f t="shared" si="32"/>
        <v>1062000</v>
      </c>
    </row>
    <row r="2087" spans="1:11">
      <c r="A2087" s="13">
        <v>41408</v>
      </c>
      <c r="B2087" s="67" t="str">
        <f>TEXT($A2087,"YYYY")&amp;"-"&amp;TEXT(ROW()-1,"000")&amp;"-"&amp;$F2087&amp;TEXT(COUNTIF($F$2:F2087,$F2087), "000")</f>
        <v>2013-2086-紅茶634</v>
      </c>
      <c r="C2087" s="14" t="s">
        <v>171</v>
      </c>
      <c r="D2087" s="14" t="s">
        <v>46</v>
      </c>
      <c r="E2087" s="14" t="s">
        <v>10</v>
      </c>
      <c r="F2087" s="14" t="s">
        <v>175</v>
      </c>
      <c r="G2087" s="14">
        <v>93</v>
      </c>
      <c r="H2087" s="14">
        <v>47</v>
      </c>
      <c r="I2087" s="14">
        <v>52</v>
      </c>
      <c r="J2087" s="14">
        <v>23500</v>
      </c>
      <c r="K2087" s="15">
        <f t="shared" si="32"/>
        <v>1222000</v>
      </c>
    </row>
    <row r="2088" spans="1:11">
      <c r="A2088" s="13">
        <v>41408</v>
      </c>
      <c r="B2088" s="67" t="str">
        <f>TEXT($A2088,"YYYY")&amp;"-"&amp;TEXT(ROW()-1,"000")&amp;"-"&amp;$F2088&amp;TEXT(COUNTIF($F$2:F2088,$F2088), "000")</f>
        <v>2013-2087-紅茶635</v>
      </c>
      <c r="C2088" s="14" t="s">
        <v>13</v>
      </c>
      <c r="D2088" s="14" t="s">
        <v>51</v>
      </c>
      <c r="E2088" s="14" t="s">
        <v>10</v>
      </c>
      <c r="F2088" s="14" t="s">
        <v>175</v>
      </c>
      <c r="G2088" s="14">
        <v>63</v>
      </c>
      <c r="H2088" s="14">
        <v>93</v>
      </c>
      <c r="I2088" s="14">
        <v>80</v>
      </c>
      <c r="J2088" s="14">
        <v>23500</v>
      </c>
      <c r="K2088" s="15">
        <f t="shared" si="32"/>
        <v>1880000</v>
      </c>
    </row>
    <row r="2089" spans="1:11">
      <c r="A2089" s="13">
        <v>41408</v>
      </c>
      <c r="B2089" s="67" t="str">
        <f>TEXT($A2089,"YYYY")&amp;"-"&amp;TEXT(ROW()-1,"000")&amp;"-"&amp;$F2089&amp;TEXT(COUNTIF($F$2:F2089,$F2089), "000")</f>
        <v>2013-2088-泠涷茶776</v>
      </c>
      <c r="C2089" s="14" t="s">
        <v>171</v>
      </c>
      <c r="D2089" s="14" t="s">
        <v>84</v>
      </c>
      <c r="E2089" s="14" t="s">
        <v>18</v>
      </c>
      <c r="F2089" s="14" t="s">
        <v>176</v>
      </c>
      <c r="G2089" s="14">
        <v>73</v>
      </c>
      <c r="H2089" s="14">
        <v>70</v>
      </c>
      <c r="I2089" s="14">
        <v>74</v>
      </c>
      <c r="J2089" s="14">
        <v>9000</v>
      </c>
      <c r="K2089" s="15">
        <f t="shared" si="32"/>
        <v>666000</v>
      </c>
    </row>
    <row r="2090" spans="1:11">
      <c r="A2090" s="13">
        <v>41412</v>
      </c>
      <c r="B2090" s="67" t="str">
        <f>TEXT($A2090,"YYYY")&amp;"-"&amp;TEXT(ROW()-1,"000")&amp;"-"&amp;$F2090&amp;TEXT(COUNTIF($F$2:F2090,$F2090), "000")</f>
        <v>2013-2089-泠涷茶777</v>
      </c>
      <c r="C2090" s="14" t="s">
        <v>170</v>
      </c>
      <c r="D2090" s="14" t="s">
        <v>87</v>
      </c>
      <c r="E2090" s="14" t="s">
        <v>10</v>
      </c>
      <c r="F2090" s="14" t="s">
        <v>176</v>
      </c>
      <c r="G2090" s="14">
        <v>25</v>
      </c>
      <c r="H2090" s="14">
        <v>36</v>
      </c>
      <c r="I2090" s="14">
        <v>77</v>
      </c>
      <c r="J2090" s="14">
        <v>9000</v>
      </c>
      <c r="K2090" s="15">
        <f t="shared" si="32"/>
        <v>693000</v>
      </c>
    </row>
    <row r="2091" spans="1:11">
      <c r="A2091" s="13">
        <v>41412</v>
      </c>
      <c r="B2091" s="67" t="str">
        <f>TEXT($A2091,"YYYY")&amp;"-"&amp;TEXT(ROW()-1,"000")&amp;"-"&amp;$F2091&amp;TEXT(COUNTIF($F$2:F2091,$F2091), "000")</f>
        <v>2013-2090-紅茶636</v>
      </c>
      <c r="C2091" s="14" t="s">
        <v>173</v>
      </c>
      <c r="D2091" s="14" t="s">
        <v>130</v>
      </c>
      <c r="E2091" s="14" t="s">
        <v>18</v>
      </c>
      <c r="F2091" s="14" t="s">
        <v>175</v>
      </c>
      <c r="G2091" s="14">
        <v>22</v>
      </c>
      <c r="H2091" s="14">
        <v>91</v>
      </c>
      <c r="I2091" s="14">
        <v>69</v>
      </c>
      <c r="J2091" s="14">
        <v>23500</v>
      </c>
      <c r="K2091" s="15">
        <f t="shared" si="32"/>
        <v>1621500</v>
      </c>
    </row>
    <row r="2092" spans="1:11">
      <c r="A2092" s="13">
        <v>41413</v>
      </c>
      <c r="B2092" s="67" t="str">
        <f>TEXT($A2092,"YYYY")&amp;"-"&amp;TEXT(ROW()-1,"000")&amp;"-"&amp;$F2092&amp;TEXT(COUNTIF($F$2:F2092,$F2092), "000")</f>
        <v>2013-2091-紅茶637</v>
      </c>
      <c r="C2092" s="14" t="s">
        <v>173</v>
      </c>
      <c r="D2092" s="14" t="s">
        <v>130</v>
      </c>
      <c r="E2092" s="14" t="s">
        <v>18</v>
      </c>
      <c r="F2092" s="14" t="s">
        <v>175</v>
      </c>
      <c r="G2092" s="14">
        <v>88</v>
      </c>
      <c r="H2092" s="14">
        <v>30</v>
      </c>
      <c r="I2092" s="14">
        <v>62</v>
      </c>
      <c r="J2092" s="14">
        <v>23500</v>
      </c>
      <c r="K2092" s="15">
        <f t="shared" si="32"/>
        <v>1457000</v>
      </c>
    </row>
    <row r="2093" spans="1:11">
      <c r="A2093" s="13">
        <v>41414</v>
      </c>
      <c r="B2093" s="67" t="str">
        <f>TEXT($A2093,"YYYY")&amp;"-"&amp;TEXT(ROW()-1,"000")&amp;"-"&amp;$F2093&amp;TEXT(COUNTIF($F$2:F2093,$F2093), "000")</f>
        <v>2013-2092-泠涷茶778</v>
      </c>
      <c r="C2093" s="14" t="s">
        <v>172</v>
      </c>
      <c r="D2093" s="14" t="s">
        <v>45</v>
      </c>
      <c r="E2093" s="14" t="s">
        <v>18</v>
      </c>
      <c r="F2093" s="14" t="s">
        <v>176</v>
      </c>
      <c r="G2093" s="14">
        <v>39</v>
      </c>
      <c r="H2093" s="14">
        <v>94</v>
      </c>
      <c r="I2093" s="14">
        <v>75</v>
      </c>
      <c r="J2093" s="14">
        <v>9000</v>
      </c>
      <c r="K2093" s="15">
        <f t="shared" si="32"/>
        <v>675000</v>
      </c>
    </row>
    <row r="2094" spans="1:11">
      <c r="A2094" s="13">
        <v>41414</v>
      </c>
      <c r="B2094" s="67" t="str">
        <f>TEXT($A2094,"YYYY")&amp;"-"&amp;TEXT(ROW()-1,"000")&amp;"-"&amp;$F2094&amp;TEXT(COUNTIF($F$2:F2094,$F2094), "000")</f>
        <v>2013-2093-奶茶506</v>
      </c>
      <c r="C2094" s="14" t="s">
        <v>13</v>
      </c>
      <c r="D2094" s="14" t="s">
        <v>46</v>
      </c>
      <c r="E2094" s="14" t="s">
        <v>7</v>
      </c>
      <c r="F2094" s="14" t="s">
        <v>174</v>
      </c>
      <c r="G2094" s="14">
        <v>51</v>
      </c>
      <c r="H2094" s="14">
        <v>55</v>
      </c>
      <c r="I2094" s="14">
        <v>94</v>
      </c>
      <c r="J2094" s="14">
        <v>18000</v>
      </c>
      <c r="K2094" s="15">
        <f t="shared" si="32"/>
        <v>1692000</v>
      </c>
    </row>
    <row r="2095" spans="1:11">
      <c r="A2095" s="13">
        <v>41414</v>
      </c>
      <c r="B2095" s="67" t="str">
        <f>TEXT($A2095,"YYYY")&amp;"-"&amp;TEXT(ROW()-1,"000")&amp;"-"&amp;$F2095&amp;TEXT(COUNTIF($F$2:F2095,$F2095), "000")</f>
        <v>2013-2094-紅茶638</v>
      </c>
      <c r="C2095" s="14" t="s">
        <v>170</v>
      </c>
      <c r="D2095" s="14" t="s">
        <v>29</v>
      </c>
      <c r="E2095" s="14" t="s">
        <v>10</v>
      </c>
      <c r="F2095" s="14" t="s">
        <v>175</v>
      </c>
      <c r="G2095" s="14">
        <v>91</v>
      </c>
      <c r="H2095" s="14">
        <v>95</v>
      </c>
      <c r="I2095" s="14">
        <v>30</v>
      </c>
      <c r="J2095" s="14">
        <v>23500</v>
      </c>
      <c r="K2095" s="15">
        <f t="shared" si="32"/>
        <v>705000</v>
      </c>
    </row>
    <row r="2096" spans="1:11">
      <c r="A2096" s="13">
        <v>41415</v>
      </c>
      <c r="B2096" s="67" t="str">
        <f>TEXT($A2096,"YYYY")&amp;"-"&amp;TEXT(ROW()-1,"000")&amp;"-"&amp;$F2096&amp;TEXT(COUNTIF($F$2:F2096,$F2096), "000")</f>
        <v>2013-2095-紅茶639</v>
      </c>
      <c r="C2096" s="14" t="s">
        <v>170</v>
      </c>
      <c r="D2096" s="14" t="s">
        <v>67</v>
      </c>
      <c r="E2096" s="14" t="s">
        <v>7</v>
      </c>
      <c r="F2096" s="14" t="s">
        <v>175</v>
      </c>
      <c r="G2096" s="14">
        <v>76</v>
      </c>
      <c r="H2096" s="14">
        <v>21</v>
      </c>
      <c r="I2096" s="14">
        <v>68</v>
      </c>
      <c r="J2096" s="14">
        <v>23500</v>
      </c>
      <c r="K2096" s="15">
        <f t="shared" si="32"/>
        <v>1598000</v>
      </c>
    </row>
    <row r="2097" spans="1:11">
      <c r="A2097" s="13">
        <v>41416</v>
      </c>
      <c r="B2097" s="67" t="str">
        <f>TEXT($A2097,"YYYY")&amp;"-"&amp;TEXT(ROW()-1,"000")&amp;"-"&amp;$F2097&amp;TEXT(COUNTIF($F$2:F2097,$F2097), "000")</f>
        <v>2013-2096-奶茶507</v>
      </c>
      <c r="C2097" s="14" t="s">
        <v>173</v>
      </c>
      <c r="D2097" s="14" t="s">
        <v>69</v>
      </c>
      <c r="E2097" s="14" t="s">
        <v>7</v>
      </c>
      <c r="F2097" s="14" t="s">
        <v>174</v>
      </c>
      <c r="G2097" s="14">
        <v>31</v>
      </c>
      <c r="H2097" s="14">
        <v>78</v>
      </c>
      <c r="I2097" s="14">
        <v>8</v>
      </c>
      <c r="J2097" s="14">
        <v>18000</v>
      </c>
      <c r="K2097" s="15">
        <f t="shared" si="32"/>
        <v>144000</v>
      </c>
    </row>
    <row r="2098" spans="1:11">
      <c r="A2098" s="13">
        <v>41417</v>
      </c>
      <c r="B2098" s="67" t="str">
        <f>TEXT($A2098,"YYYY")&amp;"-"&amp;TEXT(ROW()-1,"000")&amp;"-"&amp;$F2098&amp;TEXT(COUNTIF($F$2:F2098,$F2098), "000")</f>
        <v>2013-2097-奶茶508</v>
      </c>
      <c r="C2098" s="14" t="s">
        <v>172</v>
      </c>
      <c r="D2098" s="14" t="s">
        <v>37</v>
      </c>
      <c r="E2098" s="14" t="s">
        <v>23</v>
      </c>
      <c r="F2098" s="14" t="s">
        <v>174</v>
      </c>
      <c r="G2098" s="14">
        <v>75</v>
      </c>
      <c r="H2098" s="14">
        <v>30</v>
      </c>
      <c r="I2098" s="14">
        <v>39</v>
      </c>
      <c r="J2098" s="14">
        <v>18000</v>
      </c>
      <c r="K2098" s="15">
        <f t="shared" si="32"/>
        <v>702000</v>
      </c>
    </row>
    <row r="2099" spans="1:11">
      <c r="A2099" s="13">
        <v>41417</v>
      </c>
      <c r="B2099" s="67" t="str">
        <f>TEXT($A2099,"YYYY")&amp;"-"&amp;TEXT(ROW()-1,"000")&amp;"-"&amp;$F2099&amp;TEXT(COUNTIF($F$2:F2099,$F2099), "000")</f>
        <v>2013-2098-奶茶509</v>
      </c>
      <c r="C2099" s="14" t="s">
        <v>173</v>
      </c>
      <c r="D2099" s="14" t="s">
        <v>73</v>
      </c>
      <c r="E2099" s="14" t="s">
        <v>7</v>
      </c>
      <c r="F2099" s="14" t="s">
        <v>174</v>
      </c>
      <c r="G2099" s="14">
        <v>55</v>
      </c>
      <c r="H2099" s="14">
        <v>63</v>
      </c>
      <c r="I2099" s="14">
        <v>38</v>
      </c>
      <c r="J2099" s="14">
        <v>18000</v>
      </c>
      <c r="K2099" s="15">
        <f t="shared" si="32"/>
        <v>684000</v>
      </c>
    </row>
    <row r="2100" spans="1:11">
      <c r="A2100" s="13">
        <v>41419</v>
      </c>
      <c r="B2100" s="67" t="str">
        <f>TEXT($A2100,"YYYY")&amp;"-"&amp;TEXT(ROW()-1,"000")&amp;"-"&amp;$F2100&amp;TEXT(COUNTIF($F$2:F2100,$F2100), "000")</f>
        <v>2013-2099-泠涷茶779</v>
      </c>
      <c r="C2100" s="14" t="s">
        <v>173</v>
      </c>
      <c r="D2100" s="14" t="s">
        <v>102</v>
      </c>
      <c r="E2100" s="14" t="s">
        <v>23</v>
      </c>
      <c r="F2100" s="14" t="s">
        <v>176</v>
      </c>
      <c r="G2100" s="14">
        <v>20</v>
      </c>
      <c r="H2100" s="14">
        <v>54</v>
      </c>
      <c r="I2100" s="14">
        <v>56</v>
      </c>
      <c r="J2100" s="14">
        <v>9000</v>
      </c>
      <c r="K2100" s="15">
        <f t="shared" si="32"/>
        <v>504000</v>
      </c>
    </row>
    <row r="2101" spans="1:11">
      <c r="A2101" s="13">
        <v>41419</v>
      </c>
      <c r="B2101" s="67" t="str">
        <f>TEXT($A2101,"YYYY")&amp;"-"&amp;TEXT(ROW()-1,"000")&amp;"-"&amp;$F2101&amp;TEXT(COUNTIF($F$2:F2101,$F2101), "000")</f>
        <v>2013-2100-奶茶510</v>
      </c>
      <c r="C2101" s="14" t="s">
        <v>169</v>
      </c>
      <c r="D2101" s="14" t="s">
        <v>53</v>
      </c>
      <c r="E2101" s="14" t="s">
        <v>23</v>
      </c>
      <c r="F2101" s="14" t="s">
        <v>174</v>
      </c>
      <c r="G2101" s="14">
        <v>91</v>
      </c>
      <c r="H2101" s="14">
        <v>36</v>
      </c>
      <c r="I2101" s="14">
        <v>70</v>
      </c>
      <c r="J2101" s="14">
        <v>18000</v>
      </c>
      <c r="K2101" s="15">
        <f t="shared" si="32"/>
        <v>1260000</v>
      </c>
    </row>
    <row r="2102" spans="1:11">
      <c r="A2102" s="13">
        <v>41420</v>
      </c>
      <c r="B2102" s="67" t="str">
        <f>TEXT($A2102,"YYYY")&amp;"-"&amp;TEXT(ROW()-1,"000")&amp;"-"&amp;$F2102&amp;TEXT(COUNTIF($F$2:F2102,$F2102), "000")</f>
        <v>2013-2101-奶茶511</v>
      </c>
      <c r="C2102" s="14" t="s">
        <v>172</v>
      </c>
      <c r="D2102" s="14" t="s">
        <v>11</v>
      </c>
      <c r="E2102" s="14" t="s">
        <v>7</v>
      </c>
      <c r="F2102" s="14" t="s">
        <v>174</v>
      </c>
      <c r="G2102" s="14">
        <v>33</v>
      </c>
      <c r="H2102" s="14">
        <v>20</v>
      </c>
      <c r="I2102" s="14">
        <v>12</v>
      </c>
      <c r="J2102" s="14">
        <v>18000</v>
      </c>
      <c r="K2102" s="15">
        <f t="shared" si="32"/>
        <v>216000</v>
      </c>
    </row>
    <row r="2103" spans="1:11">
      <c r="A2103" s="13">
        <v>41420</v>
      </c>
      <c r="B2103" s="67" t="str">
        <f>TEXT($A2103,"YYYY")&amp;"-"&amp;TEXT(ROW()-1,"000")&amp;"-"&amp;$F2103&amp;TEXT(COUNTIF($F$2:F2103,$F2103), "000")</f>
        <v>2013-2102-紅茶640</v>
      </c>
      <c r="C2103" s="14" t="s">
        <v>13</v>
      </c>
      <c r="D2103" s="14" t="s">
        <v>156</v>
      </c>
      <c r="E2103" s="14" t="s">
        <v>23</v>
      </c>
      <c r="F2103" s="14" t="s">
        <v>175</v>
      </c>
      <c r="G2103" s="14">
        <v>92</v>
      </c>
      <c r="H2103" s="14">
        <v>88</v>
      </c>
      <c r="I2103" s="14">
        <v>82</v>
      </c>
      <c r="J2103" s="14">
        <v>23500</v>
      </c>
      <c r="K2103" s="15">
        <f t="shared" si="32"/>
        <v>1927000</v>
      </c>
    </row>
    <row r="2104" spans="1:11">
      <c r="A2104" s="13">
        <v>41421</v>
      </c>
      <c r="B2104" s="67" t="str">
        <f>TEXT($A2104,"YYYY")&amp;"-"&amp;TEXT(ROW()-1,"000")&amp;"-"&amp;$F2104&amp;TEXT(COUNTIF($F$2:F2104,$F2104), "000")</f>
        <v>2013-2103-茶包106</v>
      </c>
      <c r="C2104" s="14" t="s">
        <v>171</v>
      </c>
      <c r="D2104" s="14" t="s">
        <v>65</v>
      </c>
      <c r="E2104" s="14" t="s">
        <v>23</v>
      </c>
      <c r="F2104" s="14" t="s">
        <v>178</v>
      </c>
      <c r="G2104" s="14">
        <v>56</v>
      </c>
      <c r="H2104" s="14">
        <v>32</v>
      </c>
      <c r="I2104" s="14">
        <v>84</v>
      </c>
      <c r="J2104" s="14">
        <v>4000</v>
      </c>
      <c r="K2104" s="15">
        <f t="shared" si="32"/>
        <v>336000</v>
      </c>
    </row>
    <row r="2105" spans="1:11">
      <c r="A2105" s="13">
        <v>41421</v>
      </c>
      <c r="B2105" s="67" t="str">
        <f>TEXT($A2105,"YYYY")&amp;"-"&amp;TEXT(ROW()-1,"000")&amp;"-"&amp;$F2105&amp;TEXT(COUNTIF($F$2:F2105,$F2105), "000")</f>
        <v>2013-2104-泠涷茶780</v>
      </c>
      <c r="C2105" s="14" t="s">
        <v>171</v>
      </c>
      <c r="D2105" s="14" t="s">
        <v>148</v>
      </c>
      <c r="E2105" s="14" t="s">
        <v>118</v>
      </c>
      <c r="F2105" s="14" t="s">
        <v>176</v>
      </c>
      <c r="G2105" s="14">
        <v>36</v>
      </c>
      <c r="H2105" s="14">
        <v>64</v>
      </c>
      <c r="I2105" s="14">
        <v>67</v>
      </c>
      <c r="J2105" s="14">
        <v>9000</v>
      </c>
      <c r="K2105" s="15">
        <f t="shared" si="32"/>
        <v>603000</v>
      </c>
    </row>
    <row r="2106" spans="1:11">
      <c r="A2106" s="13">
        <v>41421</v>
      </c>
      <c r="B2106" s="67" t="str">
        <f>TEXT($A2106,"YYYY")&amp;"-"&amp;TEXT(ROW()-1,"000")&amp;"-"&amp;$F2106&amp;TEXT(COUNTIF($F$2:F2106,$F2106), "000")</f>
        <v>2013-2105-奶茶512</v>
      </c>
      <c r="C2106" s="14" t="s">
        <v>169</v>
      </c>
      <c r="D2106" s="14" t="s">
        <v>53</v>
      </c>
      <c r="E2106" s="14" t="s">
        <v>23</v>
      </c>
      <c r="F2106" s="14" t="s">
        <v>174</v>
      </c>
      <c r="G2106" s="14">
        <v>95</v>
      </c>
      <c r="H2106" s="14">
        <v>41</v>
      </c>
      <c r="I2106" s="14">
        <v>74</v>
      </c>
      <c r="J2106" s="14">
        <v>18000</v>
      </c>
      <c r="K2106" s="15">
        <f t="shared" si="32"/>
        <v>1332000</v>
      </c>
    </row>
    <row r="2107" spans="1:11">
      <c r="A2107" s="13">
        <v>41422</v>
      </c>
      <c r="B2107" s="67" t="str">
        <f>TEXT($A2107,"YYYY")&amp;"-"&amp;TEXT(ROW()-1,"000")&amp;"-"&amp;$F2107&amp;TEXT(COUNTIF($F$2:F2107,$F2107), "000")</f>
        <v>2013-2106-紅茶641</v>
      </c>
      <c r="C2107" s="14" t="s">
        <v>169</v>
      </c>
      <c r="D2107" s="14" t="s">
        <v>160</v>
      </c>
      <c r="E2107" s="14" t="s">
        <v>10</v>
      </c>
      <c r="F2107" s="14" t="s">
        <v>175</v>
      </c>
      <c r="G2107" s="14">
        <v>34</v>
      </c>
      <c r="H2107" s="14">
        <v>66</v>
      </c>
      <c r="I2107" s="14">
        <v>83</v>
      </c>
      <c r="J2107" s="14">
        <v>23500</v>
      </c>
      <c r="K2107" s="15">
        <f t="shared" si="32"/>
        <v>1950500</v>
      </c>
    </row>
    <row r="2108" spans="1:11">
      <c r="A2108" s="13">
        <v>41423</v>
      </c>
      <c r="B2108" s="67" t="str">
        <f>TEXT($A2108,"YYYY")&amp;"-"&amp;TEXT(ROW()-1,"000")&amp;"-"&amp;$F2108&amp;TEXT(COUNTIF($F$2:F2108,$F2108), "000")</f>
        <v>2013-2107-茶包107</v>
      </c>
      <c r="C2108" s="14" t="s">
        <v>13</v>
      </c>
      <c r="D2108" s="14" t="s">
        <v>14</v>
      </c>
      <c r="E2108" s="14" t="s">
        <v>10</v>
      </c>
      <c r="F2108" s="14" t="s">
        <v>178</v>
      </c>
      <c r="G2108" s="14">
        <v>45</v>
      </c>
      <c r="H2108" s="14">
        <v>36</v>
      </c>
      <c r="I2108" s="14">
        <v>59</v>
      </c>
      <c r="J2108" s="14">
        <v>4000</v>
      </c>
      <c r="K2108" s="15">
        <f t="shared" si="32"/>
        <v>236000</v>
      </c>
    </row>
    <row r="2109" spans="1:11">
      <c r="A2109" s="13">
        <v>41423</v>
      </c>
      <c r="B2109" s="67" t="str">
        <f>TEXT($A2109,"YYYY")&amp;"-"&amp;TEXT(ROW()-1,"000")&amp;"-"&amp;$F2109&amp;TEXT(COUNTIF($F$2:F2109,$F2109), "000")</f>
        <v>2013-2108-紅茶642</v>
      </c>
      <c r="C2109" s="14" t="s">
        <v>172</v>
      </c>
      <c r="D2109" s="14" t="s">
        <v>71</v>
      </c>
      <c r="E2109" s="14" t="s">
        <v>7</v>
      </c>
      <c r="F2109" s="14" t="s">
        <v>175</v>
      </c>
      <c r="G2109" s="14">
        <v>48</v>
      </c>
      <c r="H2109" s="14">
        <v>99</v>
      </c>
      <c r="I2109" s="14">
        <v>90</v>
      </c>
      <c r="J2109" s="14">
        <v>23500</v>
      </c>
      <c r="K2109" s="15">
        <f t="shared" si="32"/>
        <v>2115000</v>
      </c>
    </row>
    <row r="2110" spans="1:11">
      <c r="A2110" s="13">
        <v>41424</v>
      </c>
      <c r="B2110" s="67" t="str">
        <f>TEXT($A2110,"YYYY")&amp;"-"&amp;TEXT(ROW()-1,"000")&amp;"-"&amp;$F2110&amp;TEXT(COUNTIF($F$2:F2110,$F2110), "000")</f>
        <v>2013-2109-奶茶513</v>
      </c>
      <c r="C2110" s="14" t="s">
        <v>169</v>
      </c>
      <c r="D2110" s="14" t="s">
        <v>163</v>
      </c>
      <c r="E2110" s="14" t="s">
        <v>7</v>
      </c>
      <c r="F2110" s="14" t="s">
        <v>174</v>
      </c>
      <c r="G2110" s="14">
        <v>86</v>
      </c>
      <c r="H2110" s="14">
        <v>41</v>
      </c>
      <c r="I2110" s="14">
        <v>24</v>
      </c>
      <c r="J2110" s="14">
        <v>18000</v>
      </c>
      <c r="K2110" s="15">
        <f t="shared" si="32"/>
        <v>432000</v>
      </c>
    </row>
    <row r="2111" spans="1:11">
      <c r="A2111" s="13">
        <v>41424</v>
      </c>
      <c r="B2111" s="67" t="str">
        <f>TEXT($A2111,"YYYY")&amp;"-"&amp;TEXT(ROW()-1,"000")&amp;"-"&amp;$F2111&amp;TEXT(COUNTIF($F$2:F2111,$F2111), "000")</f>
        <v>2013-2110-泠涷茶781</v>
      </c>
      <c r="C2111" s="14" t="s">
        <v>172</v>
      </c>
      <c r="D2111" s="14" t="s">
        <v>108</v>
      </c>
      <c r="E2111" s="14" t="s">
        <v>10</v>
      </c>
      <c r="F2111" s="14" t="s">
        <v>176</v>
      </c>
      <c r="G2111" s="14">
        <v>39</v>
      </c>
      <c r="H2111" s="14">
        <v>80</v>
      </c>
      <c r="I2111" s="14">
        <v>97</v>
      </c>
      <c r="J2111" s="14">
        <v>9000</v>
      </c>
      <c r="K2111" s="15">
        <f t="shared" si="32"/>
        <v>873000</v>
      </c>
    </row>
    <row r="2112" spans="1:11">
      <c r="A2112" s="13">
        <v>41425</v>
      </c>
      <c r="B2112" s="67" t="str">
        <f>TEXT($A2112,"YYYY")&amp;"-"&amp;TEXT(ROW()-1,"000")&amp;"-"&amp;$F2112&amp;TEXT(COUNTIF($F$2:F2112,$F2112), "000")</f>
        <v>2013-2111-泠涷茶782</v>
      </c>
      <c r="C2112" s="14" t="s">
        <v>170</v>
      </c>
      <c r="D2112" s="14" t="s">
        <v>158</v>
      </c>
      <c r="E2112" s="14" t="s">
        <v>10</v>
      </c>
      <c r="F2112" s="14" t="s">
        <v>176</v>
      </c>
      <c r="G2112" s="14">
        <v>23</v>
      </c>
      <c r="H2112" s="14">
        <v>81</v>
      </c>
      <c r="I2112" s="14">
        <v>100</v>
      </c>
      <c r="J2112" s="14">
        <v>9000</v>
      </c>
      <c r="K2112" s="15">
        <f t="shared" si="32"/>
        <v>900000</v>
      </c>
    </row>
    <row r="2113" spans="1:11">
      <c r="A2113" s="13">
        <v>41426</v>
      </c>
      <c r="B2113" s="67" t="str">
        <f>TEXT($A2113,"YYYY")&amp;"-"&amp;TEXT(ROW()-1,"000")&amp;"-"&amp;$F2113&amp;TEXT(COUNTIF($F$2:F2113,$F2113), "000")</f>
        <v>2013-2112-泠涷茶783</v>
      </c>
      <c r="C2113" s="14" t="s">
        <v>172</v>
      </c>
      <c r="D2113" s="14" t="s">
        <v>45</v>
      </c>
      <c r="E2113" s="14" t="s">
        <v>18</v>
      </c>
      <c r="F2113" s="14" t="s">
        <v>176</v>
      </c>
      <c r="G2113" s="14">
        <v>58</v>
      </c>
      <c r="H2113" s="14">
        <v>73</v>
      </c>
      <c r="I2113" s="14">
        <v>57</v>
      </c>
      <c r="J2113" s="14">
        <v>9000</v>
      </c>
      <c r="K2113" s="15">
        <f t="shared" si="32"/>
        <v>513000</v>
      </c>
    </row>
    <row r="2114" spans="1:11">
      <c r="A2114" s="13">
        <v>41427</v>
      </c>
      <c r="B2114" s="67" t="str">
        <f>TEXT($A2114,"YYYY")&amp;"-"&amp;TEXT(ROW()-1,"000")&amp;"-"&amp;$F2114&amp;TEXT(COUNTIF($F$2:F2114,$F2114), "000")</f>
        <v>2013-2113-紅茶643</v>
      </c>
      <c r="C2114" s="14" t="s">
        <v>172</v>
      </c>
      <c r="D2114" s="14" t="s">
        <v>61</v>
      </c>
      <c r="E2114" s="14" t="s">
        <v>7</v>
      </c>
      <c r="F2114" s="14" t="s">
        <v>175</v>
      </c>
      <c r="G2114" s="14">
        <v>41</v>
      </c>
      <c r="H2114" s="14">
        <v>74</v>
      </c>
      <c r="I2114" s="14">
        <v>97</v>
      </c>
      <c r="J2114" s="14">
        <v>23500</v>
      </c>
      <c r="K2114" s="15">
        <f t="shared" ref="K2114:K2177" si="33">J2114*I2114</f>
        <v>2279500</v>
      </c>
    </row>
    <row r="2115" spans="1:11">
      <c r="A2115" s="13">
        <v>41427</v>
      </c>
      <c r="B2115" s="67" t="str">
        <f>TEXT($A2115,"YYYY")&amp;"-"&amp;TEXT(ROW()-1,"000")&amp;"-"&amp;$F2115&amp;TEXT(COUNTIF($F$2:F2115,$F2115), "000")</f>
        <v>2013-2114-紅茶644</v>
      </c>
      <c r="C2115" s="14" t="s">
        <v>13</v>
      </c>
      <c r="D2115" s="14" t="s">
        <v>122</v>
      </c>
      <c r="E2115" s="14" t="s">
        <v>18</v>
      </c>
      <c r="F2115" s="14" t="s">
        <v>175</v>
      </c>
      <c r="G2115" s="14">
        <v>58</v>
      </c>
      <c r="H2115" s="14">
        <v>74</v>
      </c>
      <c r="I2115" s="14">
        <v>51</v>
      </c>
      <c r="J2115" s="14">
        <v>23500</v>
      </c>
      <c r="K2115" s="15">
        <f t="shared" si="33"/>
        <v>1198500</v>
      </c>
    </row>
    <row r="2116" spans="1:11">
      <c r="A2116" s="13">
        <v>41429</v>
      </c>
      <c r="B2116" s="67" t="str">
        <f>TEXT($A2116,"YYYY")&amp;"-"&amp;TEXT(ROW()-1,"000")&amp;"-"&amp;$F2116&amp;TEXT(COUNTIF($F$2:F2116,$F2116), "000")</f>
        <v>2013-2115-阿里茶010</v>
      </c>
      <c r="C2116" s="14" t="s">
        <v>171</v>
      </c>
      <c r="D2116" s="14" t="s">
        <v>96</v>
      </c>
      <c r="E2116" s="14" t="s">
        <v>18</v>
      </c>
      <c r="F2116" s="14" t="s">
        <v>179</v>
      </c>
      <c r="G2116" s="14">
        <v>68</v>
      </c>
      <c r="H2116" s="14">
        <v>85</v>
      </c>
      <c r="I2116" s="14">
        <v>5</v>
      </c>
      <c r="J2116" s="14">
        <v>6000</v>
      </c>
      <c r="K2116" s="15">
        <f t="shared" si="33"/>
        <v>30000</v>
      </c>
    </row>
    <row r="2117" spans="1:11">
      <c r="A2117" s="13">
        <v>41429</v>
      </c>
      <c r="B2117" s="67" t="str">
        <f>TEXT($A2117,"YYYY")&amp;"-"&amp;TEXT(ROW()-1,"000")&amp;"-"&amp;$F2117&amp;TEXT(COUNTIF($F$2:F2117,$F2117), "000")</f>
        <v>2013-2116-紅茶645</v>
      </c>
      <c r="C2117" s="14" t="s">
        <v>173</v>
      </c>
      <c r="D2117" s="14" t="s">
        <v>107</v>
      </c>
      <c r="E2117" s="14" t="s">
        <v>18</v>
      </c>
      <c r="F2117" s="14" t="s">
        <v>175</v>
      </c>
      <c r="G2117" s="14">
        <v>97</v>
      </c>
      <c r="H2117" s="14">
        <v>65</v>
      </c>
      <c r="I2117" s="14">
        <v>15</v>
      </c>
      <c r="J2117" s="14">
        <v>23500</v>
      </c>
      <c r="K2117" s="15">
        <f t="shared" si="33"/>
        <v>352500</v>
      </c>
    </row>
    <row r="2118" spans="1:11">
      <c r="A2118" s="13">
        <v>41429</v>
      </c>
      <c r="B2118" s="67" t="str">
        <f>TEXT($A2118,"YYYY")&amp;"-"&amp;TEXT(ROW()-1,"000")&amp;"-"&amp;$F2118&amp;TEXT(COUNTIF($F$2:F2118,$F2118), "000")</f>
        <v>2013-2117-茶包108</v>
      </c>
      <c r="C2118" s="14" t="s">
        <v>172</v>
      </c>
      <c r="D2118" s="14" t="s">
        <v>36</v>
      </c>
      <c r="E2118" s="14" t="s">
        <v>23</v>
      </c>
      <c r="F2118" s="14" t="s">
        <v>178</v>
      </c>
      <c r="G2118" s="14">
        <v>60</v>
      </c>
      <c r="H2118" s="14">
        <v>98</v>
      </c>
      <c r="I2118" s="14">
        <v>39</v>
      </c>
      <c r="J2118" s="14">
        <v>4000</v>
      </c>
      <c r="K2118" s="15">
        <f t="shared" si="33"/>
        <v>156000</v>
      </c>
    </row>
    <row r="2119" spans="1:11">
      <c r="A2119" s="13">
        <v>41430</v>
      </c>
      <c r="B2119" s="67" t="str">
        <f>TEXT($A2119,"YYYY")&amp;"-"&amp;TEXT(ROW()-1,"000")&amp;"-"&amp;$F2119&amp;TEXT(COUNTIF($F$2:F2119,$F2119), "000")</f>
        <v>2013-2118-紅茶646</v>
      </c>
      <c r="C2119" s="14" t="s">
        <v>169</v>
      </c>
      <c r="D2119" s="14" t="s">
        <v>104</v>
      </c>
      <c r="E2119" s="14" t="s">
        <v>18</v>
      </c>
      <c r="F2119" s="14" t="s">
        <v>175</v>
      </c>
      <c r="G2119" s="14">
        <v>76</v>
      </c>
      <c r="H2119" s="14">
        <v>31</v>
      </c>
      <c r="I2119" s="14">
        <v>39</v>
      </c>
      <c r="J2119" s="14">
        <v>23500</v>
      </c>
      <c r="K2119" s="15">
        <f t="shared" si="33"/>
        <v>916500</v>
      </c>
    </row>
    <row r="2120" spans="1:11">
      <c r="A2120" s="13">
        <v>41431</v>
      </c>
      <c r="B2120" s="67" t="str">
        <f>TEXT($A2120,"YYYY")&amp;"-"&amp;TEXT(ROW()-1,"000")&amp;"-"&amp;$F2120&amp;TEXT(COUNTIF($F$2:F2120,$F2120), "000")</f>
        <v>2013-2119-紅茶647</v>
      </c>
      <c r="C2120" s="14" t="s">
        <v>170</v>
      </c>
      <c r="D2120" s="14" t="s">
        <v>29</v>
      </c>
      <c r="E2120" s="14" t="s">
        <v>10</v>
      </c>
      <c r="F2120" s="14" t="s">
        <v>175</v>
      </c>
      <c r="G2120" s="14">
        <v>55</v>
      </c>
      <c r="H2120" s="14">
        <v>77</v>
      </c>
      <c r="I2120" s="14">
        <v>25</v>
      </c>
      <c r="J2120" s="14">
        <v>23500</v>
      </c>
      <c r="K2120" s="15">
        <f t="shared" si="33"/>
        <v>587500</v>
      </c>
    </row>
    <row r="2121" spans="1:11">
      <c r="A2121" s="13">
        <v>41432</v>
      </c>
      <c r="B2121" s="67" t="str">
        <f>TEXT($A2121,"YYYY")&amp;"-"&amp;TEXT(ROW()-1,"000")&amp;"-"&amp;$F2121&amp;TEXT(COUNTIF($F$2:F2121,$F2121), "000")</f>
        <v>2013-2120-奶茶514</v>
      </c>
      <c r="C2121" s="14" t="s">
        <v>173</v>
      </c>
      <c r="D2121" s="14" t="s">
        <v>120</v>
      </c>
      <c r="E2121" s="14" t="s">
        <v>118</v>
      </c>
      <c r="F2121" s="14" t="s">
        <v>174</v>
      </c>
      <c r="G2121" s="14">
        <v>42</v>
      </c>
      <c r="H2121" s="14">
        <v>22</v>
      </c>
      <c r="I2121" s="14">
        <v>89</v>
      </c>
      <c r="J2121" s="14">
        <v>18000</v>
      </c>
      <c r="K2121" s="15">
        <f t="shared" si="33"/>
        <v>1602000</v>
      </c>
    </row>
    <row r="2122" spans="1:11">
      <c r="A2122" s="13">
        <v>41433</v>
      </c>
      <c r="B2122" s="67" t="str">
        <f>TEXT($A2122,"YYYY")&amp;"-"&amp;TEXT(ROW()-1,"000")&amp;"-"&amp;$F2122&amp;TEXT(COUNTIF($F$2:F2122,$F2122), "000")</f>
        <v>2013-2121-奶茶515</v>
      </c>
      <c r="C2122" s="14" t="s">
        <v>170</v>
      </c>
      <c r="D2122" s="14" t="s">
        <v>24</v>
      </c>
      <c r="E2122" s="14" t="s">
        <v>21</v>
      </c>
      <c r="F2122" s="14" t="s">
        <v>174</v>
      </c>
      <c r="G2122" s="14">
        <v>71</v>
      </c>
      <c r="H2122" s="14">
        <v>81</v>
      </c>
      <c r="I2122" s="14">
        <v>51</v>
      </c>
      <c r="J2122" s="14">
        <v>18000</v>
      </c>
      <c r="K2122" s="15">
        <f t="shared" si="33"/>
        <v>918000</v>
      </c>
    </row>
    <row r="2123" spans="1:11">
      <c r="A2123" s="13">
        <v>41433</v>
      </c>
      <c r="B2123" s="67" t="str">
        <f>TEXT($A2123,"YYYY")&amp;"-"&amp;TEXT(ROW()-1,"000")&amp;"-"&amp;$F2123&amp;TEXT(COUNTIF($F$2:F2123,$F2123), "000")</f>
        <v>2013-2122-奶茶516</v>
      </c>
      <c r="C2123" s="14" t="s">
        <v>173</v>
      </c>
      <c r="D2123" s="14" t="s">
        <v>17</v>
      </c>
      <c r="E2123" s="14" t="s">
        <v>18</v>
      </c>
      <c r="F2123" s="14" t="s">
        <v>174</v>
      </c>
      <c r="G2123" s="14">
        <v>78</v>
      </c>
      <c r="H2123" s="14">
        <v>38</v>
      </c>
      <c r="I2123" s="14">
        <v>75</v>
      </c>
      <c r="J2123" s="14">
        <v>18000</v>
      </c>
      <c r="K2123" s="15">
        <f t="shared" si="33"/>
        <v>1350000</v>
      </c>
    </row>
    <row r="2124" spans="1:11">
      <c r="A2124" s="13">
        <v>41433</v>
      </c>
      <c r="B2124" s="67" t="str">
        <f>TEXT($A2124,"YYYY")&amp;"-"&amp;TEXT(ROW()-1,"000")&amp;"-"&amp;$F2124&amp;TEXT(COUNTIF($F$2:F2124,$F2124), "000")</f>
        <v>2013-2123-茶包109</v>
      </c>
      <c r="C2124" s="14" t="s">
        <v>171</v>
      </c>
      <c r="D2124" s="14" t="s">
        <v>65</v>
      </c>
      <c r="E2124" s="14" t="s">
        <v>23</v>
      </c>
      <c r="F2124" s="14" t="s">
        <v>178</v>
      </c>
      <c r="G2124" s="14">
        <v>44</v>
      </c>
      <c r="H2124" s="14">
        <v>28</v>
      </c>
      <c r="I2124" s="14">
        <v>72</v>
      </c>
      <c r="J2124" s="14">
        <v>4000</v>
      </c>
      <c r="K2124" s="15">
        <f t="shared" si="33"/>
        <v>288000</v>
      </c>
    </row>
    <row r="2125" spans="1:11">
      <c r="A2125" s="13">
        <v>41433</v>
      </c>
      <c r="B2125" s="67" t="str">
        <f>TEXT($A2125,"YYYY")&amp;"-"&amp;TEXT(ROW()-1,"000")&amp;"-"&amp;$F2125&amp;TEXT(COUNTIF($F$2:F2125,$F2125), "000")</f>
        <v>2013-2124-紅茶648</v>
      </c>
      <c r="C2125" s="14" t="s">
        <v>171</v>
      </c>
      <c r="D2125" s="14" t="s">
        <v>140</v>
      </c>
      <c r="E2125" s="14" t="s">
        <v>118</v>
      </c>
      <c r="F2125" s="14" t="s">
        <v>175</v>
      </c>
      <c r="G2125" s="14">
        <v>91</v>
      </c>
      <c r="H2125" s="14">
        <v>80</v>
      </c>
      <c r="I2125" s="14">
        <v>86</v>
      </c>
      <c r="J2125" s="14">
        <v>23500</v>
      </c>
      <c r="K2125" s="15">
        <f t="shared" si="33"/>
        <v>2021000</v>
      </c>
    </row>
    <row r="2126" spans="1:11">
      <c r="A2126" s="13">
        <v>41434</v>
      </c>
      <c r="B2126" s="67" t="str">
        <f>TEXT($A2126,"YYYY")&amp;"-"&amp;TEXT(ROW()-1,"000")&amp;"-"&amp;$F2126&amp;TEXT(COUNTIF($F$2:F2126,$F2126), "000")</f>
        <v>2013-2125-紅茶649</v>
      </c>
      <c r="C2126" s="14" t="s">
        <v>171</v>
      </c>
      <c r="D2126" s="14" t="s">
        <v>41</v>
      </c>
      <c r="E2126" s="14" t="s">
        <v>23</v>
      </c>
      <c r="F2126" s="14" t="s">
        <v>175</v>
      </c>
      <c r="G2126" s="14">
        <v>74</v>
      </c>
      <c r="H2126" s="14">
        <v>55</v>
      </c>
      <c r="I2126" s="14">
        <v>39</v>
      </c>
      <c r="J2126" s="14">
        <v>23500</v>
      </c>
      <c r="K2126" s="15">
        <f t="shared" si="33"/>
        <v>916500</v>
      </c>
    </row>
    <row r="2127" spans="1:11">
      <c r="A2127" s="13">
        <v>41434</v>
      </c>
      <c r="B2127" s="67" t="str">
        <f>TEXT($A2127,"YYYY")&amp;"-"&amp;TEXT(ROW()-1,"000")&amp;"-"&amp;$F2127&amp;TEXT(COUNTIF($F$2:F2127,$F2127), "000")</f>
        <v>2013-2126-泠涷茶784</v>
      </c>
      <c r="C2127" s="14" t="s">
        <v>173</v>
      </c>
      <c r="D2127" s="14" t="s">
        <v>15</v>
      </c>
      <c r="E2127" s="14" t="s">
        <v>10</v>
      </c>
      <c r="F2127" s="14" t="s">
        <v>176</v>
      </c>
      <c r="G2127" s="14">
        <v>55</v>
      </c>
      <c r="H2127" s="14">
        <v>98</v>
      </c>
      <c r="I2127" s="14">
        <v>7</v>
      </c>
      <c r="J2127" s="14">
        <v>9000</v>
      </c>
      <c r="K2127" s="15">
        <f t="shared" si="33"/>
        <v>63000</v>
      </c>
    </row>
    <row r="2128" spans="1:11">
      <c r="A2128" s="13">
        <v>41435</v>
      </c>
      <c r="B2128" s="67" t="str">
        <f>TEXT($A2128,"YYYY")&amp;"-"&amp;TEXT(ROW()-1,"000")&amp;"-"&amp;$F2128&amp;TEXT(COUNTIF($F$2:F2128,$F2128), "000")</f>
        <v>2013-2127-紅茶650</v>
      </c>
      <c r="C2128" s="14" t="s">
        <v>170</v>
      </c>
      <c r="D2128" s="14" t="s">
        <v>128</v>
      </c>
      <c r="E2128" s="14" t="s">
        <v>118</v>
      </c>
      <c r="F2128" s="14" t="s">
        <v>175</v>
      </c>
      <c r="G2128" s="14">
        <v>94</v>
      </c>
      <c r="H2128" s="14">
        <v>32</v>
      </c>
      <c r="I2128" s="14">
        <v>82</v>
      </c>
      <c r="J2128" s="14">
        <v>23500</v>
      </c>
      <c r="K2128" s="15">
        <f t="shared" si="33"/>
        <v>1927000</v>
      </c>
    </row>
    <row r="2129" spans="1:11">
      <c r="A2129" s="13">
        <v>41435</v>
      </c>
      <c r="B2129" s="67" t="str">
        <f>TEXT($A2129,"YYYY")&amp;"-"&amp;TEXT(ROW()-1,"000")&amp;"-"&amp;$F2129&amp;TEXT(COUNTIF($F$2:F2129,$F2129), "000")</f>
        <v>2013-2128-紅茶651</v>
      </c>
      <c r="C2129" s="14" t="s">
        <v>172</v>
      </c>
      <c r="D2129" s="14" t="s">
        <v>26</v>
      </c>
      <c r="E2129" s="14" t="s">
        <v>21</v>
      </c>
      <c r="F2129" s="14" t="s">
        <v>175</v>
      </c>
      <c r="G2129" s="14">
        <v>99</v>
      </c>
      <c r="H2129" s="14">
        <v>71</v>
      </c>
      <c r="I2129" s="14">
        <v>64</v>
      </c>
      <c r="J2129" s="14">
        <v>23500</v>
      </c>
      <c r="K2129" s="15">
        <f t="shared" si="33"/>
        <v>1504000</v>
      </c>
    </row>
    <row r="2130" spans="1:11">
      <c r="A2130" s="13">
        <v>41438</v>
      </c>
      <c r="B2130" s="67" t="str">
        <f>TEXT($A2130,"YYYY")&amp;"-"&amp;TEXT(ROW()-1,"000")&amp;"-"&amp;$F2130&amp;TEXT(COUNTIF($F$2:F2130,$F2130), "000")</f>
        <v>2013-2129-泠涷茶785</v>
      </c>
      <c r="C2130" s="14" t="s">
        <v>172</v>
      </c>
      <c r="D2130" s="14" t="s">
        <v>19</v>
      </c>
      <c r="E2130" s="14" t="s">
        <v>7</v>
      </c>
      <c r="F2130" s="14" t="s">
        <v>176</v>
      </c>
      <c r="G2130" s="14">
        <v>44</v>
      </c>
      <c r="H2130" s="14">
        <v>79</v>
      </c>
      <c r="I2130" s="14">
        <v>65</v>
      </c>
      <c r="J2130" s="14">
        <v>9000</v>
      </c>
      <c r="K2130" s="15">
        <f t="shared" si="33"/>
        <v>585000</v>
      </c>
    </row>
    <row r="2131" spans="1:11">
      <c r="A2131" s="13">
        <v>41439</v>
      </c>
      <c r="B2131" s="67" t="str">
        <f>TEXT($A2131,"YYYY")&amp;"-"&amp;TEXT(ROW()-1,"000")&amp;"-"&amp;$F2131&amp;TEXT(COUNTIF($F$2:F2131,$F2131), "000")</f>
        <v>2013-2130-泠涷茶786</v>
      </c>
      <c r="C2131" s="14" t="s">
        <v>171</v>
      </c>
      <c r="D2131" s="14" t="s">
        <v>136</v>
      </c>
      <c r="E2131" s="14" t="s">
        <v>10</v>
      </c>
      <c r="F2131" s="14" t="s">
        <v>176</v>
      </c>
      <c r="G2131" s="14">
        <v>67</v>
      </c>
      <c r="H2131" s="14">
        <v>42</v>
      </c>
      <c r="I2131" s="14">
        <v>33</v>
      </c>
      <c r="J2131" s="14">
        <v>9000</v>
      </c>
      <c r="K2131" s="15">
        <f t="shared" si="33"/>
        <v>297000</v>
      </c>
    </row>
    <row r="2132" spans="1:11">
      <c r="A2132" s="13">
        <v>41440</v>
      </c>
      <c r="B2132" s="67" t="str">
        <f>TEXT($A2132,"YYYY")&amp;"-"&amp;TEXT(ROW()-1,"000")&amp;"-"&amp;$F2132&amp;TEXT(COUNTIF($F$2:F2132,$F2132), "000")</f>
        <v>2013-2131-奶茶517</v>
      </c>
      <c r="C2132" s="14" t="s">
        <v>13</v>
      </c>
      <c r="D2132" s="14" t="s">
        <v>82</v>
      </c>
      <c r="E2132" s="14" t="s">
        <v>18</v>
      </c>
      <c r="F2132" s="14" t="s">
        <v>174</v>
      </c>
      <c r="G2132" s="14">
        <v>51</v>
      </c>
      <c r="H2132" s="14">
        <v>55</v>
      </c>
      <c r="I2132" s="14">
        <v>50</v>
      </c>
      <c r="J2132" s="14">
        <v>18000</v>
      </c>
      <c r="K2132" s="15">
        <f t="shared" si="33"/>
        <v>900000</v>
      </c>
    </row>
    <row r="2133" spans="1:11">
      <c r="A2133" s="13">
        <v>41441</v>
      </c>
      <c r="B2133" s="67" t="str">
        <f>TEXT($A2133,"YYYY")&amp;"-"&amp;TEXT(ROW()-1,"000")&amp;"-"&amp;$F2133&amp;TEXT(COUNTIF($F$2:F2133,$F2133), "000")</f>
        <v>2013-2132-泠涷茶787</v>
      </c>
      <c r="C2133" s="14" t="s">
        <v>169</v>
      </c>
      <c r="D2133" s="14" t="s">
        <v>16</v>
      </c>
      <c r="E2133" s="14" t="s">
        <v>10</v>
      </c>
      <c r="F2133" s="14" t="s">
        <v>176</v>
      </c>
      <c r="G2133" s="14">
        <v>67</v>
      </c>
      <c r="H2133" s="14">
        <v>36</v>
      </c>
      <c r="I2133" s="14">
        <v>47</v>
      </c>
      <c r="J2133" s="14">
        <v>9000</v>
      </c>
      <c r="K2133" s="15">
        <f t="shared" si="33"/>
        <v>423000</v>
      </c>
    </row>
    <row r="2134" spans="1:11">
      <c r="A2134" s="13">
        <v>41441</v>
      </c>
      <c r="B2134" s="67" t="str">
        <f>TEXT($A2134,"YYYY")&amp;"-"&amp;TEXT(ROW()-1,"000")&amp;"-"&amp;$F2134&amp;TEXT(COUNTIF($F$2:F2134,$F2134), "000")</f>
        <v>2013-2133-奶茶518</v>
      </c>
      <c r="C2134" s="14" t="s">
        <v>169</v>
      </c>
      <c r="D2134" s="14" t="s">
        <v>163</v>
      </c>
      <c r="E2134" s="14" t="s">
        <v>7</v>
      </c>
      <c r="F2134" s="14" t="s">
        <v>174</v>
      </c>
      <c r="G2134" s="14">
        <v>39</v>
      </c>
      <c r="H2134" s="14">
        <v>64</v>
      </c>
      <c r="I2134" s="14">
        <v>78</v>
      </c>
      <c r="J2134" s="14">
        <v>18000</v>
      </c>
      <c r="K2134" s="15">
        <f t="shared" si="33"/>
        <v>1404000</v>
      </c>
    </row>
    <row r="2135" spans="1:11">
      <c r="A2135" s="13">
        <v>41441</v>
      </c>
      <c r="B2135" s="67" t="str">
        <f>TEXT($A2135,"YYYY")&amp;"-"&amp;TEXT(ROW()-1,"000")&amp;"-"&amp;$F2135&amp;TEXT(COUNTIF($F$2:F2135,$F2135), "000")</f>
        <v>2013-2134-紅茶652</v>
      </c>
      <c r="C2135" s="14" t="s">
        <v>172</v>
      </c>
      <c r="D2135" s="14" t="s">
        <v>26</v>
      </c>
      <c r="E2135" s="14" t="s">
        <v>21</v>
      </c>
      <c r="F2135" s="14" t="s">
        <v>175</v>
      </c>
      <c r="G2135" s="14">
        <v>38</v>
      </c>
      <c r="H2135" s="14">
        <v>53</v>
      </c>
      <c r="I2135" s="14">
        <v>62</v>
      </c>
      <c r="J2135" s="14">
        <v>23500</v>
      </c>
      <c r="K2135" s="15">
        <f t="shared" si="33"/>
        <v>1457000</v>
      </c>
    </row>
    <row r="2136" spans="1:11">
      <c r="A2136" s="13">
        <v>41442</v>
      </c>
      <c r="B2136" s="67" t="str">
        <f>TEXT($A2136,"YYYY")&amp;"-"&amp;TEXT(ROW()-1,"000")&amp;"-"&amp;$F2136&amp;TEXT(COUNTIF($F$2:F2136,$F2136), "000")</f>
        <v>2013-2135-紅茶653</v>
      </c>
      <c r="C2136" s="14" t="s">
        <v>172</v>
      </c>
      <c r="D2136" s="14" t="s">
        <v>48</v>
      </c>
      <c r="E2136" s="14" t="s">
        <v>23</v>
      </c>
      <c r="F2136" s="14" t="s">
        <v>175</v>
      </c>
      <c r="G2136" s="14">
        <v>48</v>
      </c>
      <c r="H2136" s="14">
        <v>53</v>
      </c>
      <c r="I2136" s="14">
        <v>89</v>
      </c>
      <c r="J2136" s="14">
        <v>23500</v>
      </c>
      <c r="K2136" s="15">
        <f t="shared" si="33"/>
        <v>2091500</v>
      </c>
    </row>
    <row r="2137" spans="1:11">
      <c r="A2137" s="13">
        <v>41443</v>
      </c>
      <c r="B2137" s="67" t="str">
        <f>TEXT($A2137,"YYYY")&amp;"-"&amp;TEXT(ROW()-1,"000")&amp;"-"&amp;$F2137&amp;TEXT(COUNTIF($F$2:F2137,$F2137), "000")</f>
        <v>2013-2136-紅茶654</v>
      </c>
      <c r="C2137" s="14" t="s">
        <v>172</v>
      </c>
      <c r="D2137" s="14" t="s">
        <v>57</v>
      </c>
      <c r="E2137" s="14" t="s">
        <v>7</v>
      </c>
      <c r="F2137" s="14" t="s">
        <v>175</v>
      </c>
      <c r="G2137" s="14">
        <v>67</v>
      </c>
      <c r="H2137" s="14">
        <v>93</v>
      </c>
      <c r="I2137" s="14">
        <v>59</v>
      </c>
      <c r="J2137" s="14">
        <v>23500</v>
      </c>
      <c r="K2137" s="15">
        <f t="shared" si="33"/>
        <v>1386500</v>
      </c>
    </row>
    <row r="2138" spans="1:11">
      <c r="A2138" s="13">
        <v>41445</v>
      </c>
      <c r="B2138" s="67" t="str">
        <f>TEXT($A2138,"YYYY")&amp;"-"&amp;TEXT(ROW()-1,"000")&amp;"-"&amp;$F2138&amp;TEXT(COUNTIF($F$2:F2138,$F2138), "000")</f>
        <v>2013-2137-奶茶519</v>
      </c>
      <c r="C2138" s="14" t="s">
        <v>169</v>
      </c>
      <c r="D2138" s="14" t="s">
        <v>40</v>
      </c>
      <c r="E2138" s="14" t="s">
        <v>10</v>
      </c>
      <c r="F2138" s="14" t="s">
        <v>174</v>
      </c>
      <c r="G2138" s="14">
        <v>38</v>
      </c>
      <c r="H2138" s="14">
        <v>100</v>
      </c>
      <c r="I2138" s="14">
        <v>31</v>
      </c>
      <c r="J2138" s="14">
        <v>18000</v>
      </c>
      <c r="K2138" s="15">
        <f t="shared" si="33"/>
        <v>558000</v>
      </c>
    </row>
    <row r="2139" spans="1:11">
      <c r="A2139" s="13">
        <v>41446</v>
      </c>
      <c r="B2139" s="67" t="str">
        <f>TEXT($A2139,"YYYY")&amp;"-"&amp;TEXT(ROW()-1,"000")&amp;"-"&amp;$F2139&amp;TEXT(COUNTIF($F$2:F2139,$F2139), "000")</f>
        <v>2013-2138-紅茶655</v>
      </c>
      <c r="C2139" s="14" t="s">
        <v>171</v>
      </c>
      <c r="D2139" s="14" t="s">
        <v>41</v>
      </c>
      <c r="E2139" s="14" t="s">
        <v>23</v>
      </c>
      <c r="F2139" s="14" t="s">
        <v>175</v>
      </c>
      <c r="G2139" s="14">
        <v>54</v>
      </c>
      <c r="H2139" s="14">
        <v>74</v>
      </c>
      <c r="I2139" s="14">
        <v>70</v>
      </c>
      <c r="J2139" s="14">
        <v>23500</v>
      </c>
      <c r="K2139" s="15">
        <f t="shared" si="33"/>
        <v>1645000</v>
      </c>
    </row>
    <row r="2140" spans="1:11">
      <c r="A2140" s="13">
        <v>41448</v>
      </c>
      <c r="B2140" s="67" t="str">
        <f>TEXT($A2140,"YYYY")&amp;"-"&amp;TEXT(ROW()-1,"000")&amp;"-"&amp;$F2140&amp;TEXT(COUNTIF($F$2:F2140,$F2140), "000")</f>
        <v>2013-2139-泠涷茶788</v>
      </c>
      <c r="C2140" s="14" t="s">
        <v>171</v>
      </c>
      <c r="D2140" s="14" t="s">
        <v>87</v>
      </c>
      <c r="E2140" s="14" t="s">
        <v>10</v>
      </c>
      <c r="F2140" s="14" t="s">
        <v>176</v>
      </c>
      <c r="G2140" s="14">
        <v>47</v>
      </c>
      <c r="H2140" s="14">
        <v>24</v>
      </c>
      <c r="I2140" s="14">
        <v>76</v>
      </c>
      <c r="J2140" s="14">
        <v>9000</v>
      </c>
      <c r="K2140" s="15">
        <f t="shared" si="33"/>
        <v>684000</v>
      </c>
    </row>
    <row r="2141" spans="1:11">
      <c r="A2141" s="13">
        <v>41448</v>
      </c>
      <c r="B2141" s="67" t="str">
        <f>TEXT($A2141,"YYYY")&amp;"-"&amp;TEXT(ROW()-1,"000")&amp;"-"&amp;$F2141&amp;TEXT(COUNTIF($F$2:F2141,$F2141), "000")</f>
        <v>2013-2140-紅茶656</v>
      </c>
      <c r="C2141" s="14" t="s">
        <v>171</v>
      </c>
      <c r="D2141" s="14" t="s">
        <v>140</v>
      </c>
      <c r="E2141" s="14" t="s">
        <v>118</v>
      </c>
      <c r="F2141" s="14" t="s">
        <v>175</v>
      </c>
      <c r="G2141" s="14">
        <v>59</v>
      </c>
      <c r="H2141" s="14">
        <v>93</v>
      </c>
      <c r="I2141" s="14">
        <v>97</v>
      </c>
      <c r="J2141" s="14">
        <v>23500</v>
      </c>
      <c r="K2141" s="15">
        <f t="shared" si="33"/>
        <v>2279500</v>
      </c>
    </row>
    <row r="2142" spans="1:11">
      <c r="A2142" s="13">
        <v>41448</v>
      </c>
      <c r="B2142" s="67" t="str">
        <f>TEXT($A2142,"YYYY")&amp;"-"&amp;TEXT(ROW()-1,"000")&amp;"-"&amp;$F2142&amp;TEXT(COUNTIF($F$2:F2142,$F2142), "000")</f>
        <v>2013-2141-紅茶657</v>
      </c>
      <c r="C2142" s="14" t="s">
        <v>170</v>
      </c>
      <c r="D2142" s="14" t="s">
        <v>80</v>
      </c>
      <c r="E2142" s="14" t="s">
        <v>18</v>
      </c>
      <c r="F2142" s="14" t="s">
        <v>175</v>
      </c>
      <c r="G2142" s="14">
        <v>69</v>
      </c>
      <c r="H2142" s="14">
        <v>56</v>
      </c>
      <c r="I2142" s="14">
        <v>57</v>
      </c>
      <c r="J2142" s="14">
        <v>23500</v>
      </c>
      <c r="K2142" s="15">
        <f t="shared" si="33"/>
        <v>1339500</v>
      </c>
    </row>
    <row r="2143" spans="1:11">
      <c r="A2143" s="13">
        <v>41448</v>
      </c>
      <c r="B2143" s="67" t="str">
        <f>TEXT($A2143,"YYYY")&amp;"-"&amp;TEXT(ROW()-1,"000")&amp;"-"&amp;$F2143&amp;TEXT(COUNTIF($F$2:F2143,$F2143), "000")</f>
        <v>2013-2142-奶茶520</v>
      </c>
      <c r="C2143" s="14" t="s">
        <v>173</v>
      </c>
      <c r="D2143" s="14" t="s">
        <v>73</v>
      </c>
      <c r="E2143" s="14" t="s">
        <v>7</v>
      </c>
      <c r="F2143" s="14" t="s">
        <v>174</v>
      </c>
      <c r="G2143" s="14">
        <v>60</v>
      </c>
      <c r="H2143" s="14">
        <v>41</v>
      </c>
      <c r="I2143" s="14">
        <v>77</v>
      </c>
      <c r="J2143" s="14">
        <v>18000</v>
      </c>
      <c r="K2143" s="15">
        <f t="shared" si="33"/>
        <v>1386000</v>
      </c>
    </row>
    <row r="2144" spans="1:11">
      <c r="A2144" s="13">
        <v>41448</v>
      </c>
      <c r="B2144" s="67" t="str">
        <f>TEXT($A2144,"YYYY")&amp;"-"&amp;TEXT(ROW()-1,"000")&amp;"-"&amp;$F2144&amp;TEXT(COUNTIF($F$2:F2144,$F2144), "000")</f>
        <v>2013-2143-紅茶658</v>
      </c>
      <c r="C2144" s="14" t="s">
        <v>13</v>
      </c>
      <c r="D2144" s="14" t="s">
        <v>156</v>
      </c>
      <c r="E2144" s="14" t="s">
        <v>23</v>
      </c>
      <c r="F2144" s="14" t="s">
        <v>175</v>
      </c>
      <c r="G2144" s="14">
        <v>35</v>
      </c>
      <c r="H2144" s="14">
        <v>38</v>
      </c>
      <c r="I2144" s="14">
        <v>11</v>
      </c>
      <c r="J2144" s="14">
        <v>23500</v>
      </c>
      <c r="K2144" s="15">
        <f t="shared" si="33"/>
        <v>258500</v>
      </c>
    </row>
    <row r="2145" spans="1:11">
      <c r="A2145" s="13">
        <v>41449</v>
      </c>
      <c r="B2145" s="67" t="str">
        <f>TEXT($A2145,"YYYY")&amp;"-"&amp;TEXT(ROW()-1,"000")&amp;"-"&amp;$F2145&amp;TEXT(COUNTIF($F$2:F2145,$F2145), "000")</f>
        <v>2013-2144-泠涷茶789</v>
      </c>
      <c r="C2145" s="14" t="s">
        <v>171</v>
      </c>
      <c r="D2145" s="14" t="s">
        <v>136</v>
      </c>
      <c r="E2145" s="14" t="s">
        <v>10</v>
      </c>
      <c r="F2145" s="14" t="s">
        <v>176</v>
      </c>
      <c r="G2145" s="14">
        <v>59</v>
      </c>
      <c r="H2145" s="14">
        <v>98</v>
      </c>
      <c r="I2145" s="14">
        <v>19</v>
      </c>
      <c r="J2145" s="14">
        <v>9000</v>
      </c>
      <c r="K2145" s="15">
        <f t="shared" si="33"/>
        <v>171000</v>
      </c>
    </row>
    <row r="2146" spans="1:11">
      <c r="A2146" s="13">
        <v>41451</v>
      </c>
      <c r="B2146" s="67" t="str">
        <f>TEXT($A2146,"YYYY")&amp;"-"&amp;TEXT(ROW()-1,"000")&amp;"-"&amp;$F2146&amp;TEXT(COUNTIF($F$2:F2146,$F2146), "000")</f>
        <v>2013-2145-泠涷茶790</v>
      </c>
      <c r="C2146" s="14" t="s">
        <v>173</v>
      </c>
      <c r="D2146" s="14" t="s">
        <v>110</v>
      </c>
      <c r="E2146" s="14" t="s">
        <v>10</v>
      </c>
      <c r="F2146" s="14" t="s">
        <v>176</v>
      </c>
      <c r="G2146" s="14">
        <v>74</v>
      </c>
      <c r="H2146" s="14">
        <v>89</v>
      </c>
      <c r="I2146" s="14">
        <v>15</v>
      </c>
      <c r="J2146" s="14">
        <v>9000</v>
      </c>
      <c r="K2146" s="15">
        <f t="shared" si="33"/>
        <v>135000</v>
      </c>
    </row>
    <row r="2147" spans="1:11">
      <c r="A2147" s="13">
        <v>41451</v>
      </c>
      <c r="B2147" s="67" t="str">
        <f>TEXT($A2147,"YYYY")&amp;"-"&amp;TEXT(ROW()-1,"000")&amp;"-"&amp;$F2147&amp;TEXT(COUNTIF($F$2:F2147,$F2147), "000")</f>
        <v>2013-2146-紅茶659</v>
      </c>
      <c r="C2147" s="14" t="s">
        <v>169</v>
      </c>
      <c r="D2147" s="14" t="s">
        <v>153</v>
      </c>
      <c r="E2147" s="14" t="s">
        <v>7</v>
      </c>
      <c r="F2147" s="14" t="s">
        <v>175</v>
      </c>
      <c r="G2147" s="14">
        <v>78</v>
      </c>
      <c r="H2147" s="14">
        <v>46</v>
      </c>
      <c r="I2147" s="14">
        <v>22</v>
      </c>
      <c r="J2147" s="14">
        <v>23500</v>
      </c>
      <c r="K2147" s="15">
        <f t="shared" si="33"/>
        <v>517000</v>
      </c>
    </row>
    <row r="2148" spans="1:11">
      <c r="A2148" s="13">
        <v>41452</v>
      </c>
      <c r="B2148" s="67" t="str">
        <f>TEXT($A2148,"YYYY")&amp;"-"&amp;TEXT(ROW()-1,"000")&amp;"-"&amp;$F2148&amp;TEXT(COUNTIF($F$2:F2148,$F2148), "000")</f>
        <v>2013-2147-紅茶660</v>
      </c>
      <c r="C2148" s="14" t="s">
        <v>172</v>
      </c>
      <c r="D2148" s="14" t="s">
        <v>57</v>
      </c>
      <c r="E2148" s="14" t="s">
        <v>7</v>
      </c>
      <c r="F2148" s="14" t="s">
        <v>175</v>
      </c>
      <c r="G2148" s="14">
        <v>67</v>
      </c>
      <c r="H2148" s="14">
        <v>24</v>
      </c>
      <c r="I2148" s="14">
        <v>9</v>
      </c>
      <c r="J2148" s="14">
        <v>23500</v>
      </c>
      <c r="K2148" s="15">
        <f t="shared" si="33"/>
        <v>211500</v>
      </c>
    </row>
    <row r="2149" spans="1:11">
      <c r="A2149" s="13">
        <v>41453</v>
      </c>
      <c r="B2149" s="67" t="str">
        <f>TEXT($A2149,"YYYY")&amp;"-"&amp;TEXT(ROW()-1,"000")&amp;"-"&amp;$F2149&amp;TEXT(COUNTIF($F$2:F2149,$F2149), "000")</f>
        <v>2013-2148-泠涷茶791</v>
      </c>
      <c r="C2149" s="14" t="s">
        <v>171</v>
      </c>
      <c r="D2149" s="14" t="s">
        <v>114</v>
      </c>
      <c r="E2149" s="14" t="s">
        <v>10</v>
      </c>
      <c r="F2149" s="14" t="s">
        <v>176</v>
      </c>
      <c r="G2149" s="14">
        <v>79</v>
      </c>
      <c r="H2149" s="14">
        <v>82</v>
      </c>
      <c r="I2149" s="14">
        <v>81</v>
      </c>
      <c r="J2149" s="14">
        <v>9000</v>
      </c>
      <c r="K2149" s="15">
        <f t="shared" si="33"/>
        <v>729000</v>
      </c>
    </row>
    <row r="2150" spans="1:11">
      <c r="A2150" s="13">
        <v>41455</v>
      </c>
      <c r="B2150" s="67" t="str">
        <f>TEXT($A2150,"YYYY")&amp;"-"&amp;TEXT(ROW()-1,"000")&amp;"-"&amp;$F2150&amp;TEXT(COUNTIF($F$2:F2150,$F2150), "000")</f>
        <v>2013-2149-紅茶661</v>
      </c>
      <c r="C2150" s="14" t="s">
        <v>172</v>
      </c>
      <c r="D2150" s="14" t="s">
        <v>6</v>
      </c>
      <c r="E2150" s="14" t="s">
        <v>7</v>
      </c>
      <c r="F2150" s="14" t="s">
        <v>175</v>
      </c>
      <c r="G2150" s="14">
        <v>26</v>
      </c>
      <c r="H2150" s="14">
        <v>68</v>
      </c>
      <c r="I2150" s="14">
        <v>42</v>
      </c>
      <c r="J2150" s="14">
        <v>23500</v>
      </c>
      <c r="K2150" s="15">
        <f t="shared" si="33"/>
        <v>987000</v>
      </c>
    </row>
    <row r="2151" spans="1:11">
      <c r="A2151" s="13">
        <v>41455</v>
      </c>
      <c r="B2151" s="67" t="str">
        <f>TEXT($A2151,"YYYY")&amp;"-"&amp;TEXT(ROW()-1,"000")&amp;"-"&amp;$F2151&amp;TEXT(COUNTIF($F$2:F2151,$F2151), "000")</f>
        <v>2013-2150-紅茶662</v>
      </c>
      <c r="C2151" s="14" t="s">
        <v>169</v>
      </c>
      <c r="D2151" s="14" t="s">
        <v>8</v>
      </c>
      <c r="E2151" s="14" t="s">
        <v>7</v>
      </c>
      <c r="F2151" s="14" t="s">
        <v>175</v>
      </c>
      <c r="G2151" s="14">
        <v>32</v>
      </c>
      <c r="H2151" s="14">
        <v>89</v>
      </c>
      <c r="I2151" s="14">
        <v>57</v>
      </c>
      <c r="J2151" s="14">
        <v>23500</v>
      </c>
      <c r="K2151" s="15">
        <f t="shared" si="33"/>
        <v>1339500</v>
      </c>
    </row>
    <row r="2152" spans="1:11">
      <c r="A2152" s="13">
        <v>41457</v>
      </c>
      <c r="B2152" s="67" t="str">
        <f>TEXT($A2152,"YYYY")&amp;"-"&amp;TEXT(ROW()-1,"000")&amp;"-"&amp;$F2152&amp;TEXT(COUNTIF($F$2:F2152,$F2152), "000")</f>
        <v>2013-2151-泠涷茶792</v>
      </c>
      <c r="C2152" s="14" t="s">
        <v>171</v>
      </c>
      <c r="D2152" s="14" t="s">
        <v>79</v>
      </c>
      <c r="E2152" s="14" t="s">
        <v>18</v>
      </c>
      <c r="F2152" s="14" t="s">
        <v>176</v>
      </c>
      <c r="G2152" s="14">
        <v>39</v>
      </c>
      <c r="H2152" s="14">
        <v>49</v>
      </c>
      <c r="I2152" s="14">
        <v>82</v>
      </c>
      <c r="J2152" s="14">
        <v>9000</v>
      </c>
      <c r="K2152" s="15">
        <f t="shared" si="33"/>
        <v>738000</v>
      </c>
    </row>
    <row r="2153" spans="1:11">
      <c r="A2153" s="13">
        <v>41458</v>
      </c>
      <c r="B2153" s="67" t="str">
        <f>TEXT($A2153,"YYYY")&amp;"-"&amp;TEXT(ROW()-1,"000")&amp;"-"&amp;$F2153&amp;TEXT(COUNTIF($F$2:F2153,$F2153), "000")</f>
        <v>2013-2152-泠涷茶793</v>
      </c>
      <c r="C2153" s="14" t="s">
        <v>13</v>
      </c>
      <c r="D2153" s="14" t="s">
        <v>32</v>
      </c>
      <c r="E2153" s="14" t="s">
        <v>23</v>
      </c>
      <c r="F2153" s="14" t="s">
        <v>176</v>
      </c>
      <c r="G2153" s="14">
        <v>32</v>
      </c>
      <c r="H2153" s="14">
        <v>49</v>
      </c>
      <c r="I2153" s="14">
        <v>53</v>
      </c>
      <c r="J2153" s="14">
        <v>9000</v>
      </c>
      <c r="K2153" s="15">
        <f t="shared" si="33"/>
        <v>477000</v>
      </c>
    </row>
    <row r="2154" spans="1:11">
      <c r="A2154" s="13">
        <v>41458</v>
      </c>
      <c r="B2154" s="67" t="str">
        <f>TEXT($A2154,"YYYY")&amp;"-"&amp;TEXT(ROW()-1,"000")&amp;"-"&amp;$F2154&amp;TEXT(COUNTIF($F$2:F2154,$F2154), "000")</f>
        <v>2013-2153-泠涷茶794</v>
      </c>
      <c r="C2154" s="14" t="s">
        <v>172</v>
      </c>
      <c r="D2154" s="14" t="s">
        <v>19</v>
      </c>
      <c r="E2154" s="14" t="s">
        <v>7</v>
      </c>
      <c r="F2154" s="14" t="s">
        <v>176</v>
      </c>
      <c r="G2154" s="14">
        <v>75</v>
      </c>
      <c r="H2154" s="14">
        <v>88</v>
      </c>
      <c r="I2154" s="14">
        <v>92</v>
      </c>
      <c r="J2154" s="14">
        <v>9000</v>
      </c>
      <c r="K2154" s="15">
        <f t="shared" si="33"/>
        <v>828000</v>
      </c>
    </row>
    <row r="2155" spans="1:11">
      <c r="A2155" s="13">
        <v>41458</v>
      </c>
      <c r="B2155" s="67" t="str">
        <f>TEXT($A2155,"YYYY")&amp;"-"&amp;TEXT(ROW()-1,"000")&amp;"-"&amp;$F2155&amp;TEXT(COUNTIF($F$2:F2155,$F2155), "000")</f>
        <v>2013-2154-紅茶663</v>
      </c>
      <c r="C2155" s="14" t="s">
        <v>170</v>
      </c>
      <c r="D2155" s="14" t="s">
        <v>80</v>
      </c>
      <c r="E2155" s="14" t="s">
        <v>18</v>
      </c>
      <c r="F2155" s="14" t="s">
        <v>175</v>
      </c>
      <c r="G2155" s="14">
        <v>37</v>
      </c>
      <c r="H2155" s="14">
        <v>89</v>
      </c>
      <c r="I2155" s="14">
        <v>56</v>
      </c>
      <c r="J2155" s="14">
        <v>23500</v>
      </c>
      <c r="K2155" s="15">
        <f t="shared" si="33"/>
        <v>1316000</v>
      </c>
    </row>
    <row r="2156" spans="1:11">
      <c r="A2156" s="13">
        <v>41461</v>
      </c>
      <c r="B2156" s="67" t="str">
        <f>TEXT($A2156,"YYYY")&amp;"-"&amp;TEXT(ROW()-1,"000")&amp;"-"&amp;$F2156&amp;TEXT(COUNTIF($F$2:F2156,$F2156), "000")</f>
        <v>2013-2155-奶茶521</v>
      </c>
      <c r="C2156" s="14" t="s">
        <v>173</v>
      </c>
      <c r="D2156" s="14" t="s">
        <v>129</v>
      </c>
      <c r="E2156" s="14" t="s">
        <v>18</v>
      </c>
      <c r="F2156" s="14" t="s">
        <v>174</v>
      </c>
      <c r="G2156" s="14">
        <v>54</v>
      </c>
      <c r="H2156" s="14">
        <v>35</v>
      </c>
      <c r="I2156" s="14">
        <v>58</v>
      </c>
      <c r="J2156" s="14">
        <v>18000</v>
      </c>
      <c r="K2156" s="15">
        <f t="shared" si="33"/>
        <v>1044000</v>
      </c>
    </row>
    <row r="2157" spans="1:11">
      <c r="A2157" s="13">
        <v>41461</v>
      </c>
      <c r="B2157" s="67" t="str">
        <f>TEXT($A2157,"YYYY")&amp;"-"&amp;TEXT(ROW()-1,"000")&amp;"-"&amp;$F2157&amp;TEXT(COUNTIF($F$2:F2157,$F2157), "000")</f>
        <v>2013-2156-泠涷茶795</v>
      </c>
      <c r="C2157" s="14" t="s">
        <v>173</v>
      </c>
      <c r="D2157" s="14" t="s">
        <v>124</v>
      </c>
      <c r="E2157" s="14" t="s">
        <v>118</v>
      </c>
      <c r="F2157" s="14" t="s">
        <v>176</v>
      </c>
      <c r="G2157" s="14">
        <v>54</v>
      </c>
      <c r="H2157" s="14">
        <v>100</v>
      </c>
      <c r="I2157" s="14">
        <v>53</v>
      </c>
      <c r="J2157" s="14">
        <v>9000</v>
      </c>
      <c r="K2157" s="15">
        <f t="shared" si="33"/>
        <v>477000</v>
      </c>
    </row>
    <row r="2158" spans="1:11">
      <c r="A2158" s="13">
        <v>41464</v>
      </c>
      <c r="B2158" s="67" t="str">
        <f>TEXT($A2158,"YYYY")&amp;"-"&amp;TEXT(ROW()-1,"000")&amp;"-"&amp;$F2158&amp;TEXT(COUNTIF($F$2:F2158,$F2158), "000")</f>
        <v>2013-2157-泠涷茶796</v>
      </c>
      <c r="C2158" s="14" t="s">
        <v>171</v>
      </c>
      <c r="D2158" s="14" t="s">
        <v>9</v>
      </c>
      <c r="E2158" s="14" t="s">
        <v>10</v>
      </c>
      <c r="F2158" s="14" t="s">
        <v>176</v>
      </c>
      <c r="G2158" s="14">
        <v>75</v>
      </c>
      <c r="H2158" s="14">
        <v>39</v>
      </c>
      <c r="I2158" s="14">
        <v>39</v>
      </c>
      <c r="J2158" s="14">
        <v>9000</v>
      </c>
      <c r="K2158" s="15">
        <f t="shared" si="33"/>
        <v>351000</v>
      </c>
    </row>
    <row r="2159" spans="1:11">
      <c r="A2159" s="13">
        <v>41464</v>
      </c>
      <c r="B2159" s="67" t="str">
        <f>TEXT($A2159,"YYYY")&amp;"-"&amp;TEXT(ROW()-1,"000")&amp;"-"&amp;$F2159&amp;TEXT(COUNTIF($F$2:F2159,$F2159), "000")</f>
        <v>2013-2158-泠涷茶797</v>
      </c>
      <c r="C2159" s="14" t="s">
        <v>169</v>
      </c>
      <c r="D2159" s="14" t="s">
        <v>66</v>
      </c>
      <c r="E2159" s="14" t="s">
        <v>7</v>
      </c>
      <c r="F2159" s="14" t="s">
        <v>176</v>
      </c>
      <c r="G2159" s="14">
        <v>52</v>
      </c>
      <c r="H2159" s="14">
        <v>99</v>
      </c>
      <c r="I2159" s="14">
        <v>92</v>
      </c>
      <c r="J2159" s="14">
        <v>9000</v>
      </c>
      <c r="K2159" s="15">
        <f t="shared" si="33"/>
        <v>828000</v>
      </c>
    </row>
    <row r="2160" spans="1:11">
      <c r="A2160" s="13">
        <v>41464</v>
      </c>
      <c r="B2160" s="67" t="str">
        <f>TEXT($A2160,"YYYY")&amp;"-"&amp;TEXT(ROW()-1,"000")&amp;"-"&amp;$F2160&amp;TEXT(COUNTIF($F$2:F2160,$F2160), "000")</f>
        <v>2013-2159-泠涷茶798</v>
      </c>
      <c r="C2160" s="14" t="s">
        <v>171</v>
      </c>
      <c r="D2160" s="14" t="s">
        <v>55</v>
      </c>
      <c r="E2160" s="14" t="s">
        <v>10</v>
      </c>
      <c r="F2160" s="14" t="s">
        <v>176</v>
      </c>
      <c r="G2160" s="14">
        <v>40</v>
      </c>
      <c r="H2160" s="14">
        <v>92</v>
      </c>
      <c r="I2160" s="14">
        <v>48</v>
      </c>
      <c r="J2160" s="14">
        <v>9000</v>
      </c>
      <c r="K2160" s="15">
        <f t="shared" si="33"/>
        <v>432000</v>
      </c>
    </row>
    <row r="2161" spans="1:11">
      <c r="A2161" s="13">
        <v>41464</v>
      </c>
      <c r="B2161" s="67" t="str">
        <f>TEXT($A2161,"YYYY")&amp;"-"&amp;TEXT(ROW()-1,"000")&amp;"-"&amp;$F2161&amp;TEXT(COUNTIF($F$2:F2161,$F2161), "000")</f>
        <v>2013-2160-奶茶522</v>
      </c>
      <c r="C2161" s="14" t="s">
        <v>173</v>
      </c>
      <c r="D2161" s="14" t="s">
        <v>137</v>
      </c>
      <c r="E2161" s="14" t="s">
        <v>21</v>
      </c>
      <c r="F2161" s="14" t="s">
        <v>174</v>
      </c>
      <c r="G2161" s="14">
        <v>79</v>
      </c>
      <c r="H2161" s="14">
        <v>28</v>
      </c>
      <c r="I2161" s="14">
        <v>13</v>
      </c>
      <c r="J2161" s="14">
        <v>18000</v>
      </c>
      <c r="K2161" s="15">
        <f t="shared" si="33"/>
        <v>234000</v>
      </c>
    </row>
    <row r="2162" spans="1:11">
      <c r="A2162" s="13">
        <v>41464</v>
      </c>
      <c r="B2162" s="67" t="str">
        <f>TEXT($A2162,"YYYY")&amp;"-"&amp;TEXT(ROW()-1,"000")&amp;"-"&amp;$F2162&amp;TEXT(COUNTIF($F$2:F2162,$F2162), "000")</f>
        <v>2013-2161-紅茶664</v>
      </c>
      <c r="C2162" s="14" t="s">
        <v>13</v>
      </c>
      <c r="D2162" s="14" t="s">
        <v>166</v>
      </c>
      <c r="E2162" s="14" t="s">
        <v>118</v>
      </c>
      <c r="F2162" s="14" t="s">
        <v>175</v>
      </c>
      <c r="G2162" s="14">
        <v>45</v>
      </c>
      <c r="H2162" s="14">
        <v>81</v>
      </c>
      <c r="I2162" s="14">
        <v>83</v>
      </c>
      <c r="J2162" s="14">
        <v>23500</v>
      </c>
      <c r="K2162" s="15">
        <f t="shared" si="33"/>
        <v>1950500</v>
      </c>
    </row>
    <row r="2163" spans="1:11">
      <c r="A2163" s="13">
        <v>41464</v>
      </c>
      <c r="B2163" s="67" t="str">
        <f>TEXT($A2163,"YYYY")&amp;"-"&amp;TEXT(ROW()-1,"000")&amp;"-"&amp;$F2163&amp;TEXT(COUNTIF($F$2:F2163,$F2163), "000")</f>
        <v>2013-2162-紅茶665</v>
      </c>
      <c r="C2163" s="14" t="s">
        <v>171</v>
      </c>
      <c r="D2163" s="14" t="s">
        <v>75</v>
      </c>
      <c r="E2163" s="14" t="s">
        <v>7</v>
      </c>
      <c r="F2163" s="14" t="s">
        <v>175</v>
      </c>
      <c r="G2163" s="14">
        <v>76</v>
      </c>
      <c r="H2163" s="14">
        <v>80</v>
      </c>
      <c r="I2163" s="14">
        <v>8</v>
      </c>
      <c r="J2163" s="14">
        <v>23500</v>
      </c>
      <c r="K2163" s="15">
        <f t="shared" si="33"/>
        <v>188000</v>
      </c>
    </row>
    <row r="2164" spans="1:11">
      <c r="A2164" s="13">
        <v>41466</v>
      </c>
      <c r="B2164" s="67" t="str">
        <f>TEXT($A2164,"YYYY")&amp;"-"&amp;TEXT(ROW()-1,"000")&amp;"-"&amp;$F2164&amp;TEXT(COUNTIF($F$2:F2164,$F2164), "000")</f>
        <v>2013-2163-奶茶523</v>
      </c>
      <c r="C2164" s="14" t="s">
        <v>173</v>
      </c>
      <c r="D2164" s="14" t="s">
        <v>17</v>
      </c>
      <c r="E2164" s="14" t="s">
        <v>18</v>
      </c>
      <c r="F2164" s="14" t="s">
        <v>174</v>
      </c>
      <c r="G2164" s="14">
        <v>77</v>
      </c>
      <c r="H2164" s="14">
        <v>93</v>
      </c>
      <c r="I2164" s="14">
        <v>92</v>
      </c>
      <c r="J2164" s="14">
        <v>18000</v>
      </c>
      <c r="K2164" s="15">
        <f t="shared" si="33"/>
        <v>1656000</v>
      </c>
    </row>
    <row r="2165" spans="1:11">
      <c r="A2165" s="13">
        <v>41466</v>
      </c>
      <c r="B2165" s="67" t="str">
        <f>TEXT($A2165,"YYYY")&amp;"-"&amp;TEXT(ROW()-1,"000")&amp;"-"&amp;$F2165&amp;TEXT(COUNTIF($F$2:F2165,$F2165), "000")</f>
        <v>2013-2164-奶茶524</v>
      </c>
      <c r="C2165" s="14" t="s">
        <v>169</v>
      </c>
      <c r="D2165" s="14" t="s">
        <v>163</v>
      </c>
      <c r="E2165" s="14" t="s">
        <v>7</v>
      </c>
      <c r="F2165" s="14" t="s">
        <v>174</v>
      </c>
      <c r="G2165" s="14">
        <v>92</v>
      </c>
      <c r="H2165" s="14">
        <v>70</v>
      </c>
      <c r="I2165" s="14">
        <v>89</v>
      </c>
      <c r="J2165" s="14">
        <v>18000</v>
      </c>
      <c r="K2165" s="15">
        <f t="shared" si="33"/>
        <v>1602000</v>
      </c>
    </row>
    <row r="2166" spans="1:11">
      <c r="A2166" s="13">
        <v>41468</v>
      </c>
      <c r="B2166" s="67" t="str">
        <f>TEXT($A2166,"YYYY")&amp;"-"&amp;TEXT(ROW()-1,"000")&amp;"-"&amp;$F2166&amp;TEXT(COUNTIF($F$2:F2166,$F2166), "000")</f>
        <v>2013-2165-紅茶666</v>
      </c>
      <c r="C2166" s="14" t="s">
        <v>13</v>
      </c>
      <c r="D2166" s="14" t="s">
        <v>156</v>
      </c>
      <c r="E2166" s="14" t="s">
        <v>23</v>
      </c>
      <c r="F2166" s="14" t="s">
        <v>175</v>
      </c>
      <c r="G2166" s="14">
        <v>44</v>
      </c>
      <c r="H2166" s="14">
        <v>93</v>
      </c>
      <c r="I2166" s="14">
        <v>38</v>
      </c>
      <c r="J2166" s="14">
        <v>23500</v>
      </c>
      <c r="K2166" s="15">
        <f t="shared" si="33"/>
        <v>893000</v>
      </c>
    </row>
    <row r="2167" spans="1:11">
      <c r="A2167" s="13">
        <v>41469</v>
      </c>
      <c r="B2167" s="67" t="str">
        <f>TEXT($A2167,"YYYY")&amp;"-"&amp;TEXT(ROW()-1,"000")&amp;"-"&amp;$F2167&amp;TEXT(COUNTIF($F$2:F2167,$F2167), "000")</f>
        <v>2013-2166-奶茶525</v>
      </c>
      <c r="C2167" s="14" t="s">
        <v>169</v>
      </c>
      <c r="D2167" s="14" t="s">
        <v>53</v>
      </c>
      <c r="E2167" s="14" t="s">
        <v>23</v>
      </c>
      <c r="F2167" s="14" t="s">
        <v>174</v>
      </c>
      <c r="G2167" s="14">
        <v>76</v>
      </c>
      <c r="H2167" s="14">
        <v>55</v>
      </c>
      <c r="I2167" s="14">
        <v>95</v>
      </c>
      <c r="J2167" s="14">
        <v>18000</v>
      </c>
      <c r="K2167" s="15">
        <f t="shared" si="33"/>
        <v>1710000</v>
      </c>
    </row>
    <row r="2168" spans="1:11">
      <c r="A2168" s="13">
        <v>41470</v>
      </c>
      <c r="B2168" s="67" t="str">
        <f>TEXT($A2168,"YYYY")&amp;"-"&amp;TEXT(ROW()-1,"000")&amp;"-"&amp;$F2168&amp;TEXT(COUNTIF($F$2:F2168,$F2168), "000")</f>
        <v>2013-2167-泠涷茶799</v>
      </c>
      <c r="C2168" s="14" t="s">
        <v>170</v>
      </c>
      <c r="D2168" s="14" t="s">
        <v>87</v>
      </c>
      <c r="E2168" s="14" t="s">
        <v>10</v>
      </c>
      <c r="F2168" s="14" t="s">
        <v>176</v>
      </c>
      <c r="G2168" s="14">
        <v>90</v>
      </c>
      <c r="H2168" s="14">
        <v>89</v>
      </c>
      <c r="I2168" s="14">
        <v>57</v>
      </c>
      <c r="J2168" s="14">
        <v>9000</v>
      </c>
      <c r="K2168" s="15">
        <f t="shared" si="33"/>
        <v>513000</v>
      </c>
    </row>
    <row r="2169" spans="1:11">
      <c r="A2169" s="13">
        <v>41471</v>
      </c>
      <c r="B2169" s="67" t="str">
        <f>TEXT($A2169,"YYYY")&amp;"-"&amp;TEXT(ROW()-1,"000")&amp;"-"&amp;$F2169&amp;TEXT(COUNTIF($F$2:F2169,$F2169), "000")</f>
        <v>2013-2168-奶茶526</v>
      </c>
      <c r="C2169" s="14" t="s">
        <v>170</v>
      </c>
      <c r="D2169" s="14" t="s">
        <v>6</v>
      </c>
      <c r="E2169" s="14" t="s">
        <v>7</v>
      </c>
      <c r="F2169" s="14" t="s">
        <v>174</v>
      </c>
      <c r="G2169" s="14">
        <v>83</v>
      </c>
      <c r="H2169" s="14">
        <v>67</v>
      </c>
      <c r="I2169" s="14">
        <v>86</v>
      </c>
      <c r="J2169" s="14">
        <v>18000</v>
      </c>
      <c r="K2169" s="15">
        <f t="shared" si="33"/>
        <v>1548000</v>
      </c>
    </row>
    <row r="2170" spans="1:11">
      <c r="A2170" s="13">
        <v>41471</v>
      </c>
      <c r="B2170" s="67" t="str">
        <f>TEXT($A2170,"YYYY")&amp;"-"&amp;TEXT(ROW()-1,"000")&amp;"-"&amp;$F2170&amp;TEXT(COUNTIF($F$2:F2170,$F2170), "000")</f>
        <v>2013-2169-奶茶527</v>
      </c>
      <c r="C2170" s="14" t="s">
        <v>171</v>
      </c>
      <c r="D2170" s="14" t="s">
        <v>126</v>
      </c>
      <c r="E2170" s="14" t="s">
        <v>18</v>
      </c>
      <c r="F2170" s="14" t="s">
        <v>174</v>
      </c>
      <c r="G2170" s="14">
        <v>52</v>
      </c>
      <c r="H2170" s="14">
        <v>38</v>
      </c>
      <c r="I2170" s="14">
        <v>63</v>
      </c>
      <c r="J2170" s="14">
        <v>18000</v>
      </c>
      <c r="K2170" s="15">
        <f t="shared" si="33"/>
        <v>1134000</v>
      </c>
    </row>
    <row r="2171" spans="1:11">
      <c r="A2171" s="13">
        <v>41472</v>
      </c>
      <c r="B2171" s="67" t="str">
        <f>TEXT($A2171,"YYYY")&amp;"-"&amp;TEXT(ROW()-1,"000")&amp;"-"&amp;$F2171&amp;TEXT(COUNTIF($F$2:F2171,$F2171), "000")</f>
        <v>2013-2170-泠涷茶800</v>
      </c>
      <c r="C2171" s="14" t="s">
        <v>171</v>
      </c>
      <c r="D2171" s="14" t="s">
        <v>127</v>
      </c>
      <c r="E2171" s="14" t="s">
        <v>23</v>
      </c>
      <c r="F2171" s="14" t="s">
        <v>176</v>
      </c>
      <c r="G2171" s="14">
        <v>74</v>
      </c>
      <c r="H2171" s="14">
        <v>77</v>
      </c>
      <c r="I2171" s="14">
        <v>83</v>
      </c>
      <c r="J2171" s="14">
        <v>9000</v>
      </c>
      <c r="K2171" s="15">
        <f t="shared" si="33"/>
        <v>747000</v>
      </c>
    </row>
    <row r="2172" spans="1:11">
      <c r="A2172" s="13">
        <v>41472</v>
      </c>
      <c r="B2172" s="67" t="str">
        <f>TEXT($A2172,"YYYY")&amp;"-"&amp;TEXT(ROW()-1,"000")&amp;"-"&amp;$F2172&amp;TEXT(COUNTIF($F$2:F2172,$F2172), "000")</f>
        <v>2013-2171-泠涷茶801</v>
      </c>
      <c r="C2172" s="14" t="s">
        <v>173</v>
      </c>
      <c r="D2172" s="14" t="s">
        <v>124</v>
      </c>
      <c r="E2172" s="14" t="s">
        <v>118</v>
      </c>
      <c r="F2172" s="14" t="s">
        <v>176</v>
      </c>
      <c r="G2172" s="14">
        <v>57</v>
      </c>
      <c r="H2172" s="14">
        <v>74</v>
      </c>
      <c r="I2172" s="14">
        <v>5</v>
      </c>
      <c r="J2172" s="14">
        <v>9000</v>
      </c>
      <c r="K2172" s="15">
        <f t="shared" si="33"/>
        <v>45000</v>
      </c>
    </row>
    <row r="2173" spans="1:11">
      <c r="A2173" s="13">
        <v>41473</v>
      </c>
      <c r="B2173" s="67" t="str">
        <f>TEXT($A2173,"YYYY")&amp;"-"&amp;TEXT(ROW()-1,"000")&amp;"-"&amp;$F2173&amp;TEXT(COUNTIF($F$2:F2173,$F2173), "000")</f>
        <v>2013-2172-泠涷茶802</v>
      </c>
      <c r="C2173" s="14" t="s">
        <v>173</v>
      </c>
      <c r="D2173" s="14" t="s">
        <v>72</v>
      </c>
      <c r="E2173" s="14" t="s">
        <v>7</v>
      </c>
      <c r="F2173" s="14" t="s">
        <v>176</v>
      </c>
      <c r="G2173" s="14">
        <v>25</v>
      </c>
      <c r="H2173" s="14">
        <v>88</v>
      </c>
      <c r="I2173" s="14">
        <v>92</v>
      </c>
      <c r="J2173" s="14">
        <v>9000</v>
      </c>
      <c r="K2173" s="15">
        <f t="shared" si="33"/>
        <v>828000</v>
      </c>
    </row>
    <row r="2174" spans="1:11">
      <c r="A2174" s="13">
        <v>41473</v>
      </c>
      <c r="B2174" s="67" t="str">
        <f>TEXT($A2174,"YYYY")&amp;"-"&amp;TEXT(ROW()-1,"000")&amp;"-"&amp;$F2174&amp;TEXT(COUNTIF($F$2:F2174,$F2174), "000")</f>
        <v>2013-2173-紅茶667</v>
      </c>
      <c r="C2174" s="14" t="s">
        <v>13</v>
      </c>
      <c r="D2174" s="14" t="s">
        <v>166</v>
      </c>
      <c r="E2174" s="14" t="s">
        <v>118</v>
      </c>
      <c r="F2174" s="14" t="s">
        <v>175</v>
      </c>
      <c r="G2174" s="14">
        <v>41</v>
      </c>
      <c r="H2174" s="14">
        <v>76</v>
      </c>
      <c r="I2174" s="14">
        <v>99</v>
      </c>
      <c r="J2174" s="14">
        <v>23500</v>
      </c>
      <c r="K2174" s="15">
        <f t="shared" si="33"/>
        <v>2326500</v>
      </c>
    </row>
    <row r="2175" spans="1:11">
      <c r="A2175" s="13">
        <v>41473</v>
      </c>
      <c r="B2175" s="67" t="str">
        <f>TEXT($A2175,"YYYY")&amp;"-"&amp;TEXT(ROW()-1,"000")&amp;"-"&amp;$F2175&amp;TEXT(COUNTIF($F$2:F2175,$F2175), "000")</f>
        <v>2013-2174-泠涷茶803</v>
      </c>
      <c r="C2175" s="14" t="s">
        <v>171</v>
      </c>
      <c r="D2175" s="14" t="s">
        <v>55</v>
      </c>
      <c r="E2175" s="14" t="s">
        <v>10</v>
      </c>
      <c r="F2175" s="14" t="s">
        <v>176</v>
      </c>
      <c r="G2175" s="14">
        <v>63</v>
      </c>
      <c r="H2175" s="14">
        <v>34</v>
      </c>
      <c r="I2175" s="14">
        <v>10</v>
      </c>
      <c r="J2175" s="14">
        <v>9000</v>
      </c>
      <c r="K2175" s="15">
        <f t="shared" si="33"/>
        <v>90000</v>
      </c>
    </row>
    <row r="2176" spans="1:11">
      <c r="A2176" s="13">
        <v>41474</v>
      </c>
      <c r="B2176" s="67" t="str">
        <f>TEXT($A2176,"YYYY")&amp;"-"&amp;TEXT(ROW()-1,"000")&amp;"-"&amp;$F2176&amp;TEXT(COUNTIF($F$2:F2176,$F2176), "000")</f>
        <v>2013-2175-泠涷茶804</v>
      </c>
      <c r="C2176" s="14" t="s">
        <v>173</v>
      </c>
      <c r="D2176" s="14" t="s">
        <v>162</v>
      </c>
      <c r="E2176" s="14" t="s">
        <v>118</v>
      </c>
      <c r="F2176" s="14" t="s">
        <v>176</v>
      </c>
      <c r="G2176" s="14">
        <v>70</v>
      </c>
      <c r="H2176" s="14">
        <v>73</v>
      </c>
      <c r="I2176" s="14">
        <v>30</v>
      </c>
      <c r="J2176" s="14">
        <v>9000</v>
      </c>
      <c r="K2176" s="15">
        <f t="shared" si="33"/>
        <v>270000</v>
      </c>
    </row>
    <row r="2177" spans="1:11">
      <c r="A2177" s="13">
        <v>41475</v>
      </c>
      <c r="B2177" s="67" t="str">
        <f>TEXT($A2177,"YYYY")&amp;"-"&amp;TEXT(ROW()-1,"000")&amp;"-"&amp;$F2177&amp;TEXT(COUNTIF($F$2:F2177,$F2177), "000")</f>
        <v>2013-2176-紅茶668</v>
      </c>
      <c r="C2177" s="14" t="s">
        <v>172</v>
      </c>
      <c r="D2177" s="14" t="s">
        <v>26</v>
      </c>
      <c r="E2177" s="14" t="s">
        <v>21</v>
      </c>
      <c r="F2177" s="14" t="s">
        <v>175</v>
      </c>
      <c r="G2177" s="14">
        <v>29</v>
      </c>
      <c r="H2177" s="14">
        <v>29</v>
      </c>
      <c r="I2177" s="14">
        <v>37</v>
      </c>
      <c r="J2177" s="14">
        <v>23500</v>
      </c>
      <c r="K2177" s="15">
        <f t="shared" si="33"/>
        <v>869500</v>
      </c>
    </row>
    <row r="2178" spans="1:11">
      <c r="A2178" s="13">
        <v>41475</v>
      </c>
      <c r="B2178" s="67" t="str">
        <f>TEXT($A2178,"YYYY")&amp;"-"&amp;TEXT(ROW()-1,"000")&amp;"-"&amp;$F2178&amp;TEXT(COUNTIF($F$2:F2178,$F2178), "000")</f>
        <v>2013-2177-紅茶669</v>
      </c>
      <c r="C2178" s="14" t="s">
        <v>172</v>
      </c>
      <c r="D2178" s="14" t="s">
        <v>61</v>
      </c>
      <c r="E2178" s="14" t="s">
        <v>7</v>
      </c>
      <c r="F2178" s="14" t="s">
        <v>175</v>
      </c>
      <c r="G2178" s="14">
        <v>94</v>
      </c>
      <c r="H2178" s="14">
        <v>34</v>
      </c>
      <c r="I2178" s="14">
        <v>53</v>
      </c>
      <c r="J2178" s="14">
        <v>23500</v>
      </c>
      <c r="K2178" s="15">
        <f t="shared" ref="K2178:K2241" si="34">J2178*I2178</f>
        <v>1245500</v>
      </c>
    </row>
    <row r="2179" spans="1:11">
      <c r="A2179" s="13">
        <v>41476</v>
      </c>
      <c r="B2179" s="67" t="str">
        <f>TEXT($A2179,"YYYY")&amp;"-"&amp;TEXT(ROW()-1,"000")&amp;"-"&amp;$F2179&amp;TEXT(COUNTIF($F$2:F2179,$F2179), "000")</f>
        <v>2013-2178-泠涷茶805</v>
      </c>
      <c r="C2179" s="14" t="s">
        <v>171</v>
      </c>
      <c r="D2179" s="14" t="s">
        <v>136</v>
      </c>
      <c r="E2179" s="14" t="s">
        <v>10</v>
      </c>
      <c r="F2179" s="14" t="s">
        <v>176</v>
      </c>
      <c r="G2179" s="14">
        <v>54</v>
      </c>
      <c r="H2179" s="14">
        <v>45</v>
      </c>
      <c r="I2179" s="14">
        <v>30</v>
      </c>
      <c r="J2179" s="14">
        <v>9000</v>
      </c>
      <c r="K2179" s="15">
        <f t="shared" si="34"/>
        <v>270000</v>
      </c>
    </row>
    <row r="2180" spans="1:11">
      <c r="A2180" s="13">
        <v>41476</v>
      </c>
      <c r="B2180" s="67" t="str">
        <f>TEXT($A2180,"YYYY")&amp;"-"&amp;TEXT(ROW()-1,"000")&amp;"-"&amp;$F2180&amp;TEXT(COUNTIF($F$2:F2180,$F2180), "000")</f>
        <v>2013-2179-奶茶528</v>
      </c>
      <c r="C2180" s="14" t="s">
        <v>169</v>
      </c>
      <c r="D2180" s="14" t="s">
        <v>163</v>
      </c>
      <c r="E2180" s="14" t="s">
        <v>7</v>
      </c>
      <c r="F2180" s="14" t="s">
        <v>174</v>
      </c>
      <c r="G2180" s="14">
        <v>74</v>
      </c>
      <c r="H2180" s="14">
        <v>35</v>
      </c>
      <c r="I2180" s="14">
        <v>34</v>
      </c>
      <c r="J2180" s="14">
        <v>18000</v>
      </c>
      <c r="K2180" s="15">
        <f t="shared" si="34"/>
        <v>612000</v>
      </c>
    </row>
    <row r="2181" spans="1:11">
      <c r="A2181" s="13">
        <v>41476</v>
      </c>
      <c r="B2181" s="67" t="str">
        <f>TEXT($A2181,"YYYY")&amp;"-"&amp;TEXT(ROW()-1,"000")&amp;"-"&amp;$F2181&amp;TEXT(COUNTIF($F$2:F2181,$F2181), "000")</f>
        <v>2013-2180-泠涷茶806</v>
      </c>
      <c r="C2181" s="14" t="s">
        <v>172</v>
      </c>
      <c r="D2181" s="14" t="s">
        <v>108</v>
      </c>
      <c r="E2181" s="14" t="s">
        <v>10</v>
      </c>
      <c r="F2181" s="14" t="s">
        <v>176</v>
      </c>
      <c r="G2181" s="14">
        <v>91</v>
      </c>
      <c r="H2181" s="14">
        <v>26</v>
      </c>
      <c r="I2181" s="14">
        <v>34</v>
      </c>
      <c r="J2181" s="14">
        <v>9000</v>
      </c>
      <c r="K2181" s="15">
        <f t="shared" si="34"/>
        <v>306000</v>
      </c>
    </row>
    <row r="2182" spans="1:11">
      <c r="A2182" s="13">
        <v>41476</v>
      </c>
      <c r="B2182" s="67" t="str">
        <f>TEXT($A2182,"YYYY")&amp;"-"&amp;TEXT(ROW()-1,"000")&amp;"-"&amp;$F2182&amp;TEXT(COUNTIF($F$2:F2182,$F2182), "000")</f>
        <v>2013-2181-奶茶529</v>
      </c>
      <c r="C2182" s="14" t="s">
        <v>172</v>
      </c>
      <c r="D2182" s="14" t="s">
        <v>12</v>
      </c>
      <c r="E2182" s="14" t="s">
        <v>23</v>
      </c>
      <c r="F2182" s="14" t="s">
        <v>174</v>
      </c>
      <c r="G2182" s="14">
        <v>31</v>
      </c>
      <c r="H2182" s="14">
        <v>24</v>
      </c>
      <c r="I2182" s="14">
        <v>68</v>
      </c>
      <c r="J2182" s="14">
        <v>18000</v>
      </c>
      <c r="K2182" s="15">
        <f t="shared" si="34"/>
        <v>1224000</v>
      </c>
    </row>
    <row r="2183" spans="1:11">
      <c r="A2183" s="13">
        <v>41477</v>
      </c>
      <c r="B2183" s="67" t="str">
        <f>TEXT($A2183,"YYYY")&amp;"-"&amp;TEXT(ROW()-1,"000")&amp;"-"&amp;$F2183&amp;TEXT(COUNTIF($F$2:F2183,$F2183), "000")</f>
        <v>2013-2182-奶茶530</v>
      </c>
      <c r="C2183" s="14" t="s">
        <v>169</v>
      </c>
      <c r="D2183" s="14" t="s">
        <v>143</v>
      </c>
      <c r="E2183" s="14" t="s">
        <v>18</v>
      </c>
      <c r="F2183" s="14" t="s">
        <v>174</v>
      </c>
      <c r="G2183" s="14">
        <v>40</v>
      </c>
      <c r="H2183" s="14">
        <v>30</v>
      </c>
      <c r="I2183" s="14">
        <v>76</v>
      </c>
      <c r="J2183" s="14">
        <v>18000</v>
      </c>
      <c r="K2183" s="15">
        <f t="shared" si="34"/>
        <v>1368000</v>
      </c>
    </row>
    <row r="2184" spans="1:11">
      <c r="A2184" s="13">
        <v>41478</v>
      </c>
      <c r="B2184" s="67" t="str">
        <f>TEXT($A2184,"YYYY")&amp;"-"&amp;TEXT(ROW()-1,"000")&amp;"-"&amp;$F2184&amp;TEXT(COUNTIF($F$2:F2184,$F2184), "000")</f>
        <v>2013-2183-泠涷茶807</v>
      </c>
      <c r="C2184" s="14" t="s">
        <v>170</v>
      </c>
      <c r="D2184" s="14" t="s">
        <v>92</v>
      </c>
      <c r="E2184" s="14" t="s">
        <v>18</v>
      </c>
      <c r="F2184" s="14" t="s">
        <v>176</v>
      </c>
      <c r="G2184" s="14">
        <v>55</v>
      </c>
      <c r="H2184" s="14">
        <v>81</v>
      </c>
      <c r="I2184" s="14">
        <v>97</v>
      </c>
      <c r="J2184" s="14">
        <v>9000</v>
      </c>
      <c r="K2184" s="15">
        <f t="shared" si="34"/>
        <v>873000</v>
      </c>
    </row>
    <row r="2185" spans="1:11">
      <c r="A2185" s="13">
        <v>41478</v>
      </c>
      <c r="B2185" s="67" t="str">
        <f>TEXT($A2185,"YYYY")&amp;"-"&amp;TEXT(ROW()-1,"000")&amp;"-"&amp;$F2185&amp;TEXT(COUNTIF($F$2:F2185,$F2185), "000")</f>
        <v>2013-2184-泠涷茶808</v>
      </c>
      <c r="C2185" s="14" t="s">
        <v>169</v>
      </c>
      <c r="D2185" s="14" t="s">
        <v>46</v>
      </c>
      <c r="E2185" s="14" t="s">
        <v>7</v>
      </c>
      <c r="F2185" s="14" t="s">
        <v>176</v>
      </c>
      <c r="G2185" s="14">
        <v>66</v>
      </c>
      <c r="H2185" s="14">
        <v>94</v>
      </c>
      <c r="I2185" s="14">
        <v>19</v>
      </c>
      <c r="J2185" s="14">
        <v>9000</v>
      </c>
      <c r="K2185" s="15">
        <f t="shared" si="34"/>
        <v>171000</v>
      </c>
    </row>
    <row r="2186" spans="1:11">
      <c r="A2186" s="13">
        <v>41479</v>
      </c>
      <c r="B2186" s="67" t="str">
        <f>TEXT($A2186,"YYYY")&amp;"-"&amp;TEXT(ROW()-1,"000")&amp;"-"&amp;$F2186&amp;TEXT(COUNTIF($F$2:F2186,$F2186), "000")</f>
        <v>2013-2185-奶茶531</v>
      </c>
      <c r="C2186" s="14" t="s">
        <v>13</v>
      </c>
      <c r="D2186" s="14" t="s">
        <v>95</v>
      </c>
      <c r="E2186" s="14" t="s">
        <v>10</v>
      </c>
      <c r="F2186" s="14" t="s">
        <v>174</v>
      </c>
      <c r="G2186" s="14">
        <v>26</v>
      </c>
      <c r="H2186" s="14">
        <v>97</v>
      </c>
      <c r="I2186" s="14">
        <v>74</v>
      </c>
      <c r="J2186" s="14">
        <v>18000</v>
      </c>
      <c r="K2186" s="15">
        <f t="shared" si="34"/>
        <v>1332000</v>
      </c>
    </row>
    <row r="2187" spans="1:11">
      <c r="A2187" s="13">
        <v>41479</v>
      </c>
      <c r="B2187" s="67" t="str">
        <f>TEXT($A2187,"YYYY")&amp;"-"&amp;TEXT(ROW()-1,"000")&amp;"-"&amp;$F2187&amp;TEXT(COUNTIF($F$2:F2187,$F2187), "000")</f>
        <v>2013-2186-奶茶532</v>
      </c>
      <c r="C2187" s="14" t="s">
        <v>172</v>
      </c>
      <c r="D2187" s="14" t="s">
        <v>25</v>
      </c>
      <c r="E2187" s="14" t="s">
        <v>21</v>
      </c>
      <c r="F2187" s="14" t="s">
        <v>174</v>
      </c>
      <c r="G2187" s="14">
        <v>69</v>
      </c>
      <c r="H2187" s="14">
        <v>55</v>
      </c>
      <c r="I2187" s="14">
        <v>81</v>
      </c>
      <c r="J2187" s="14">
        <v>18000</v>
      </c>
      <c r="K2187" s="15">
        <f t="shared" si="34"/>
        <v>1458000</v>
      </c>
    </row>
    <row r="2188" spans="1:11">
      <c r="A2188" s="13">
        <v>41481</v>
      </c>
      <c r="B2188" s="67" t="str">
        <f>TEXT($A2188,"YYYY")&amp;"-"&amp;TEXT(ROW()-1,"000")&amp;"-"&amp;$F2188&amp;TEXT(COUNTIF($F$2:F2188,$F2188), "000")</f>
        <v>2013-2187-泠涷茶809</v>
      </c>
      <c r="C2188" s="14" t="s">
        <v>171</v>
      </c>
      <c r="D2188" s="14" t="s">
        <v>127</v>
      </c>
      <c r="E2188" s="14" t="s">
        <v>23</v>
      </c>
      <c r="F2188" s="14" t="s">
        <v>176</v>
      </c>
      <c r="G2188" s="14">
        <v>61</v>
      </c>
      <c r="H2188" s="14">
        <v>52</v>
      </c>
      <c r="I2188" s="14">
        <v>26</v>
      </c>
      <c r="J2188" s="14">
        <v>9000</v>
      </c>
      <c r="K2188" s="15">
        <f t="shared" si="34"/>
        <v>234000</v>
      </c>
    </row>
    <row r="2189" spans="1:11">
      <c r="A2189" s="13">
        <v>41484</v>
      </c>
      <c r="B2189" s="67" t="str">
        <f>TEXT($A2189,"YYYY")&amp;"-"&amp;TEXT(ROW()-1,"000")&amp;"-"&amp;$F2189&amp;TEXT(COUNTIF($F$2:F2189,$F2189), "000")</f>
        <v>2013-2188-泠涷茶810</v>
      </c>
      <c r="C2189" s="14" t="s">
        <v>171</v>
      </c>
      <c r="D2189" s="14" t="s">
        <v>90</v>
      </c>
      <c r="E2189" s="14" t="s">
        <v>21</v>
      </c>
      <c r="F2189" s="14" t="s">
        <v>176</v>
      </c>
      <c r="G2189" s="14">
        <v>43</v>
      </c>
      <c r="H2189" s="14">
        <v>60</v>
      </c>
      <c r="I2189" s="14">
        <v>31</v>
      </c>
      <c r="J2189" s="14">
        <v>9000</v>
      </c>
      <c r="K2189" s="15">
        <f t="shared" si="34"/>
        <v>279000</v>
      </c>
    </row>
    <row r="2190" spans="1:11">
      <c r="A2190" s="13">
        <v>41484</v>
      </c>
      <c r="B2190" s="67" t="str">
        <f>TEXT($A2190,"YYYY")&amp;"-"&amp;TEXT(ROW()-1,"000")&amp;"-"&amp;$F2190&amp;TEXT(COUNTIF($F$2:F2190,$F2190), "000")</f>
        <v>2013-2189-奶茶533</v>
      </c>
      <c r="C2190" s="14" t="s">
        <v>13</v>
      </c>
      <c r="D2190" s="14" t="s">
        <v>89</v>
      </c>
      <c r="E2190" s="14" t="s">
        <v>10</v>
      </c>
      <c r="F2190" s="14" t="s">
        <v>174</v>
      </c>
      <c r="G2190" s="14">
        <v>50</v>
      </c>
      <c r="H2190" s="14">
        <v>47</v>
      </c>
      <c r="I2190" s="14">
        <v>67</v>
      </c>
      <c r="J2190" s="14">
        <v>18000</v>
      </c>
      <c r="K2190" s="15">
        <f t="shared" si="34"/>
        <v>1206000</v>
      </c>
    </row>
    <row r="2191" spans="1:11">
      <c r="A2191" s="13">
        <v>41485</v>
      </c>
      <c r="B2191" s="67" t="str">
        <f>TEXT($A2191,"YYYY")&amp;"-"&amp;TEXT(ROW()-1,"000")&amp;"-"&amp;$F2191&amp;TEXT(COUNTIF($F$2:F2191,$F2191), "000")</f>
        <v>2013-2190-紅茶670</v>
      </c>
      <c r="C2191" s="14" t="s">
        <v>173</v>
      </c>
      <c r="D2191" s="14" t="s">
        <v>38</v>
      </c>
      <c r="E2191" s="14" t="s">
        <v>23</v>
      </c>
      <c r="F2191" s="14" t="s">
        <v>175</v>
      </c>
      <c r="G2191" s="14">
        <v>65</v>
      </c>
      <c r="H2191" s="14">
        <v>66</v>
      </c>
      <c r="I2191" s="14">
        <v>67</v>
      </c>
      <c r="J2191" s="14">
        <v>23500</v>
      </c>
      <c r="K2191" s="15">
        <f t="shared" si="34"/>
        <v>1574500</v>
      </c>
    </row>
    <row r="2192" spans="1:11">
      <c r="A2192" s="13">
        <v>41485</v>
      </c>
      <c r="B2192" s="67" t="str">
        <f>TEXT($A2192,"YYYY")&amp;"-"&amp;TEXT(ROW()-1,"000")&amp;"-"&amp;$F2192&amp;TEXT(COUNTIF($F$2:F2192,$F2192), "000")</f>
        <v>2013-2191-奶茶534</v>
      </c>
      <c r="C2192" s="14" t="s">
        <v>173</v>
      </c>
      <c r="D2192" s="14" t="s">
        <v>58</v>
      </c>
      <c r="E2192" s="14" t="s">
        <v>7</v>
      </c>
      <c r="F2192" s="14" t="s">
        <v>174</v>
      </c>
      <c r="G2192" s="14">
        <v>27</v>
      </c>
      <c r="H2192" s="14">
        <v>96</v>
      </c>
      <c r="I2192" s="14">
        <v>2</v>
      </c>
      <c r="J2192" s="14">
        <v>18000</v>
      </c>
      <c r="K2192" s="15">
        <f t="shared" si="34"/>
        <v>36000</v>
      </c>
    </row>
    <row r="2193" spans="1:11">
      <c r="A2193" s="13">
        <v>41486</v>
      </c>
      <c r="B2193" s="67" t="str">
        <f>TEXT($A2193,"YYYY")&amp;"-"&amp;TEXT(ROW()-1,"000")&amp;"-"&amp;$F2193&amp;TEXT(COUNTIF($F$2:F2193,$F2193), "000")</f>
        <v>2013-2192-紅茶671</v>
      </c>
      <c r="C2193" s="14" t="s">
        <v>170</v>
      </c>
      <c r="D2193" s="14" t="s">
        <v>86</v>
      </c>
      <c r="E2193" s="14" t="s">
        <v>10</v>
      </c>
      <c r="F2193" s="14" t="s">
        <v>175</v>
      </c>
      <c r="G2193" s="14">
        <v>90</v>
      </c>
      <c r="H2193" s="14">
        <v>87</v>
      </c>
      <c r="I2193" s="14">
        <v>94</v>
      </c>
      <c r="J2193" s="14">
        <v>23500</v>
      </c>
      <c r="K2193" s="15">
        <f t="shared" si="34"/>
        <v>2209000</v>
      </c>
    </row>
    <row r="2194" spans="1:11">
      <c r="A2194" s="13">
        <v>41487</v>
      </c>
      <c r="B2194" s="67" t="str">
        <f>TEXT($A2194,"YYYY")&amp;"-"&amp;TEXT(ROW()-1,"000")&amp;"-"&amp;$F2194&amp;TEXT(COUNTIF($F$2:F2194,$F2194), "000")</f>
        <v>2013-2193-泠涷茶811</v>
      </c>
      <c r="C2194" s="14" t="s">
        <v>173</v>
      </c>
      <c r="D2194" s="14" t="s">
        <v>110</v>
      </c>
      <c r="E2194" s="14" t="s">
        <v>10</v>
      </c>
      <c r="F2194" s="14" t="s">
        <v>176</v>
      </c>
      <c r="G2194" s="14">
        <v>77</v>
      </c>
      <c r="H2194" s="14">
        <v>39</v>
      </c>
      <c r="I2194" s="14">
        <v>31</v>
      </c>
      <c r="J2194" s="14">
        <v>9000</v>
      </c>
      <c r="K2194" s="15">
        <f t="shared" si="34"/>
        <v>279000</v>
      </c>
    </row>
    <row r="2195" spans="1:11">
      <c r="A2195" s="13">
        <v>41487</v>
      </c>
      <c r="B2195" s="67" t="str">
        <f>TEXT($A2195,"YYYY")&amp;"-"&amp;TEXT(ROW()-1,"000")&amp;"-"&amp;$F2195&amp;TEXT(COUNTIF($F$2:F2195,$F2195), "000")</f>
        <v>2013-2194-奶茶535</v>
      </c>
      <c r="C2195" s="14" t="s">
        <v>170</v>
      </c>
      <c r="D2195" s="14" t="s">
        <v>155</v>
      </c>
      <c r="E2195" s="14" t="s">
        <v>18</v>
      </c>
      <c r="F2195" s="14" t="s">
        <v>174</v>
      </c>
      <c r="G2195" s="14">
        <v>79</v>
      </c>
      <c r="H2195" s="14">
        <v>23</v>
      </c>
      <c r="I2195" s="14">
        <v>60</v>
      </c>
      <c r="J2195" s="14">
        <v>18000</v>
      </c>
      <c r="K2195" s="15">
        <f t="shared" si="34"/>
        <v>1080000</v>
      </c>
    </row>
    <row r="2196" spans="1:11">
      <c r="A2196" s="13">
        <v>41487</v>
      </c>
      <c r="B2196" s="67" t="str">
        <f>TEXT($A2196,"YYYY")&amp;"-"&amp;TEXT(ROW()-1,"000")&amp;"-"&amp;$F2196&amp;TEXT(COUNTIF($F$2:F2196,$F2196), "000")</f>
        <v>2013-2195-茶包110</v>
      </c>
      <c r="C2196" s="14" t="s">
        <v>173</v>
      </c>
      <c r="D2196" s="14" t="s">
        <v>22</v>
      </c>
      <c r="E2196" s="14" t="s">
        <v>23</v>
      </c>
      <c r="F2196" s="14" t="s">
        <v>178</v>
      </c>
      <c r="G2196" s="14">
        <v>92</v>
      </c>
      <c r="H2196" s="14">
        <v>100</v>
      </c>
      <c r="I2196" s="14">
        <v>79</v>
      </c>
      <c r="J2196" s="14">
        <v>4000</v>
      </c>
      <c r="K2196" s="15">
        <f t="shared" si="34"/>
        <v>316000</v>
      </c>
    </row>
    <row r="2197" spans="1:11">
      <c r="A2197" s="13">
        <v>41487</v>
      </c>
      <c r="B2197" s="67" t="str">
        <f>TEXT($A2197,"YYYY")&amp;"-"&amp;TEXT(ROW()-1,"000")&amp;"-"&amp;$F2197&amp;TEXT(COUNTIF($F$2:F2197,$F2197), "000")</f>
        <v>2013-2196-紅茶672</v>
      </c>
      <c r="C2197" s="14" t="s">
        <v>171</v>
      </c>
      <c r="D2197" s="14" t="s">
        <v>75</v>
      </c>
      <c r="E2197" s="14" t="s">
        <v>7</v>
      </c>
      <c r="F2197" s="14" t="s">
        <v>175</v>
      </c>
      <c r="G2197" s="14">
        <v>76</v>
      </c>
      <c r="H2197" s="14">
        <v>80</v>
      </c>
      <c r="I2197" s="14">
        <v>8</v>
      </c>
      <c r="J2197" s="14">
        <v>23500</v>
      </c>
      <c r="K2197" s="15">
        <f t="shared" si="34"/>
        <v>188000</v>
      </c>
    </row>
    <row r="2198" spans="1:11">
      <c r="A2198" s="13">
        <v>41488</v>
      </c>
      <c r="B2198" s="67" t="str">
        <f>TEXT($A2198,"YYYY")&amp;"-"&amp;TEXT(ROW()-1,"000")&amp;"-"&amp;$F2198&amp;TEXT(COUNTIF($F$2:F2198,$F2198), "000")</f>
        <v>2013-2197-泠涷茶812</v>
      </c>
      <c r="C2198" s="14" t="s">
        <v>170</v>
      </c>
      <c r="D2198" s="14" t="s">
        <v>64</v>
      </c>
      <c r="E2198" s="14" t="s">
        <v>7</v>
      </c>
      <c r="F2198" s="14" t="s">
        <v>176</v>
      </c>
      <c r="G2198" s="14">
        <v>29</v>
      </c>
      <c r="H2198" s="14">
        <v>46</v>
      </c>
      <c r="I2198" s="14">
        <v>99</v>
      </c>
      <c r="J2198" s="14">
        <v>9000</v>
      </c>
      <c r="K2198" s="15">
        <f t="shared" si="34"/>
        <v>891000</v>
      </c>
    </row>
    <row r="2199" spans="1:11">
      <c r="A2199" s="13">
        <v>41488</v>
      </c>
      <c r="B2199" s="67" t="str">
        <f>TEXT($A2199,"YYYY")&amp;"-"&amp;TEXT(ROW()-1,"000")&amp;"-"&amp;$F2199&amp;TEXT(COUNTIF($F$2:F2199,$F2199), "000")</f>
        <v>2013-2198-茶包111</v>
      </c>
      <c r="C2199" s="14" t="s">
        <v>170</v>
      </c>
      <c r="D2199" s="14" t="s">
        <v>50</v>
      </c>
      <c r="E2199" s="14" t="s">
        <v>10</v>
      </c>
      <c r="F2199" s="14" t="s">
        <v>178</v>
      </c>
      <c r="G2199" s="14">
        <v>56</v>
      </c>
      <c r="H2199" s="14">
        <v>58</v>
      </c>
      <c r="I2199" s="14">
        <v>17</v>
      </c>
      <c r="J2199" s="14">
        <v>4000</v>
      </c>
      <c r="K2199" s="15">
        <f t="shared" si="34"/>
        <v>68000</v>
      </c>
    </row>
    <row r="2200" spans="1:11">
      <c r="A2200" s="13">
        <v>41488</v>
      </c>
      <c r="B2200" s="67" t="str">
        <f>TEXT($A2200,"YYYY")&amp;"-"&amp;TEXT(ROW()-1,"000")&amp;"-"&amp;$F2200&amp;TEXT(COUNTIF($F$2:F2200,$F2200), "000")</f>
        <v>2013-2199-紅茶673</v>
      </c>
      <c r="C2200" s="14" t="s">
        <v>171</v>
      </c>
      <c r="D2200" s="14" t="s">
        <v>75</v>
      </c>
      <c r="E2200" s="14" t="s">
        <v>7</v>
      </c>
      <c r="F2200" s="14" t="s">
        <v>175</v>
      </c>
      <c r="G2200" s="14">
        <v>73</v>
      </c>
      <c r="H2200" s="14">
        <v>77</v>
      </c>
      <c r="I2200" s="14">
        <v>82</v>
      </c>
      <c r="J2200" s="14">
        <v>23500</v>
      </c>
      <c r="K2200" s="15">
        <f t="shared" si="34"/>
        <v>1927000</v>
      </c>
    </row>
    <row r="2201" spans="1:11">
      <c r="A2201" s="13">
        <v>41489</v>
      </c>
      <c r="B2201" s="67" t="str">
        <f>TEXT($A2201,"YYYY")&amp;"-"&amp;TEXT(ROW()-1,"000")&amp;"-"&amp;$F2201&amp;TEXT(COUNTIF($F$2:F2201,$F2201), "000")</f>
        <v>2013-2200-泠涷茶813</v>
      </c>
      <c r="C2201" s="14" t="s">
        <v>13</v>
      </c>
      <c r="D2201" s="14" t="s">
        <v>68</v>
      </c>
      <c r="E2201" s="14" t="s">
        <v>7</v>
      </c>
      <c r="F2201" s="14" t="s">
        <v>176</v>
      </c>
      <c r="G2201" s="14">
        <v>32</v>
      </c>
      <c r="H2201" s="14">
        <v>100</v>
      </c>
      <c r="I2201" s="14">
        <v>60</v>
      </c>
      <c r="J2201" s="14">
        <v>9000</v>
      </c>
      <c r="K2201" s="15">
        <f t="shared" si="34"/>
        <v>540000</v>
      </c>
    </row>
    <row r="2202" spans="1:11">
      <c r="A2202" s="13">
        <v>41489</v>
      </c>
      <c r="B2202" s="67" t="str">
        <f>TEXT($A2202,"YYYY")&amp;"-"&amp;TEXT(ROW()-1,"000")&amp;"-"&amp;$F2202&amp;TEXT(COUNTIF($F$2:F2202,$F2202), "000")</f>
        <v>2013-2201-紅茶674</v>
      </c>
      <c r="C2202" s="14" t="s">
        <v>173</v>
      </c>
      <c r="D2202" s="14" t="s">
        <v>83</v>
      </c>
      <c r="E2202" s="14" t="s">
        <v>7</v>
      </c>
      <c r="F2202" s="14" t="s">
        <v>175</v>
      </c>
      <c r="G2202" s="14">
        <v>41</v>
      </c>
      <c r="H2202" s="14">
        <v>85</v>
      </c>
      <c r="I2202" s="14">
        <v>100</v>
      </c>
      <c r="J2202" s="14">
        <v>23500</v>
      </c>
      <c r="K2202" s="15">
        <f t="shared" si="34"/>
        <v>2350000</v>
      </c>
    </row>
    <row r="2203" spans="1:11">
      <c r="A2203" s="13">
        <v>41490</v>
      </c>
      <c r="B2203" s="67" t="str">
        <f>TEXT($A2203,"YYYY")&amp;"-"&amp;TEXT(ROW()-1,"000")&amp;"-"&amp;$F2203&amp;TEXT(COUNTIF($F$2:F2203,$F2203), "000")</f>
        <v>2013-2202-泠涷茶814</v>
      </c>
      <c r="C2203" s="14" t="s">
        <v>170</v>
      </c>
      <c r="D2203" s="14" t="s">
        <v>6</v>
      </c>
      <c r="E2203" s="14" t="s">
        <v>7</v>
      </c>
      <c r="F2203" s="14" t="s">
        <v>176</v>
      </c>
      <c r="G2203" s="14">
        <v>97</v>
      </c>
      <c r="H2203" s="14">
        <v>82</v>
      </c>
      <c r="I2203" s="14">
        <v>66</v>
      </c>
      <c r="J2203" s="14">
        <v>9000</v>
      </c>
      <c r="K2203" s="15">
        <f t="shared" si="34"/>
        <v>594000</v>
      </c>
    </row>
    <row r="2204" spans="1:11">
      <c r="A2204" s="13">
        <v>41490</v>
      </c>
      <c r="B2204" s="67" t="str">
        <f>TEXT($A2204,"YYYY")&amp;"-"&amp;TEXT(ROW()-1,"000")&amp;"-"&amp;$F2204&amp;TEXT(COUNTIF($F$2:F2204,$F2204), "000")</f>
        <v>2013-2203-泠涷茶815</v>
      </c>
      <c r="C2204" s="14" t="s">
        <v>170</v>
      </c>
      <c r="D2204" s="14" t="s">
        <v>87</v>
      </c>
      <c r="E2204" s="14" t="s">
        <v>10</v>
      </c>
      <c r="F2204" s="14" t="s">
        <v>176</v>
      </c>
      <c r="G2204" s="14">
        <v>78</v>
      </c>
      <c r="H2204" s="14">
        <v>58</v>
      </c>
      <c r="I2204" s="14">
        <v>29</v>
      </c>
      <c r="J2204" s="14">
        <v>9000</v>
      </c>
      <c r="K2204" s="15">
        <f t="shared" si="34"/>
        <v>261000</v>
      </c>
    </row>
    <row r="2205" spans="1:11">
      <c r="A2205" s="13">
        <v>41491</v>
      </c>
      <c r="B2205" s="67" t="str">
        <f>TEXT($A2205,"YYYY")&amp;"-"&amp;TEXT(ROW()-1,"000")&amp;"-"&amp;$F2205&amp;TEXT(COUNTIF($F$2:F2205,$F2205), "000")</f>
        <v>2013-2204-奶茶536</v>
      </c>
      <c r="C2205" s="14" t="s">
        <v>171</v>
      </c>
      <c r="D2205" s="14" t="s">
        <v>111</v>
      </c>
      <c r="E2205" s="14" t="s">
        <v>23</v>
      </c>
      <c r="F2205" s="14" t="s">
        <v>174</v>
      </c>
      <c r="G2205" s="14">
        <v>58</v>
      </c>
      <c r="H2205" s="14">
        <v>26</v>
      </c>
      <c r="I2205" s="14">
        <v>87</v>
      </c>
      <c r="J2205" s="14">
        <v>18000</v>
      </c>
      <c r="K2205" s="15">
        <f t="shared" si="34"/>
        <v>1566000</v>
      </c>
    </row>
    <row r="2206" spans="1:11">
      <c r="A2206" s="13">
        <v>41492</v>
      </c>
      <c r="B2206" s="67" t="str">
        <f>TEXT($A2206,"YYYY")&amp;"-"&amp;TEXT(ROW()-1,"000")&amp;"-"&amp;$F2206&amp;TEXT(COUNTIF($F$2:F2206,$F2206), "000")</f>
        <v>2013-2205-紅茶675</v>
      </c>
      <c r="C2206" s="14" t="s">
        <v>171</v>
      </c>
      <c r="D2206" s="14" t="s">
        <v>140</v>
      </c>
      <c r="E2206" s="14" t="s">
        <v>118</v>
      </c>
      <c r="F2206" s="14" t="s">
        <v>175</v>
      </c>
      <c r="G2206" s="14">
        <v>82</v>
      </c>
      <c r="H2206" s="14">
        <v>26</v>
      </c>
      <c r="I2206" s="14">
        <v>8</v>
      </c>
      <c r="J2206" s="14">
        <v>23500</v>
      </c>
      <c r="K2206" s="15">
        <f t="shared" si="34"/>
        <v>188000</v>
      </c>
    </row>
    <row r="2207" spans="1:11">
      <c r="A2207" s="13">
        <v>41492</v>
      </c>
      <c r="B2207" s="67" t="str">
        <f>TEXT($A2207,"YYYY")&amp;"-"&amp;TEXT(ROW()-1,"000")&amp;"-"&amp;$F2207&amp;TEXT(COUNTIF($F$2:F2207,$F2207), "000")</f>
        <v>2013-2206-紅茶676</v>
      </c>
      <c r="C2207" s="14" t="s">
        <v>169</v>
      </c>
      <c r="D2207" s="14" t="s">
        <v>153</v>
      </c>
      <c r="E2207" s="14" t="s">
        <v>7</v>
      </c>
      <c r="F2207" s="14" t="s">
        <v>175</v>
      </c>
      <c r="G2207" s="14">
        <v>90</v>
      </c>
      <c r="H2207" s="14">
        <v>70</v>
      </c>
      <c r="I2207" s="14">
        <v>5</v>
      </c>
      <c r="J2207" s="14">
        <v>23500</v>
      </c>
      <c r="K2207" s="15">
        <f t="shared" si="34"/>
        <v>117500</v>
      </c>
    </row>
    <row r="2208" spans="1:11">
      <c r="A2208" s="13">
        <v>41493</v>
      </c>
      <c r="B2208" s="67" t="str">
        <f>TEXT($A2208,"YYYY")&amp;"-"&amp;TEXT(ROW()-1,"000")&amp;"-"&amp;$F2208&amp;TEXT(COUNTIF($F$2:F2208,$F2208), "000")</f>
        <v>2013-2207-泠涷茶816</v>
      </c>
      <c r="C2208" s="14" t="s">
        <v>169</v>
      </c>
      <c r="D2208" s="14" t="s">
        <v>135</v>
      </c>
      <c r="E2208" s="14" t="s">
        <v>23</v>
      </c>
      <c r="F2208" s="14" t="s">
        <v>176</v>
      </c>
      <c r="G2208" s="14">
        <v>97</v>
      </c>
      <c r="H2208" s="14">
        <v>74</v>
      </c>
      <c r="I2208" s="14">
        <v>68</v>
      </c>
      <c r="J2208" s="14">
        <v>9000</v>
      </c>
      <c r="K2208" s="15">
        <f t="shared" si="34"/>
        <v>612000</v>
      </c>
    </row>
    <row r="2209" spans="1:11">
      <c r="A2209" s="13">
        <v>41493</v>
      </c>
      <c r="B2209" s="67" t="str">
        <f>TEXT($A2209,"YYYY")&amp;"-"&amp;TEXT(ROW()-1,"000")&amp;"-"&amp;$F2209&amp;TEXT(COUNTIF($F$2:F2209,$F2209), "000")</f>
        <v>2013-2208-泠涷茶817</v>
      </c>
      <c r="C2209" s="14" t="s">
        <v>170</v>
      </c>
      <c r="D2209" s="14" t="s">
        <v>31</v>
      </c>
      <c r="E2209" s="14" t="s">
        <v>18</v>
      </c>
      <c r="F2209" s="14" t="s">
        <v>176</v>
      </c>
      <c r="G2209" s="14">
        <v>92</v>
      </c>
      <c r="H2209" s="14">
        <v>68</v>
      </c>
      <c r="I2209" s="14">
        <v>64</v>
      </c>
      <c r="J2209" s="14">
        <v>9000</v>
      </c>
      <c r="K2209" s="15">
        <f t="shared" si="34"/>
        <v>576000</v>
      </c>
    </row>
    <row r="2210" spans="1:11">
      <c r="A2210" s="13">
        <v>41493</v>
      </c>
      <c r="B2210" s="67" t="str">
        <f>TEXT($A2210,"YYYY")&amp;"-"&amp;TEXT(ROW()-1,"000")&amp;"-"&amp;$F2210&amp;TEXT(COUNTIF($F$2:F2210,$F2210), "000")</f>
        <v>2013-2209-紅茶677</v>
      </c>
      <c r="C2210" s="14" t="s">
        <v>13</v>
      </c>
      <c r="D2210" s="14" t="s">
        <v>146</v>
      </c>
      <c r="E2210" s="14" t="s">
        <v>7</v>
      </c>
      <c r="F2210" s="14" t="s">
        <v>175</v>
      </c>
      <c r="G2210" s="14">
        <v>28</v>
      </c>
      <c r="H2210" s="14">
        <v>44</v>
      </c>
      <c r="I2210" s="14">
        <v>67</v>
      </c>
      <c r="J2210" s="14">
        <v>23500</v>
      </c>
      <c r="K2210" s="15">
        <f t="shared" si="34"/>
        <v>1574500</v>
      </c>
    </row>
    <row r="2211" spans="1:11">
      <c r="A2211" s="13">
        <v>41494</v>
      </c>
      <c r="B2211" s="67" t="str">
        <f>TEXT($A2211,"YYYY")&amp;"-"&amp;TEXT(ROW()-1,"000")&amp;"-"&amp;$F2211&amp;TEXT(COUNTIF($F$2:F2211,$F2211), "000")</f>
        <v>2013-2210-奶茶537</v>
      </c>
      <c r="C2211" s="14" t="s">
        <v>173</v>
      </c>
      <c r="D2211" s="14" t="s">
        <v>149</v>
      </c>
      <c r="E2211" s="14" t="s">
        <v>18</v>
      </c>
      <c r="F2211" s="14" t="s">
        <v>174</v>
      </c>
      <c r="G2211" s="14">
        <v>83</v>
      </c>
      <c r="H2211" s="14">
        <v>34</v>
      </c>
      <c r="I2211" s="14">
        <v>78</v>
      </c>
      <c r="J2211" s="14">
        <v>18000</v>
      </c>
      <c r="K2211" s="15">
        <f t="shared" si="34"/>
        <v>1404000</v>
      </c>
    </row>
    <row r="2212" spans="1:11">
      <c r="A2212" s="13">
        <v>41494</v>
      </c>
      <c r="B2212" s="67" t="str">
        <f>TEXT($A2212,"YYYY")&amp;"-"&amp;TEXT(ROW()-1,"000")&amp;"-"&amp;$F2212&amp;TEXT(COUNTIF($F$2:F2212,$F2212), "000")</f>
        <v>2013-2211-泠涷茶818</v>
      </c>
      <c r="C2212" s="14" t="s">
        <v>170</v>
      </c>
      <c r="D2212" s="14" t="s">
        <v>98</v>
      </c>
      <c r="E2212" s="14" t="s">
        <v>10</v>
      </c>
      <c r="F2212" s="14" t="s">
        <v>176</v>
      </c>
      <c r="G2212" s="14">
        <v>89</v>
      </c>
      <c r="H2212" s="14">
        <v>58</v>
      </c>
      <c r="I2212" s="14">
        <v>58</v>
      </c>
      <c r="J2212" s="14">
        <v>9000</v>
      </c>
      <c r="K2212" s="15">
        <f t="shared" si="34"/>
        <v>522000</v>
      </c>
    </row>
    <row r="2213" spans="1:11">
      <c r="A2213" s="13">
        <v>41494</v>
      </c>
      <c r="B2213" s="67" t="str">
        <f>TEXT($A2213,"YYYY")&amp;"-"&amp;TEXT(ROW()-1,"000")&amp;"-"&amp;$F2213&amp;TEXT(COUNTIF($F$2:F2213,$F2213), "000")</f>
        <v>2013-2212-奶茶538</v>
      </c>
      <c r="C2213" s="14" t="s">
        <v>169</v>
      </c>
      <c r="D2213" s="14" t="s">
        <v>78</v>
      </c>
      <c r="E2213" s="14" t="s">
        <v>7</v>
      </c>
      <c r="F2213" s="14" t="s">
        <v>174</v>
      </c>
      <c r="G2213" s="14">
        <v>98</v>
      </c>
      <c r="H2213" s="14">
        <v>92</v>
      </c>
      <c r="I2213" s="14">
        <v>55</v>
      </c>
      <c r="J2213" s="14">
        <v>18000</v>
      </c>
      <c r="K2213" s="15">
        <f t="shared" si="34"/>
        <v>990000</v>
      </c>
    </row>
    <row r="2214" spans="1:11">
      <c r="A2214" s="13">
        <v>41495</v>
      </c>
      <c r="B2214" s="67" t="str">
        <f>TEXT($A2214,"YYYY")&amp;"-"&amp;TEXT(ROW()-1,"000")&amp;"-"&amp;$F2214&amp;TEXT(COUNTIF($F$2:F2214,$F2214), "000")</f>
        <v>2013-2213-茶包112</v>
      </c>
      <c r="C2214" s="14" t="s">
        <v>170</v>
      </c>
      <c r="D2214" s="14" t="s">
        <v>50</v>
      </c>
      <c r="E2214" s="14" t="s">
        <v>10</v>
      </c>
      <c r="F2214" s="14" t="s">
        <v>178</v>
      </c>
      <c r="G2214" s="14">
        <v>95</v>
      </c>
      <c r="H2214" s="14">
        <v>47</v>
      </c>
      <c r="I2214" s="14">
        <v>22</v>
      </c>
      <c r="J2214" s="14">
        <v>4000</v>
      </c>
      <c r="K2214" s="15">
        <f t="shared" si="34"/>
        <v>88000</v>
      </c>
    </row>
    <row r="2215" spans="1:11">
      <c r="A2215" s="13">
        <v>41495</v>
      </c>
      <c r="B2215" s="67" t="str">
        <f>TEXT($A2215,"YYYY")&amp;"-"&amp;TEXT(ROW()-1,"000")&amp;"-"&amp;$F2215&amp;TEXT(COUNTIF($F$2:F2215,$F2215), "000")</f>
        <v>2013-2214-泠涷茶819</v>
      </c>
      <c r="C2215" s="14" t="s">
        <v>170</v>
      </c>
      <c r="D2215" s="14" t="s">
        <v>98</v>
      </c>
      <c r="E2215" s="14" t="s">
        <v>10</v>
      </c>
      <c r="F2215" s="14" t="s">
        <v>176</v>
      </c>
      <c r="G2215" s="14">
        <v>79</v>
      </c>
      <c r="H2215" s="14">
        <v>49</v>
      </c>
      <c r="I2215" s="14">
        <v>55</v>
      </c>
      <c r="J2215" s="14">
        <v>9000</v>
      </c>
      <c r="K2215" s="15">
        <f t="shared" si="34"/>
        <v>495000</v>
      </c>
    </row>
    <row r="2216" spans="1:11">
      <c r="A2216" s="13">
        <v>41496</v>
      </c>
      <c r="B2216" s="67" t="str">
        <f>TEXT($A2216,"YYYY")&amp;"-"&amp;TEXT(ROW()-1,"000")&amp;"-"&amp;$F2216&amp;TEXT(COUNTIF($F$2:F2216,$F2216), "000")</f>
        <v>2013-2215-泠涷茶820</v>
      </c>
      <c r="C2216" s="14" t="s">
        <v>170</v>
      </c>
      <c r="D2216" s="14" t="s">
        <v>31</v>
      </c>
      <c r="E2216" s="14" t="s">
        <v>18</v>
      </c>
      <c r="F2216" s="14" t="s">
        <v>176</v>
      </c>
      <c r="G2216" s="14">
        <v>68</v>
      </c>
      <c r="H2216" s="14">
        <v>60</v>
      </c>
      <c r="I2216" s="14">
        <v>86</v>
      </c>
      <c r="J2216" s="14">
        <v>9000</v>
      </c>
      <c r="K2216" s="15">
        <f t="shared" si="34"/>
        <v>774000</v>
      </c>
    </row>
    <row r="2217" spans="1:11">
      <c r="A2217" s="13">
        <v>41498</v>
      </c>
      <c r="B2217" s="67" t="str">
        <f>TEXT($A2217,"YYYY")&amp;"-"&amp;TEXT(ROW()-1,"000")&amp;"-"&amp;$F2217&amp;TEXT(COUNTIF($F$2:F2217,$F2217), "000")</f>
        <v>2013-2216-紅茶678</v>
      </c>
      <c r="C2217" s="14" t="s">
        <v>169</v>
      </c>
      <c r="D2217" s="14" t="s">
        <v>132</v>
      </c>
      <c r="E2217" s="14" t="s">
        <v>23</v>
      </c>
      <c r="F2217" s="14" t="s">
        <v>175</v>
      </c>
      <c r="G2217" s="14">
        <v>73</v>
      </c>
      <c r="H2217" s="14">
        <v>73</v>
      </c>
      <c r="I2217" s="14">
        <v>29</v>
      </c>
      <c r="J2217" s="14">
        <v>23500</v>
      </c>
      <c r="K2217" s="15">
        <f t="shared" si="34"/>
        <v>681500</v>
      </c>
    </row>
    <row r="2218" spans="1:11">
      <c r="A2218" s="13">
        <v>41499</v>
      </c>
      <c r="B2218" s="67" t="str">
        <f>TEXT($A2218,"YYYY")&amp;"-"&amp;TEXT(ROW()-1,"000")&amp;"-"&amp;$F2218&amp;TEXT(COUNTIF($F$2:F2218,$F2218), "000")</f>
        <v>2013-2217-紅茶679</v>
      </c>
      <c r="C2218" s="14" t="s">
        <v>13</v>
      </c>
      <c r="D2218" s="14" t="s">
        <v>121</v>
      </c>
      <c r="E2218" s="14" t="s">
        <v>10</v>
      </c>
      <c r="F2218" s="14" t="s">
        <v>175</v>
      </c>
      <c r="G2218" s="14">
        <v>65</v>
      </c>
      <c r="H2218" s="14">
        <v>33</v>
      </c>
      <c r="I2218" s="14">
        <v>48</v>
      </c>
      <c r="J2218" s="14">
        <v>23500</v>
      </c>
      <c r="K2218" s="15">
        <f t="shared" si="34"/>
        <v>1128000</v>
      </c>
    </row>
    <row r="2219" spans="1:11">
      <c r="A2219" s="13">
        <v>41500</v>
      </c>
      <c r="B2219" s="67" t="str">
        <f>TEXT($A2219,"YYYY")&amp;"-"&amp;TEXT(ROW()-1,"000")&amp;"-"&amp;$F2219&amp;TEXT(COUNTIF($F$2:F2219,$F2219), "000")</f>
        <v>2013-2218-奶茶539</v>
      </c>
      <c r="C2219" s="14" t="s">
        <v>13</v>
      </c>
      <c r="D2219" s="14" t="s">
        <v>115</v>
      </c>
      <c r="E2219" s="14" t="s">
        <v>21</v>
      </c>
      <c r="F2219" s="14" t="s">
        <v>174</v>
      </c>
      <c r="G2219" s="14">
        <v>66</v>
      </c>
      <c r="H2219" s="14">
        <v>65</v>
      </c>
      <c r="I2219" s="14">
        <v>60</v>
      </c>
      <c r="J2219" s="14">
        <v>18000</v>
      </c>
      <c r="K2219" s="15">
        <f t="shared" si="34"/>
        <v>1080000</v>
      </c>
    </row>
    <row r="2220" spans="1:11">
      <c r="A2220" s="13">
        <v>41502</v>
      </c>
      <c r="B2220" s="67" t="str">
        <f>TEXT($A2220,"YYYY")&amp;"-"&amp;TEXT(ROW()-1,"000")&amp;"-"&amp;$F2220&amp;TEXT(COUNTIF($F$2:F2220,$F2220), "000")</f>
        <v>2013-2219-泠涷茶821</v>
      </c>
      <c r="C2220" s="14" t="s">
        <v>172</v>
      </c>
      <c r="D2220" s="14" t="s">
        <v>52</v>
      </c>
      <c r="E2220" s="14" t="s">
        <v>23</v>
      </c>
      <c r="F2220" s="14" t="s">
        <v>176</v>
      </c>
      <c r="G2220" s="14">
        <v>100</v>
      </c>
      <c r="H2220" s="14">
        <v>52</v>
      </c>
      <c r="I2220" s="14">
        <v>13</v>
      </c>
      <c r="J2220" s="14">
        <v>9000</v>
      </c>
      <c r="K2220" s="15">
        <f t="shared" si="34"/>
        <v>117000</v>
      </c>
    </row>
    <row r="2221" spans="1:11">
      <c r="A2221" s="13">
        <v>41504</v>
      </c>
      <c r="B2221" s="67" t="str">
        <f>TEXT($A2221,"YYYY")&amp;"-"&amp;TEXT(ROW()-1,"000")&amp;"-"&amp;$F2221&amp;TEXT(COUNTIF($F$2:F2221,$F2221), "000")</f>
        <v>2013-2220-泠涷茶822</v>
      </c>
      <c r="C2221" s="14" t="s">
        <v>13</v>
      </c>
      <c r="D2221" s="14" t="s">
        <v>32</v>
      </c>
      <c r="E2221" s="14" t="s">
        <v>23</v>
      </c>
      <c r="F2221" s="14" t="s">
        <v>176</v>
      </c>
      <c r="G2221" s="14">
        <v>71</v>
      </c>
      <c r="H2221" s="14">
        <v>44</v>
      </c>
      <c r="I2221" s="14">
        <v>79</v>
      </c>
      <c r="J2221" s="14">
        <v>9000</v>
      </c>
      <c r="K2221" s="15">
        <f t="shared" si="34"/>
        <v>711000</v>
      </c>
    </row>
    <row r="2222" spans="1:11">
      <c r="A2222" s="13">
        <v>41504</v>
      </c>
      <c r="B2222" s="67" t="str">
        <f>TEXT($A2222,"YYYY")&amp;"-"&amp;TEXT(ROW()-1,"000")&amp;"-"&amp;$F2222&amp;TEXT(COUNTIF($F$2:F2222,$F2222), "000")</f>
        <v>2013-2221-泠涷茶823</v>
      </c>
      <c r="C2222" s="14" t="s">
        <v>171</v>
      </c>
      <c r="D2222" s="14" t="s">
        <v>148</v>
      </c>
      <c r="E2222" s="14" t="s">
        <v>118</v>
      </c>
      <c r="F2222" s="14" t="s">
        <v>176</v>
      </c>
      <c r="G2222" s="14">
        <v>21</v>
      </c>
      <c r="H2222" s="14">
        <v>89</v>
      </c>
      <c r="I2222" s="14">
        <v>64</v>
      </c>
      <c r="J2222" s="14">
        <v>9000</v>
      </c>
      <c r="K2222" s="15">
        <f t="shared" si="34"/>
        <v>576000</v>
      </c>
    </row>
    <row r="2223" spans="1:11">
      <c r="A2223" s="13">
        <v>41504</v>
      </c>
      <c r="B2223" s="67" t="str">
        <f>TEXT($A2223,"YYYY")&amp;"-"&amp;TEXT(ROW()-1,"000")&amp;"-"&amp;$F2223&amp;TEXT(COUNTIF($F$2:F2223,$F2223), "000")</f>
        <v>2013-2222-泠涷茶824</v>
      </c>
      <c r="C2223" s="14" t="s">
        <v>173</v>
      </c>
      <c r="D2223" s="14" t="s">
        <v>56</v>
      </c>
      <c r="E2223" s="14" t="s">
        <v>23</v>
      </c>
      <c r="F2223" s="14" t="s">
        <v>176</v>
      </c>
      <c r="G2223" s="14">
        <v>66</v>
      </c>
      <c r="H2223" s="14">
        <v>57</v>
      </c>
      <c r="I2223" s="14">
        <v>20</v>
      </c>
      <c r="J2223" s="14">
        <v>9000</v>
      </c>
      <c r="K2223" s="15">
        <f t="shared" si="34"/>
        <v>180000</v>
      </c>
    </row>
    <row r="2224" spans="1:11">
      <c r="A2224" s="13">
        <v>41504</v>
      </c>
      <c r="B2224" s="67" t="str">
        <f>TEXT($A2224,"YYYY")&amp;"-"&amp;TEXT(ROW()-1,"000")&amp;"-"&amp;$F2224&amp;TEXT(COUNTIF($F$2:F2224,$F2224), "000")</f>
        <v>2013-2223-奶茶540</v>
      </c>
      <c r="C2224" s="14" t="s">
        <v>173</v>
      </c>
      <c r="D2224" s="14" t="s">
        <v>29</v>
      </c>
      <c r="E2224" s="14" t="s">
        <v>10</v>
      </c>
      <c r="F2224" s="14" t="s">
        <v>174</v>
      </c>
      <c r="G2224" s="14">
        <v>94</v>
      </c>
      <c r="H2224" s="14">
        <v>39</v>
      </c>
      <c r="I2224" s="14">
        <v>81</v>
      </c>
      <c r="J2224" s="14">
        <v>18000</v>
      </c>
      <c r="K2224" s="15">
        <f t="shared" si="34"/>
        <v>1458000</v>
      </c>
    </row>
    <row r="2225" spans="1:11">
      <c r="A2225" s="13">
        <v>41505</v>
      </c>
      <c r="B2225" s="67" t="str">
        <f>TEXT($A2225,"YYYY")&amp;"-"&amp;TEXT(ROW()-1,"000")&amp;"-"&amp;$F2225&amp;TEXT(COUNTIF($F$2:F2225,$F2225), "000")</f>
        <v>2013-2224-紅茶680</v>
      </c>
      <c r="C2225" s="14" t="s">
        <v>172</v>
      </c>
      <c r="D2225" s="14" t="s">
        <v>11</v>
      </c>
      <c r="E2225" s="14" t="s">
        <v>7</v>
      </c>
      <c r="F2225" s="14" t="s">
        <v>175</v>
      </c>
      <c r="G2225" s="14">
        <v>80</v>
      </c>
      <c r="H2225" s="14">
        <v>21</v>
      </c>
      <c r="I2225" s="14">
        <v>89</v>
      </c>
      <c r="J2225" s="14">
        <v>23500</v>
      </c>
      <c r="K2225" s="15">
        <f t="shared" si="34"/>
        <v>2091500</v>
      </c>
    </row>
    <row r="2226" spans="1:11">
      <c r="A2226" s="13">
        <v>41506</v>
      </c>
      <c r="B2226" s="67" t="str">
        <f>TEXT($A2226,"YYYY")&amp;"-"&amp;TEXT(ROW()-1,"000")&amp;"-"&amp;$F2226&amp;TEXT(COUNTIF($F$2:F2226,$F2226), "000")</f>
        <v>2013-2225-紅茶681</v>
      </c>
      <c r="C2226" s="14" t="s">
        <v>170</v>
      </c>
      <c r="D2226" s="14" t="s">
        <v>46</v>
      </c>
      <c r="E2226" s="14" t="s">
        <v>7</v>
      </c>
      <c r="F2226" s="14" t="s">
        <v>175</v>
      </c>
      <c r="G2226" s="14">
        <v>82</v>
      </c>
      <c r="H2226" s="14">
        <v>37</v>
      </c>
      <c r="I2226" s="14">
        <v>73</v>
      </c>
      <c r="J2226" s="14">
        <v>23500</v>
      </c>
      <c r="K2226" s="15">
        <f t="shared" si="34"/>
        <v>1715500</v>
      </c>
    </row>
    <row r="2227" spans="1:11">
      <c r="A2227" s="13">
        <v>41506</v>
      </c>
      <c r="B2227" s="67" t="str">
        <f>TEXT($A2227,"YYYY")&amp;"-"&amp;TEXT(ROW()-1,"000")&amp;"-"&amp;$F2227&amp;TEXT(COUNTIF($F$2:F2227,$F2227), "000")</f>
        <v>2013-2226-紅茶682</v>
      </c>
      <c r="C2227" s="14" t="s">
        <v>172</v>
      </c>
      <c r="D2227" s="14" t="s">
        <v>48</v>
      </c>
      <c r="E2227" s="14" t="s">
        <v>23</v>
      </c>
      <c r="F2227" s="14" t="s">
        <v>175</v>
      </c>
      <c r="G2227" s="14">
        <v>74</v>
      </c>
      <c r="H2227" s="14">
        <v>83</v>
      </c>
      <c r="I2227" s="14">
        <v>17</v>
      </c>
      <c r="J2227" s="14">
        <v>23500</v>
      </c>
      <c r="K2227" s="15">
        <f t="shared" si="34"/>
        <v>399500</v>
      </c>
    </row>
    <row r="2228" spans="1:11">
      <c r="A2228" s="13">
        <v>41506</v>
      </c>
      <c r="B2228" s="67" t="str">
        <f>TEXT($A2228,"YYYY")&amp;"-"&amp;TEXT(ROW()-1,"000")&amp;"-"&amp;$F2228&amp;TEXT(COUNTIF($F$2:F2228,$F2228), "000")</f>
        <v>2013-2227-紅茶683</v>
      </c>
      <c r="C2228" s="14" t="s">
        <v>13</v>
      </c>
      <c r="D2228" s="14" t="s">
        <v>51</v>
      </c>
      <c r="E2228" s="14" t="s">
        <v>10</v>
      </c>
      <c r="F2228" s="14" t="s">
        <v>175</v>
      </c>
      <c r="G2228" s="14">
        <v>92</v>
      </c>
      <c r="H2228" s="14">
        <v>20</v>
      </c>
      <c r="I2228" s="14">
        <v>55</v>
      </c>
      <c r="J2228" s="14">
        <v>23500</v>
      </c>
      <c r="K2228" s="15">
        <f t="shared" si="34"/>
        <v>1292500</v>
      </c>
    </row>
    <row r="2229" spans="1:11">
      <c r="A2229" s="13">
        <v>41509</v>
      </c>
      <c r="B2229" s="67" t="str">
        <f>TEXT($A2229,"YYYY")&amp;"-"&amp;TEXT(ROW()-1,"000")&amp;"-"&amp;$F2229&amp;TEXT(COUNTIF($F$2:F2229,$F2229), "000")</f>
        <v>2013-2228-紅茶684</v>
      </c>
      <c r="C2229" s="14" t="s">
        <v>169</v>
      </c>
      <c r="D2229" s="14" t="s">
        <v>151</v>
      </c>
      <c r="E2229" s="14" t="s">
        <v>7</v>
      </c>
      <c r="F2229" s="14" t="s">
        <v>175</v>
      </c>
      <c r="G2229" s="14">
        <v>32</v>
      </c>
      <c r="H2229" s="14">
        <v>77</v>
      </c>
      <c r="I2229" s="14">
        <v>67</v>
      </c>
      <c r="J2229" s="14">
        <v>23500</v>
      </c>
      <c r="K2229" s="15">
        <f t="shared" si="34"/>
        <v>1574500</v>
      </c>
    </row>
    <row r="2230" spans="1:11">
      <c r="A2230" s="13">
        <v>41511</v>
      </c>
      <c r="B2230" s="67" t="str">
        <f>TEXT($A2230,"YYYY")&amp;"-"&amp;TEXT(ROW()-1,"000")&amp;"-"&amp;$F2230&amp;TEXT(COUNTIF($F$2:F2230,$F2230), "000")</f>
        <v>2013-2229-紅茶685</v>
      </c>
      <c r="C2230" s="14" t="s">
        <v>169</v>
      </c>
      <c r="D2230" s="14" t="s">
        <v>153</v>
      </c>
      <c r="E2230" s="14" t="s">
        <v>7</v>
      </c>
      <c r="F2230" s="14" t="s">
        <v>175</v>
      </c>
      <c r="G2230" s="14">
        <v>36</v>
      </c>
      <c r="H2230" s="14">
        <v>99</v>
      </c>
      <c r="I2230" s="14">
        <v>58</v>
      </c>
      <c r="J2230" s="14">
        <v>23500</v>
      </c>
      <c r="K2230" s="15">
        <f t="shared" si="34"/>
        <v>1363000</v>
      </c>
    </row>
    <row r="2231" spans="1:11">
      <c r="A2231" s="13">
        <v>41512</v>
      </c>
      <c r="B2231" s="67" t="str">
        <f>TEXT($A2231,"YYYY")&amp;"-"&amp;TEXT(ROW()-1,"000")&amp;"-"&amp;$F2231&amp;TEXT(COUNTIF($F$2:F2231,$F2231), "000")</f>
        <v>2013-2230-泠涷茶825</v>
      </c>
      <c r="C2231" s="14" t="s">
        <v>171</v>
      </c>
      <c r="D2231" s="14" t="s">
        <v>119</v>
      </c>
      <c r="E2231" s="14" t="s">
        <v>23</v>
      </c>
      <c r="F2231" s="14" t="s">
        <v>176</v>
      </c>
      <c r="G2231" s="14">
        <v>22</v>
      </c>
      <c r="H2231" s="14">
        <v>99</v>
      </c>
      <c r="I2231" s="14">
        <v>21</v>
      </c>
      <c r="J2231" s="14">
        <v>9000</v>
      </c>
      <c r="K2231" s="15">
        <f t="shared" si="34"/>
        <v>189000</v>
      </c>
    </row>
    <row r="2232" spans="1:11">
      <c r="A2232" s="13">
        <v>41513</v>
      </c>
      <c r="B2232" s="67" t="str">
        <f>TEXT($A2232,"YYYY")&amp;"-"&amp;TEXT(ROW()-1,"000")&amp;"-"&amp;$F2232&amp;TEXT(COUNTIF($F$2:F2232,$F2232), "000")</f>
        <v>2013-2231-奶茶541</v>
      </c>
      <c r="C2232" s="14" t="s">
        <v>171</v>
      </c>
      <c r="D2232" s="14" t="s">
        <v>54</v>
      </c>
      <c r="E2232" s="14" t="s">
        <v>7</v>
      </c>
      <c r="F2232" s="14" t="s">
        <v>174</v>
      </c>
      <c r="G2232" s="14">
        <v>24</v>
      </c>
      <c r="H2232" s="14">
        <v>63</v>
      </c>
      <c r="I2232" s="14">
        <v>49</v>
      </c>
      <c r="J2232" s="14">
        <v>18000</v>
      </c>
      <c r="K2232" s="15">
        <f t="shared" si="34"/>
        <v>882000</v>
      </c>
    </row>
    <row r="2233" spans="1:11">
      <c r="A2233" s="13">
        <v>41513</v>
      </c>
      <c r="B2233" s="67" t="str">
        <f>TEXT($A2233,"YYYY")&amp;"-"&amp;TEXT(ROW()-1,"000")&amp;"-"&amp;$F2233&amp;TEXT(COUNTIF($F$2:F2233,$F2233), "000")</f>
        <v>2013-2232-奶茶542</v>
      </c>
      <c r="C2233" s="14" t="s">
        <v>173</v>
      </c>
      <c r="D2233" s="14" t="s">
        <v>58</v>
      </c>
      <c r="E2233" s="14" t="s">
        <v>7</v>
      </c>
      <c r="F2233" s="14" t="s">
        <v>174</v>
      </c>
      <c r="G2233" s="14">
        <v>53</v>
      </c>
      <c r="H2233" s="14">
        <v>27</v>
      </c>
      <c r="I2233" s="14">
        <v>85</v>
      </c>
      <c r="J2233" s="14">
        <v>18000</v>
      </c>
      <c r="K2233" s="15">
        <f t="shared" si="34"/>
        <v>1530000</v>
      </c>
    </row>
    <row r="2234" spans="1:11">
      <c r="A2234" s="13">
        <v>41514</v>
      </c>
      <c r="B2234" s="67" t="str">
        <f>TEXT($A2234,"YYYY")&amp;"-"&amp;TEXT(ROW()-1,"000")&amp;"-"&amp;$F2234&amp;TEXT(COUNTIF($F$2:F2234,$F2234), "000")</f>
        <v>2013-2233-茶包113</v>
      </c>
      <c r="C2234" s="14" t="s">
        <v>170</v>
      </c>
      <c r="D2234" s="14" t="s">
        <v>30</v>
      </c>
      <c r="E2234" s="14" t="s">
        <v>21</v>
      </c>
      <c r="F2234" s="14" t="s">
        <v>178</v>
      </c>
      <c r="G2234" s="14">
        <v>75</v>
      </c>
      <c r="H2234" s="14">
        <v>86</v>
      </c>
      <c r="I2234" s="14">
        <v>76</v>
      </c>
      <c r="J2234" s="14">
        <v>4000</v>
      </c>
      <c r="K2234" s="15">
        <f t="shared" si="34"/>
        <v>304000</v>
      </c>
    </row>
    <row r="2235" spans="1:11">
      <c r="A2235" s="13">
        <v>41514</v>
      </c>
      <c r="B2235" s="67" t="str">
        <f>TEXT($A2235,"YYYY")&amp;"-"&amp;TEXT(ROW()-1,"000")&amp;"-"&amp;$F2235&amp;TEXT(COUNTIF($F$2:F2235,$F2235), "000")</f>
        <v>2013-2234-紅茶686</v>
      </c>
      <c r="C2235" s="14" t="s">
        <v>13</v>
      </c>
      <c r="D2235" s="14" t="s">
        <v>87</v>
      </c>
      <c r="E2235" s="14" t="s">
        <v>10</v>
      </c>
      <c r="F2235" s="14" t="s">
        <v>175</v>
      </c>
      <c r="G2235" s="14">
        <v>24</v>
      </c>
      <c r="H2235" s="14">
        <v>46</v>
      </c>
      <c r="I2235" s="14">
        <v>72</v>
      </c>
      <c r="J2235" s="14">
        <v>23500</v>
      </c>
      <c r="K2235" s="15">
        <f t="shared" si="34"/>
        <v>1692000</v>
      </c>
    </row>
    <row r="2236" spans="1:11">
      <c r="A2236" s="13">
        <v>41514</v>
      </c>
      <c r="B2236" s="67" t="str">
        <f>TEXT($A2236,"YYYY")&amp;"-"&amp;TEXT(ROW()-1,"000")&amp;"-"&amp;$F2236&amp;TEXT(COUNTIF($F$2:F2236,$F2236), "000")</f>
        <v>2013-2235-泠涷茶826</v>
      </c>
      <c r="C2236" s="14" t="s">
        <v>170</v>
      </c>
      <c r="D2236" s="14" t="s">
        <v>92</v>
      </c>
      <c r="E2236" s="14" t="s">
        <v>18</v>
      </c>
      <c r="F2236" s="14" t="s">
        <v>176</v>
      </c>
      <c r="G2236" s="14">
        <v>28</v>
      </c>
      <c r="H2236" s="14">
        <v>93</v>
      </c>
      <c r="I2236" s="14">
        <v>44</v>
      </c>
      <c r="J2236" s="14">
        <v>9000</v>
      </c>
      <c r="K2236" s="15">
        <f t="shared" si="34"/>
        <v>396000</v>
      </c>
    </row>
    <row r="2237" spans="1:11">
      <c r="A2237" s="13">
        <v>41515</v>
      </c>
      <c r="B2237" s="67" t="str">
        <f>TEXT($A2237,"YYYY")&amp;"-"&amp;TEXT(ROW()-1,"000")&amp;"-"&amp;$F2237&amp;TEXT(COUNTIF($F$2:F2237,$F2237), "000")</f>
        <v>2013-2236-紅茶687</v>
      </c>
      <c r="C2237" s="14" t="s">
        <v>170</v>
      </c>
      <c r="D2237" s="14" t="s">
        <v>86</v>
      </c>
      <c r="E2237" s="14" t="s">
        <v>10</v>
      </c>
      <c r="F2237" s="14" t="s">
        <v>175</v>
      </c>
      <c r="G2237" s="14">
        <v>70</v>
      </c>
      <c r="H2237" s="14">
        <v>24</v>
      </c>
      <c r="I2237" s="14">
        <v>65</v>
      </c>
      <c r="J2237" s="14">
        <v>23500</v>
      </c>
      <c r="K2237" s="15">
        <f t="shared" si="34"/>
        <v>1527500</v>
      </c>
    </row>
    <row r="2238" spans="1:11">
      <c r="A2238" s="13">
        <v>41515</v>
      </c>
      <c r="B2238" s="67" t="str">
        <f>TEXT($A2238,"YYYY")&amp;"-"&amp;TEXT(ROW()-1,"000")&amp;"-"&amp;$F2238&amp;TEXT(COUNTIF($F$2:F2238,$F2238), "000")</f>
        <v>2013-2237-泠涷茶827</v>
      </c>
      <c r="C2238" s="14" t="s">
        <v>172</v>
      </c>
      <c r="D2238" s="14" t="s">
        <v>108</v>
      </c>
      <c r="E2238" s="14" t="s">
        <v>10</v>
      </c>
      <c r="F2238" s="14" t="s">
        <v>176</v>
      </c>
      <c r="G2238" s="14">
        <v>68</v>
      </c>
      <c r="H2238" s="14">
        <v>20</v>
      </c>
      <c r="I2238" s="14">
        <v>98</v>
      </c>
      <c r="J2238" s="14">
        <v>9000</v>
      </c>
      <c r="K2238" s="15">
        <f t="shared" si="34"/>
        <v>882000</v>
      </c>
    </row>
    <row r="2239" spans="1:11">
      <c r="A2239" s="13">
        <v>41515</v>
      </c>
      <c r="B2239" s="67" t="str">
        <f>TEXT($A2239,"YYYY")&amp;"-"&amp;TEXT(ROW()-1,"000")&amp;"-"&amp;$F2239&amp;TEXT(COUNTIF($F$2:F2239,$F2239), "000")</f>
        <v>2013-2238-紅茶688</v>
      </c>
      <c r="C2239" s="14" t="s">
        <v>13</v>
      </c>
      <c r="D2239" s="14" t="s">
        <v>51</v>
      </c>
      <c r="E2239" s="14" t="s">
        <v>10</v>
      </c>
      <c r="F2239" s="14" t="s">
        <v>175</v>
      </c>
      <c r="G2239" s="14">
        <v>42</v>
      </c>
      <c r="H2239" s="14">
        <v>29</v>
      </c>
      <c r="I2239" s="14">
        <v>75</v>
      </c>
      <c r="J2239" s="14">
        <v>23500</v>
      </c>
      <c r="K2239" s="15">
        <f t="shared" si="34"/>
        <v>1762500</v>
      </c>
    </row>
    <row r="2240" spans="1:11">
      <c r="A2240" s="13">
        <v>41515</v>
      </c>
      <c r="B2240" s="67" t="str">
        <f>TEXT($A2240,"YYYY")&amp;"-"&amp;TEXT(ROW()-1,"000")&amp;"-"&amp;$F2240&amp;TEXT(COUNTIF($F$2:F2240,$F2240), "000")</f>
        <v>2013-2239-奶茶543</v>
      </c>
      <c r="C2240" s="14" t="s">
        <v>13</v>
      </c>
      <c r="D2240" s="14" t="s">
        <v>65</v>
      </c>
      <c r="E2240" s="14" t="s">
        <v>7</v>
      </c>
      <c r="F2240" s="14" t="s">
        <v>174</v>
      </c>
      <c r="G2240" s="14">
        <v>50</v>
      </c>
      <c r="H2240" s="14">
        <v>75</v>
      </c>
      <c r="I2240" s="14">
        <v>64</v>
      </c>
      <c r="J2240" s="14">
        <v>18000</v>
      </c>
      <c r="K2240" s="15">
        <f t="shared" si="34"/>
        <v>1152000</v>
      </c>
    </row>
    <row r="2241" spans="1:11">
      <c r="A2241" s="13">
        <v>41516</v>
      </c>
      <c r="B2241" s="67" t="str">
        <f>TEXT($A2241,"YYYY")&amp;"-"&amp;TEXT(ROW()-1,"000")&amp;"-"&amp;$F2241&amp;TEXT(COUNTIF($F$2:F2241,$F2241), "000")</f>
        <v>2013-2240-奶茶544</v>
      </c>
      <c r="C2241" s="14" t="s">
        <v>172</v>
      </c>
      <c r="D2241" s="14" t="s">
        <v>25</v>
      </c>
      <c r="E2241" s="14" t="s">
        <v>21</v>
      </c>
      <c r="F2241" s="14" t="s">
        <v>174</v>
      </c>
      <c r="G2241" s="14">
        <v>61</v>
      </c>
      <c r="H2241" s="14">
        <v>20</v>
      </c>
      <c r="I2241" s="14">
        <v>92</v>
      </c>
      <c r="J2241" s="14">
        <v>18000</v>
      </c>
      <c r="K2241" s="15">
        <f t="shared" si="34"/>
        <v>1656000</v>
      </c>
    </row>
    <row r="2242" spans="1:11">
      <c r="A2242" s="13">
        <v>41516</v>
      </c>
      <c r="B2242" s="67" t="str">
        <f>TEXT($A2242,"YYYY")&amp;"-"&amp;TEXT(ROW()-1,"000")&amp;"-"&amp;$F2242&amp;TEXT(COUNTIF($F$2:F2242,$F2242), "000")</f>
        <v>2013-2241-泠涷茶828</v>
      </c>
      <c r="C2242" s="14" t="s">
        <v>173</v>
      </c>
      <c r="D2242" s="14" t="s">
        <v>27</v>
      </c>
      <c r="E2242" s="14" t="s">
        <v>21</v>
      </c>
      <c r="F2242" s="14" t="s">
        <v>176</v>
      </c>
      <c r="G2242" s="14">
        <v>25</v>
      </c>
      <c r="H2242" s="14">
        <v>87</v>
      </c>
      <c r="I2242" s="14">
        <v>85</v>
      </c>
      <c r="J2242" s="14">
        <v>9000</v>
      </c>
      <c r="K2242" s="15">
        <f t="shared" ref="K2242:K2305" si="35">J2242*I2242</f>
        <v>765000</v>
      </c>
    </row>
    <row r="2243" spans="1:11">
      <c r="A2243" s="13">
        <v>41517</v>
      </c>
      <c r="B2243" s="67" t="str">
        <f>TEXT($A2243,"YYYY")&amp;"-"&amp;TEXT(ROW()-1,"000")&amp;"-"&amp;$F2243&amp;TEXT(COUNTIF($F$2:F2243,$F2243), "000")</f>
        <v>2013-2242-紅茶689</v>
      </c>
      <c r="C2243" s="14" t="s">
        <v>13</v>
      </c>
      <c r="D2243" s="14" t="s">
        <v>87</v>
      </c>
      <c r="E2243" s="14" t="s">
        <v>10</v>
      </c>
      <c r="F2243" s="14" t="s">
        <v>175</v>
      </c>
      <c r="G2243" s="14">
        <v>51</v>
      </c>
      <c r="H2243" s="14">
        <v>48</v>
      </c>
      <c r="I2243" s="14">
        <v>84</v>
      </c>
      <c r="J2243" s="14">
        <v>23500</v>
      </c>
      <c r="K2243" s="15">
        <f t="shared" si="35"/>
        <v>1974000</v>
      </c>
    </row>
    <row r="2244" spans="1:11">
      <c r="A2244" s="13">
        <v>41518</v>
      </c>
      <c r="B2244" s="67" t="str">
        <f>TEXT($A2244,"YYYY")&amp;"-"&amp;TEXT(ROW()-1,"000")&amp;"-"&amp;$F2244&amp;TEXT(COUNTIF($F$2:F2244,$F2244), "000")</f>
        <v>2013-2243-泠涷茶829</v>
      </c>
      <c r="C2244" s="14" t="s">
        <v>13</v>
      </c>
      <c r="D2244" s="14" t="s">
        <v>164</v>
      </c>
      <c r="E2244" s="14" t="s">
        <v>18</v>
      </c>
      <c r="F2244" s="14" t="s">
        <v>176</v>
      </c>
      <c r="G2244" s="14">
        <v>100</v>
      </c>
      <c r="H2244" s="14">
        <v>31</v>
      </c>
      <c r="I2244" s="14">
        <v>56</v>
      </c>
      <c r="J2244" s="14">
        <v>9000</v>
      </c>
      <c r="K2244" s="15">
        <f t="shared" si="35"/>
        <v>504000</v>
      </c>
    </row>
    <row r="2245" spans="1:11">
      <c r="A2245" s="13">
        <v>41518</v>
      </c>
      <c r="B2245" s="67" t="str">
        <f>TEXT($A2245,"YYYY")&amp;"-"&amp;TEXT(ROW()-1,"000")&amp;"-"&amp;$F2245&amp;TEXT(COUNTIF($F$2:F2245,$F2245), "000")</f>
        <v>2013-2244-茶里王059</v>
      </c>
      <c r="C2245" s="14" t="s">
        <v>169</v>
      </c>
      <c r="D2245" s="14" t="s">
        <v>49</v>
      </c>
      <c r="E2245" s="14" t="s">
        <v>10</v>
      </c>
      <c r="F2245" s="14" t="s">
        <v>177</v>
      </c>
      <c r="G2245" s="14">
        <v>85</v>
      </c>
      <c r="H2245" s="14">
        <v>71</v>
      </c>
      <c r="I2245" s="14">
        <v>81</v>
      </c>
      <c r="J2245" s="14">
        <v>5000</v>
      </c>
      <c r="K2245" s="15">
        <f t="shared" si="35"/>
        <v>405000</v>
      </c>
    </row>
    <row r="2246" spans="1:11">
      <c r="A2246" s="13">
        <v>41518</v>
      </c>
      <c r="B2246" s="67" t="str">
        <f>TEXT($A2246,"YYYY")&amp;"-"&amp;TEXT(ROW()-1,"000")&amp;"-"&amp;$F2246&amp;TEXT(COUNTIF($F$2:F2246,$F2246), "000")</f>
        <v>2013-2245-紅茶690</v>
      </c>
      <c r="C2246" s="14" t="s">
        <v>13</v>
      </c>
      <c r="D2246" s="14" t="s">
        <v>122</v>
      </c>
      <c r="E2246" s="14" t="s">
        <v>18</v>
      </c>
      <c r="F2246" s="14" t="s">
        <v>175</v>
      </c>
      <c r="G2246" s="14">
        <v>81</v>
      </c>
      <c r="H2246" s="14">
        <v>91</v>
      </c>
      <c r="I2246" s="14">
        <v>65</v>
      </c>
      <c r="J2246" s="14">
        <v>23500</v>
      </c>
      <c r="K2246" s="15">
        <f t="shared" si="35"/>
        <v>1527500</v>
      </c>
    </row>
    <row r="2247" spans="1:11">
      <c r="A2247" s="13">
        <v>41521</v>
      </c>
      <c r="B2247" s="67" t="str">
        <f>TEXT($A2247,"YYYY")&amp;"-"&amp;TEXT(ROW()-1,"000")&amp;"-"&amp;$F2247&amp;TEXT(COUNTIF($F$2:F2247,$F2247), "000")</f>
        <v>2013-2246-奶茶545</v>
      </c>
      <c r="C2247" s="14" t="s">
        <v>169</v>
      </c>
      <c r="D2247" s="14" t="s">
        <v>70</v>
      </c>
      <c r="E2247" s="14" t="s">
        <v>7</v>
      </c>
      <c r="F2247" s="14" t="s">
        <v>174</v>
      </c>
      <c r="G2247" s="14">
        <v>68</v>
      </c>
      <c r="H2247" s="14">
        <v>62</v>
      </c>
      <c r="I2247" s="14">
        <v>23</v>
      </c>
      <c r="J2247" s="14">
        <v>18000</v>
      </c>
      <c r="K2247" s="15">
        <f t="shared" si="35"/>
        <v>414000</v>
      </c>
    </row>
    <row r="2248" spans="1:11">
      <c r="A2248" s="13">
        <v>41521</v>
      </c>
      <c r="B2248" s="67" t="str">
        <f>TEXT($A2248,"YYYY")&amp;"-"&amp;TEXT(ROW()-1,"000")&amp;"-"&amp;$F2248&amp;TEXT(COUNTIF($F$2:F2248,$F2248), "000")</f>
        <v>2013-2247-茶里王060</v>
      </c>
      <c r="C2248" s="14" t="s">
        <v>170</v>
      </c>
      <c r="D2248" s="14" t="s">
        <v>14</v>
      </c>
      <c r="E2248" s="14" t="s">
        <v>10</v>
      </c>
      <c r="F2248" s="14" t="s">
        <v>177</v>
      </c>
      <c r="G2248" s="14">
        <v>52</v>
      </c>
      <c r="H2248" s="14">
        <v>84</v>
      </c>
      <c r="I2248" s="14">
        <v>39</v>
      </c>
      <c r="J2248" s="14">
        <v>5000</v>
      </c>
      <c r="K2248" s="15">
        <f t="shared" si="35"/>
        <v>195000</v>
      </c>
    </row>
    <row r="2249" spans="1:11">
      <c r="A2249" s="13">
        <v>41522</v>
      </c>
      <c r="B2249" s="67" t="str">
        <f>TEXT($A2249,"YYYY")&amp;"-"&amp;TEXT(ROW()-1,"000")&amp;"-"&amp;$F2249&amp;TEXT(COUNTIF($F$2:F2249,$F2249), "000")</f>
        <v>2013-2248-泠涷茶830</v>
      </c>
      <c r="C2249" s="14" t="s">
        <v>173</v>
      </c>
      <c r="D2249" s="14" t="s">
        <v>142</v>
      </c>
      <c r="E2249" s="14" t="s">
        <v>7</v>
      </c>
      <c r="F2249" s="14" t="s">
        <v>176</v>
      </c>
      <c r="G2249" s="14">
        <v>53</v>
      </c>
      <c r="H2249" s="14">
        <v>65</v>
      </c>
      <c r="I2249" s="14">
        <v>98</v>
      </c>
      <c r="J2249" s="14">
        <v>9000</v>
      </c>
      <c r="K2249" s="15">
        <f t="shared" si="35"/>
        <v>882000</v>
      </c>
    </row>
    <row r="2250" spans="1:11">
      <c r="A2250" s="13">
        <v>41522</v>
      </c>
      <c r="B2250" s="67" t="str">
        <f>TEXT($A2250,"YYYY")&amp;"-"&amp;TEXT(ROW()-1,"000")&amp;"-"&amp;$F2250&amp;TEXT(COUNTIF($F$2:F2250,$F2250), "000")</f>
        <v>2013-2249-泠涷茶831</v>
      </c>
      <c r="C2250" s="14" t="s">
        <v>169</v>
      </c>
      <c r="D2250" s="14" t="s">
        <v>66</v>
      </c>
      <c r="E2250" s="14" t="s">
        <v>7</v>
      </c>
      <c r="F2250" s="14" t="s">
        <v>176</v>
      </c>
      <c r="G2250" s="14">
        <v>35</v>
      </c>
      <c r="H2250" s="14">
        <v>54</v>
      </c>
      <c r="I2250" s="14">
        <v>20</v>
      </c>
      <c r="J2250" s="14">
        <v>9000</v>
      </c>
      <c r="K2250" s="15">
        <f t="shared" si="35"/>
        <v>180000</v>
      </c>
    </row>
    <row r="2251" spans="1:11">
      <c r="A2251" s="13">
        <v>41522</v>
      </c>
      <c r="B2251" s="67" t="str">
        <f>TEXT($A2251,"YYYY")&amp;"-"&amp;TEXT(ROW()-1,"000")&amp;"-"&amp;$F2251&amp;TEXT(COUNTIF($F$2:F2251,$F2251), "000")</f>
        <v>2013-2250-紅茶691</v>
      </c>
      <c r="C2251" s="14" t="s">
        <v>170</v>
      </c>
      <c r="D2251" s="14" t="s">
        <v>75</v>
      </c>
      <c r="E2251" s="14" t="s">
        <v>7</v>
      </c>
      <c r="F2251" s="14" t="s">
        <v>175</v>
      </c>
      <c r="G2251" s="14">
        <v>41</v>
      </c>
      <c r="H2251" s="14">
        <v>47</v>
      </c>
      <c r="I2251" s="14">
        <v>4</v>
      </c>
      <c r="J2251" s="14">
        <v>23500</v>
      </c>
      <c r="K2251" s="15">
        <f t="shared" si="35"/>
        <v>94000</v>
      </c>
    </row>
    <row r="2252" spans="1:11">
      <c r="A2252" s="13">
        <v>41523</v>
      </c>
      <c r="B2252" s="67" t="str">
        <f>TEXT($A2252,"YYYY")&amp;"-"&amp;TEXT(ROW()-1,"000")&amp;"-"&amp;$F2252&amp;TEXT(COUNTIF($F$2:F2252,$F2252), "000")</f>
        <v>2013-2251-泠涷茶832</v>
      </c>
      <c r="C2252" s="14" t="s">
        <v>171</v>
      </c>
      <c r="D2252" s="14" t="s">
        <v>55</v>
      </c>
      <c r="E2252" s="14" t="s">
        <v>10</v>
      </c>
      <c r="F2252" s="14" t="s">
        <v>176</v>
      </c>
      <c r="G2252" s="14">
        <v>23</v>
      </c>
      <c r="H2252" s="14">
        <v>39</v>
      </c>
      <c r="I2252" s="14">
        <v>71</v>
      </c>
      <c r="J2252" s="14">
        <v>9000</v>
      </c>
      <c r="K2252" s="15">
        <f t="shared" si="35"/>
        <v>639000</v>
      </c>
    </row>
    <row r="2253" spans="1:11">
      <c r="A2253" s="13">
        <v>41523</v>
      </c>
      <c r="B2253" s="67" t="str">
        <f>TEXT($A2253,"YYYY")&amp;"-"&amp;TEXT(ROW()-1,"000")&amp;"-"&amp;$F2253&amp;TEXT(COUNTIF($F$2:F2253,$F2253), "000")</f>
        <v>2013-2252-泠涷茶833</v>
      </c>
      <c r="C2253" s="14" t="s">
        <v>169</v>
      </c>
      <c r="D2253" s="14" t="s">
        <v>123</v>
      </c>
      <c r="E2253" s="14" t="s">
        <v>18</v>
      </c>
      <c r="F2253" s="14" t="s">
        <v>176</v>
      </c>
      <c r="G2253" s="14">
        <v>99</v>
      </c>
      <c r="H2253" s="14">
        <v>24</v>
      </c>
      <c r="I2253" s="14">
        <v>95</v>
      </c>
      <c r="J2253" s="14">
        <v>9000</v>
      </c>
      <c r="K2253" s="15">
        <f t="shared" si="35"/>
        <v>855000</v>
      </c>
    </row>
    <row r="2254" spans="1:11">
      <c r="A2254" s="13">
        <v>41523</v>
      </c>
      <c r="B2254" s="67" t="str">
        <f>TEXT($A2254,"YYYY")&amp;"-"&amp;TEXT(ROW()-1,"000")&amp;"-"&amp;$F2254&amp;TEXT(COUNTIF($F$2:F2254,$F2254), "000")</f>
        <v>2013-2253-紅茶692</v>
      </c>
      <c r="C2254" s="14" t="s">
        <v>173</v>
      </c>
      <c r="D2254" s="14" t="s">
        <v>83</v>
      </c>
      <c r="E2254" s="14" t="s">
        <v>7</v>
      </c>
      <c r="F2254" s="14" t="s">
        <v>175</v>
      </c>
      <c r="G2254" s="14">
        <v>96</v>
      </c>
      <c r="H2254" s="14">
        <v>86</v>
      </c>
      <c r="I2254" s="14">
        <v>24</v>
      </c>
      <c r="J2254" s="14">
        <v>23500</v>
      </c>
      <c r="K2254" s="15">
        <f t="shared" si="35"/>
        <v>564000</v>
      </c>
    </row>
    <row r="2255" spans="1:11">
      <c r="A2255" s="13">
        <v>41524</v>
      </c>
      <c r="B2255" s="67" t="str">
        <f>TEXT($A2255,"YYYY")&amp;"-"&amp;TEXT(ROW()-1,"000")&amp;"-"&amp;$F2255&amp;TEXT(COUNTIF($F$2:F2255,$F2255), "000")</f>
        <v>2013-2254-茶包114</v>
      </c>
      <c r="C2255" s="14" t="s">
        <v>173</v>
      </c>
      <c r="D2255" s="14" t="s">
        <v>42</v>
      </c>
      <c r="E2255" s="14" t="s">
        <v>23</v>
      </c>
      <c r="F2255" s="14" t="s">
        <v>178</v>
      </c>
      <c r="G2255" s="14">
        <v>75</v>
      </c>
      <c r="H2255" s="14">
        <v>82</v>
      </c>
      <c r="I2255" s="14">
        <v>85</v>
      </c>
      <c r="J2255" s="14">
        <v>4000</v>
      </c>
      <c r="K2255" s="15">
        <f t="shared" si="35"/>
        <v>340000</v>
      </c>
    </row>
    <row r="2256" spans="1:11">
      <c r="A2256" s="13">
        <v>41525</v>
      </c>
      <c r="B2256" s="67" t="str">
        <f>TEXT($A2256,"YYYY")&amp;"-"&amp;TEXT(ROW()-1,"000")&amp;"-"&amp;$F2256&amp;TEXT(COUNTIF($F$2:F2256,$F2256), "000")</f>
        <v>2013-2255-紅茶693</v>
      </c>
      <c r="C2256" s="14" t="s">
        <v>169</v>
      </c>
      <c r="D2256" s="14" t="s">
        <v>160</v>
      </c>
      <c r="E2256" s="14" t="s">
        <v>10</v>
      </c>
      <c r="F2256" s="14" t="s">
        <v>175</v>
      </c>
      <c r="G2256" s="14">
        <v>66</v>
      </c>
      <c r="H2256" s="14">
        <v>46</v>
      </c>
      <c r="I2256" s="14">
        <v>94</v>
      </c>
      <c r="J2256" s="14">
        <v>23500</v>
      </c>
      <c r="K2256" s="15">
        <f t="shared" si="35"/>
        <v>2209000</v>
      </c>
    </row>
    <row r="2257" spans="1:11">
      <c r="A2257" s="13">
        <v>41525</v>
      </c>
      <c r="B2257" s="67" t="str">
        <f>TEXT($A2257,"YYYY")&amp;"-"&amp;TEXT(ROW()-1,"000")&amp;"-"&amp;$F2257&amp;TEXT(COUNTIF($F$2:F2257,$F2257), "000")</f>
        <v>2013-2256-紅茶694</v>
      </c>
      <c r="C2257" s="14" t="s">
        <v>172</v>
      </c>
      <c r="D2257" s="14" t="s">
        <v>48</v>
      </c>
      <c r="E2257" s="14" t="s">
        <v>23</v>
      </c>
      <c r="F2257" s="14" t="s">
        <v>175</v>
      </c>
      <c r="G2257" s="14">
        <v>65</v>
      </c>
      <c r="H2257" s="14">
        <v>20</v>
      </c>
      <c r="I2257" s="14">
        <v>29</v>
      </c>
      <c r="J2257" s="14">
        <v>23500</v>
      </c>
      <c r="K2257" s="15">
        <f t="shared" si="35"/>
        <v>681500</v>
      </c>
    </row>
    <row r="2258" spans="1:11">
      <c r="A2258" s="13">
        <v>41526</v>
      </c>
      <c r="B2258" s="67" t="str">
        <f>TEXT($A2258,"YYYY")&amp;"-"&amp;TEXT(ROW()-1,"000")&amp;"-"&amp;$F2258&amp;TEXT(COUNTIF($F$2:F2258,$F2258), "000")</f>
        <v>2013-2257-泠涷茶834</v>
      </c>
      <c r="C2258" s="14" t="s">
        <v>171</v>
      </c>
      <c r="D2258" s="14" t="s">
        <v>84</v>
      </c>
      <c r="E2258" s="14" t="s">
        <v>18</v>
      </c>
      <c r="F2258" s="14" t="s">
        <v>176</v>
      </c>
      <c r="G2258" s="14">
        <v>38</v>
      </c>
      <c r="H2258" s="14">
        <v>55</v>
      </c>
      <c r="I2258" s="14">
        <v>91</v>
      </c>
      <c r="J2258" s="14">
        <v>9000</v>
      </c>
      <c r="K2258" s="15">
        <f t="shared" si="35"/>
        <v>819000</v>
      </c>
    </row>
    <row r="2259" spans="1:11">
      <c r="A2259" s="13">
        <v>41527</v>
      </c>
      <c r="B2259" s="67" t="str">
        <f>TEXT($A2259,"YYYY")&amp;"-"&amp;TEXT(ROW()-1,"000")&amp;"-"&amp;$F2259&amp;TEXT(COUNTIF($F$2:F2259,$F2259), "000")</f>
        <v>2013-2258-奶茶546</v>
      </c>
      <c r="C2259" s="14" t="s">
        <v>173</v>
      </c>
      <c r="D2259" s="14" t="s">
        <v>73</v>
      </c>
      <c r="E2259" s="14" t="s">
        <v>7</v>
      </c>
      <c r="F2259" s="14" t="s">
        <v>174</v>
      </c>
      <c r="G2259" s="14">
        <v>49</v>
      </c>
      <c r="H2259" s="14">
        <v>56</v>
      </c>
      <c r="I2259" s="14">
        <v>83</v>
      </c>
      <c r="J2259" s="14">
        <v>18000</v>
      </c>
      <c r="K2259" s="15">
        <f t="shared" si="35"/>
        <v>1494000</v>
      </c>
    </row>
    <row r="2260" spans="1:11">
      <c r="A2260" s="13">
        <v>41530</v>
      </c>
      <c r="B2260" s="67" t="str">
        <f>TEXT($A2260,"YYYY")&amp;"-"&amp;TEXT(ROW()-1,"000")&amp;"-"&amp;$F2260&amp;TEXT(COUNTIF($F$2:F2260,$F2260), "000")</f>
        <v>2013-2259-泠涷茶835</v>
      </c>
      <c r="C2260" s="14" t="s">
        <v>169</v>
      </c>
      <c r="D2260" s="14" t="s">
        <v>76</v>
      </c>
      <c r="E2260" s="14" t="s">
        <v>7</v>
      </c>
      <c r="F2260" s="14" t="s">
        <v>176</v>
      </c>
      <c r="G2260" s="14">
        <v>77</v>
      </c>
      <c r="H2260" s="14">
        <v>39</v>
      </c>
      <c r="I2260" s="14">
        <v>23</v>
      </c>
      <c r="J2260" s="14">
        <v>9000</v>
      </c>
      <c r="K2260" s="15">
        <f t="shared" si="35"/>
        <v>207000</v>
      </c>
    </row>
    <row r="2261" spans="1:11">
      <c r="A2261" s="13">
        <v>41531</v>
      </c>
      <c r="B2261" s="67" t="str">
        <f>TEXT($A2261,"YYYY")&amp;"-"&amp;TEXT(ROW()-1,"000")&amp;"-"&amp;$F2261&amp;TEXT(COUNTIF($F$2:F2261,$F2261), "000")</f>
        <v>2013-2260-紅茶695</v>
      </c>
      <c r="C2261" s="14" t="s">
        <v>169</v>
      </c>
      <c r="D2261" s="14" t="s">
        <v>104</v>
      </c>
      <c r="E2261" s="14" t="s">
        <v>18</v>
      </c>
      <c r="F2261" s="14" t="s">
        <v>175</v>
      </c>
      <c r="G2261" s="14">
        <v>68</v>
      </c>
      <c r="H2261" s="14">
        <v>55</v>
      </c>
      <c r="I2261" s="14">
        <v>4</v>
      </c>
      <c r="J2261" s="14">
        <v>23500</v>
      </c>
      <c r="K2261" s="15">
        <f t="shared" si="35"/>
        <v>94000</v>
      </c>
    </row>
    <row r="2262" spans="1:11">
      <c r="A2262" s="13">
        <v>41532</v>
      </c>
      <c r="B2262" s="67" t="str">
        <f>TEXT($A2262,"YYYY")&amp;"-"&amp;TEXT(ROW()-1,"000")&amp;"-"&amp;$F2262&amp;TEXT(COUNTIF($F$2:F2262,$F2262), "000")</f>
        <v>2013-2261-奶茶547</v>
      </c>
      <c r="C2262" s="14" t="s">
        <v>169</v>
      </c>
      <c r="D2262" s="14" t="s">
        <v>33</v>
      </c>
      <c r="E2262" s="14" t="s">
        <v>23</v>
      </c>
      <c r="F2262" s="14" t="s">
        <v>174</v>
      </c>
      <c r="G2262" s="14">
        <v>21</v>
      </c>
      <c r="H2262" s="14">
        <v>30</v>
      </c>
      <c r="I2262" s="14">
        <v>63</v>
      </c>
      <c r="J2262" s="14">
        <v>18000</v>
      </c>
      <c r="K2262" s="15">
        <f t="shared" si="35"/>
        <v>1134000</v>
      </c>
    </row>
    <row r="2263" spans="1:11">
      <c r="A2263" s="13">
        <v>41532</v>
      </c>
      <c r="B2263" s="67" t="str">
        <f>TEXT($A2263,"YYYY")&amp;"-"&amp;TEXT(ROW()-1,"000")&amp;"-"&amp;$F2263&amp;TEXT(COUNTIF($F$2:F2263,$F2263), "000")</f>
        <v>2013-2262-紅茶696</v>
      </c>
      <c r="C2263" s="14" t="s">
        <v>170</v>
      </c>
      <c r="D2263" s="14" t="s">
        <v>128</v>
      </c>
      <c r="E2263" s="14" t="s">
        <v>118</v>
      </c>
      <c r="F2263" s="14" t="s">
        <v>175</v>
      </c>
      <c r="G2263" s="14">
        <v>96</v>
      </c>
      <c r="H2263" s="14">
        <v>22</v>
      </c>
      <c r="I2263" s="14">
        <v>47</v>
      </c>
      <c r="J2263" s="14">
        <v>23500</v>
      </c>
      <c r="K2263" s="15">
        <f t="shared" si="35"/>
        <v>1104500</v>
      </c>
    </row>
    <row r="2264" spans="1:11">
      <c r="A2264" s="13">
        <v>41533</v>
      </c>
      <c r="B2264" s="67" t="str">
        <f>TEXT($A2264,"YYYY")&amp;"-"&amp;TEXT(ROW()-1,"000")&amp;"-"&amp;$F2264&amp;TEXT(COUNTIF($F$2:F2264,$F2264), "000")</f>
        <v>2013-2263-泠涷茶836</v>
      </c>
      <c r="C2264" s="14" t="s">
        <v>13</v>
      </c>
      <c r="D2264" s="14" t="s">
        <v>44</v>
      </c>
      <c r="E2264" s="14" t="s">
        <v>23</v>
      </c>
      <c r="F2264" s="14" t="s">
        <v>176</v>
      </c>
      <c r="G2264" s="14">
        <v>87</v>
      </c>
      <c r="H2264" s="14">
        <v>89</v>
      </c>
      <c r="I2264" s="14">
        <v>73</v>
      </c>
      <c r="J2264" s="14">
        <v>9000</v>
      </c>
      <c r="K2264" s="15">
        <f t="shared" si="35"/>
        <v>657000</v>
      </c>
    </row>
    <row r="2265" spans="1:11">
      <c r="A2265" s="13">
        <v>41534</v>
      </c>
      <c r="B2265" s="67" t="str">
        <f>TEXT($A2265,"YYYY")&amp;"-"&amp;TEXT(ROW()-1,"000")&amp;"-"&amp;$F2265&amp;TEXT(COUNTIF($F$2:F2265,$F2265), "000")</f>
        <v>2013-2264-紅茶697</v>
      </c>
      <c r="C2265" s="14" t="s">
        <v>13</v>
      </c>
      <c r="D2265" s="14" t="s">
        <v>87</v>
      </c>
      <c r="E2265" s="14" t="s">
        <v>10</v>
      </c>
      <c r="F2265" s="14" t="s">
        <v>175</v>
      </c>
      <c r="G2265" s="14">
        <v>49</v>
      </c>
      <c r="H2265" s="14">
        <v>63</v>
      </c>
      <c r="I2265" s="14">
        <v>71</v>
      </c>
      <c r="J2265" s="14">
        <v>23500</v>
      </c>
      <c r="K2265" s="15">
        <f t="shared" si="35"/>
        <v>1668500</v>
      </c>
    </row>
    <row r="2266" spans="1:11">
      <c r="A2266" s="13">
        <v>41534</v>
      </c>
      <c r="B2266" s="67" t="str">
        <f>TEXT($A2266,"YYYY")&amp;"-"&amp;TEXT(ROW()-1,"000")&amp;"-"&amp;$F2266&amp;TEXT(COUNTIF($F$2:F2266,$F2266), "000")</f>
        <v>2013-2265-奶茶548</v>
      </c>
      <c r="C2266" s="14" t="s">
        <v>171</v>
      </c>
      <c r="D2266" s="14" t="s">
        <v>126</v>
      </c>
      <c r="E2266" s="14" t="s">
        <v>18</v>
      </c>
      <c r="F2266" s="14" t="s">
        <v>174</v>
      </c>
      <c r="G2266" s="14">
        <v>30</v>
      </c>
      <c r="H2266" s="14">
        <v>95</v>
      </c>
      <c r="I2266" s="14">
        <v>87</v>
      </c>
      <c r="J2266" s="14">
        <v>18000</v>
      </c>
      <c r="K2266" s="15">
        <f t="shared" si="35"/>
        <v>1566000</v>
      </c>
    </row>
    <row r="2267" spans="1:11">
      <c r="A2267" s="13">
        <v>41534</v>
      </c>
      <c r="B2267" s="67" t="str">
        <f>TEXT($A2267,"YYYY")&amp;"-"&amp;TEXT(ROW()-1,"000")&amp;"-"&amp;$F2267&amp;TEXT(COUNTIF($F$2:F2267,$F2267), "000")</f>
        <v>2013-2266-茶里王061</v>
      </c>
      <c r="C2267" s="14" t="s">
        <v>173</v>
      </c>
      <c r="D2267" s="14" t="s">
        <v>12</v>
      </c>
      <c r="E2267" s="14" t="s">
        <v>10</v>
      </c>
      <c r="F2267" s="14" t="s">
        <v>177</v>
      </c>
      <c r="G2267" s="14">
        <v>29</v>
      </c>
      <c r="H2267" s="14">
        <v>78</v>
      </c>
      <c r="I2267" s="14">
        <v>73</v>
      </c>
      <c r="J2267" s="14">
        <v>5000</v>
      </c>
      <c r="K2267" s="15">
        <f t="shared" si="35"/>
        <v>365000</v>
      </c>
    </row>
    <row r="2268" spans="1:11">
      <c r="A2268" s="13">
        <v>41536</v>
      </c>
      <c r="B2268" s="67" t="str">
        <f>TEXT($A2268,"YYYY")&amp;"-"&amp;TEXT(ROW()-1,"000")&amp;"-"&amp;$F2268&amp;TEXT(COUNTIF($F$2:F2268,$F2268), "000")</f>
        <v>2013-2267-泠涷茶837</v>
      </c>
      <c r="C2268" s="14" t="s">
        <v>169</v>
      </c>
      <c r="D2268" s="14" t="s">
        <v>46</v>
      </c>
      <c r="E2268" s="14" t="s">
        <v>7</v>
      </c>
      <c r="F2268" s="14" t="s">
        <v>176</v>
      </c>
      <c r="G2268" s="14">
        <v>67</v>
      </c>
      <c r="H2268" s="14">
        <v>57</v>
      </c>
      <c r="I2268" s="14">
        <v>41</v>
      </c>
      <c r="J2268" s="14">
        <v>9000</v>
      </c>
      <c r="K2268" s="15">
        <f t="shared" si="35"/>
        <v>369000</v>
      </c>
    </row>
    <row r="2269" spans="1:11">
      <c r="A2269" s="13">
        <v>41536</v>
      </c>
      <c r="B2269" s="67" t="str">
        <f>TEXT($A2269,"YYYY")&amp;"-"&amp;TEXT(ROW()-1,"000")&amp;"-"&amp;$F2269&amp;TEXT(COUNTIF($F$2:F2269,$F2269), "000")</f>
        <v>2013-2268-紅茶698</v>
      </c>
      <c r="C2269" s="14" t="s">
        <v>171</v>
      </c>
      <c r="D2269" s="14" t="s">
        <v>62</v>
      </c>
      <c r="E2269" s="14" t="s">
        <v>7</v>
      </c>
      <c r="F2269" s="14" t="s">
        <v>175</v>
      </c>
      <c r="G2269" s="14">
        <v>37</v>
      </c>
      <c r="H2269" s="14">
        <v>70</v>
      </c>
      <c r="I2269" s="14">
        <v>1</v>
      </c>
      <c r="J2269" s="14">
        <v>23500</v>
      </c>
      <c r="K2269" s="15">
        <f t="shared" si="35"/>
        <v>23500</v>
      </c>
    </row>
    <row r="2270" spans="1:11">
      <c r="A2270" s="13">
        <v>41537</v>
      </c>
      <c r="B2270" s="67" t="str">
        <f>TEXT($A2270,"YYYY")&amp;"-"&amp;TEXT(ROW()-1,"000")&amp;"-"&amp;$F2270&amp;TEXT(COUNTIF($F$2:F2270,$F2270), "000")</f>
        <v>2013-2269-奶茶549</v>
      </c>
      <c r="C2270" s="14" t="s">
        <v>173</v>
      </c>
      <c r="D2270" s="14" t="s">
        <v>29</v>
      </c>
      <c r="E2270" s="14" t="s">
        <v>10</v>
      </c>
      <c r="F2270" s="14" t="s">
        <v>174</v>
      </c>
      <c r="G2270" s="14">
        <v>34</v>
      </c>
      <c r="H2270" s="14">
        <v>48</v>
      </c>
      <c r="I2270" s="14">
        <v>58</v>
      </c>
      <c r="J2270" s="14">
        <v>18000</v>
      </c>
      <c r="K2270" s="15">
        <f t="shared" si="35"/>
        <v>1044000</v>
      </c>
    </row>
    <row r="2271" spans="1:11">
      <c r="A2271" s="13">
        <v>41539</v>
      </c>
      <c r="B2271" s="67" t="str">
        <f>TEXT($A2271,"YYYY")&amp;"-"&amp;TEXT(ROW()-1,"000")&amp;"-"&amp;$F2271&amp;TEXT(COUNTIF($F$2:F2271,$F2271), "000")</f>
        <v>2013-2270-紅茶699</v>
      </c>
      <c r="C2271" s="14" t="s">
        <v>171</v>
      </c>
      <c r="D2271" s="14" t="s">
        <v>41</v>
      </c>
      <c r="E2271" s="14" t="s">
        <v>23</v>
      </c>
      <c r="F2271" s="14" t="s">
        <v>175</v>
      </c>
      <c r="G2271" s="14">
        <v>23</v>
      </c>
      <c r="H2271" s="14">
        <v>62</v>
      </c>
      <c r="I2271" s="14">
        <v>14</v>
      </c>
      <c r="J2271" s="14">
        <v>23500</v>
      </c>
      <c r="K2271" s="15">
        <f t="shared" si="35"/>
        <v>329000</v>
      </c>
    </row>
    <row r="2272" spans="1:11">
      <c r="A2272" s="13">
        <v>41540</v>
      </c>
      <c r="B2272" s="67" t="str">
        <f>TEXT($A2272,"YYYY")&amp;"-"&amp;TEXT(ROW()-1,"000")&amp;"-"&amp;$F2272&amp;TEXT(COUNTIF($F$2:F2272,$F2272), "000")</f>
        <v>2013-2271-紅茶700</v>
      </c>
      <c r="C2272" s="14" t="s">
        <v>170</v>
      </c>
      <c r="D2272" s="14" t="s">
        <v>165</v>
      </c>
      <c r="E2272" s="14" t="s">
        <v>18</v>
      </c>
      <c r="F2272" s="14" t="s">
        <v>175</v>
      </c>
      <c r="G2272" s="14">
        <v>46</v>
      </c>
      <c r="H2272" s="14">
        <v>35</v>
      </c>
      <c r="I2272" s="14">
        <v>27</v>
      </c>
      <c r="J2272" s="14">
        <v>23500</v>
      </c>
      <c r="K2272" s="15">
        <f t="shared" si="35"/>
        <v>634500</v>
      </c>
    </row>
    <row r="2273" spans="1:11">
      <c r="A2273" s="13">
        <v>41540</v>
      </c>
      <c r="B2273" s="67" t="str">
        <f>TEXT($A2273,"YYYY")&amp;"-"&amp;TEXT(ROW()-1,"000")&amp;"-"&amp;$F2273&amp;TEXT(COUNTIF($F$2:F2273,$F2273), "000")</f>
        <v>2013-2272-奶茶550</v>
      </c>
      <c r="C2273" s="14" t="s">
        <v>173</v>
      </c>
      <c r="D2273" s="14" t="s">
        <v>152</v>
      </c>
      <c r="E2273" s="14" t="s">
        <v>10</v>
      </c>
      <c r="F2273" s="14" t="s">
        <v>174</v>
      </c>
      <c r="G2273" s="14">
        <v>29</v>
      </c>
      <c r="H2273" s="14">
        <v>38</v>
      </c>
      <c r="I2273" s="14">
        <v>78</v>
      </c>
      <c r="J2273" s="14">
        <v>18000</v>
      </c>
      <c r="K2273" s="15">
        <f t="shared" si="35"/>
        <v>1404000</v>
      </c>
    </row>
    <row r="2274" spans="1:11">
      <c r="A2274" s="13">
        <v>41540</v>
      </c>
      <c r="B2274" s="67" t="str">
        <f>TEXT($A2274,"YYYY")&amp;"-"&amp;TEXT(ROW()-1,"000")&amp;"-"&amp;$F2274&amp;TEXT(COUNTIF($F$2:F2274,$F2274), "000")</f>
        <v>2013-2273-奶茶551</v>
      </c>
      <c r="C2274" s="14" t="s">
        <v>171</v>
      </c>
      <c r="D2274" s="14" t="s">
        <v>54</v>
      </c>
      <c r="E2274" s="14" t="s">
        <v>7</v>
      </c>
      <c r="F2274" s="14" t="s">
        <v>174</v>
      </c>
      <c r="G2274" s="14">
        <v>30</v>
      </c>
      <c r="H2274" s="14">
        <v>60</v>
      </c>
      <c r="I2274" s="14">
        <v>38</v>
      </c>
      <c r="J2274" s="14">
        <v>18000</v>
      </c>
      <c r="K2274" s="15">
        <f t="shared" si="35"/>
        <v>684000</v>
      </c>
    </row>
    <row r="2275" spans="1:11">
      <c r="A2275" s="13">
        <v>41541</v>
      </c>
      <c r="B2275" s="67" t="str">
        <f>TEXT($A2275,"YYYY")&amp;"-"&amp;TEXT(ROW()-1,"000")&amp;"-"&amp;$F2275&amp;TEXT(COUNTIF($F$2:F2275,$F2275), "000")</f>
        <v>2013-2274-紅茶701</v>
      </c>
      <c r="C2275" s="14" t="s">
        <v>169</v>
      </c>
      <c r="D2275" s="14" t="s">
        <v>8</v>
      </c>
      <c r="E2275" s="14" t="s">
        <v>7</v>
      </c>
      <c r="F2275" s="14" t="s">
        <v>175</v>
      </c>
      <c r="G2275" s="14">
        <v>68</v>
      </c>
      <c r="H2275" s="14">
        <v>31</v>
      </c>
      <c r="I2275" s="14">
        <v>26</v>
      </c>
      <c r="J2275" s="14">
        <v>23500</v>
      </c>
      <c r="K2275" s="15">
        <f t="shared" si="35"/>
        <v>611000</v>
      </c>
    </row>
    <row r="2276" spans="1:11">
      <c r="A2276" s="13">
        <v>41542</v>
      </c>
      <c r="B2276" s="67" t="str">
        <f>TEXT($A2276,"YYYY")&amp;"-"&amp;TEXT(ROW()-1,"000")&amp;"-"&amp;$F2276&amp;TEXT(COUNTIF($F$2:F2276,$F2276), "000")</f>
        <v>2013-2275-泠涷茶838</v>
      </c>
      <c r="C2276" s="14" t="s">
        <v>171</v>
      </c>
      <c r="D2276" s="14" t="s">
        <v>79</v>
      </c>
      <c r="E2276" s="14" t="s">
        <v>18</v>
      </c>
      <c r="F2276" s="14" t="s">
        <v>176</v>
      </c>
      <c r="G2276" s="14">
        <v>69</v>
      </c>
      <c r="H2276" s="14">
        <v>85</v>
      </c>
      <c r="I2276" s="14">
        <v>47</v>
      </c>
      <c r="J2276" s="14">
        <v>9000</v>
      </c>
      <c r="K2276" s="15">
        <f t="shared" si="35"/>
        <v>423000</v>
      </c>
    </row>
    <row r="2277" spans="1:11">
      <c r="A2277" s="13">
        <v>41542</v>
      </c>
      <c r="B2277" s="67" t="str">
        <f>TEXT($A2277,"YYYY")&amp;"-"&amp;TEXT(ROW()-1,"000")&amp;"-"&amp;$F2277&amp;TEXT(COUNTIF($F$2:F2277,$F2277), "000")</f>
        <v>2013-2276-泠涷茶839</v>
      </c>
      <c r="C2277" s="14" t="s">
        <v>13</v>
      </c>
      <c r="D2277" s="14" t="s">
        <v>68</v>
      </c>
      <c r="E2277" s="14" t="s">
        <v>7</v>
      </c>
      <c r="F2277" s="14" t="s">
        <v>176</v>
      </c>
      <c r="G2277" s="14">
        <v>79</v>
      </c>
      <c r="H2277" s="14">
        <v>60</v>
      </c>
      <c r="I2277" s="14">
        <v>76</v>
      </c>
      <c r="J2277" s="14">
        <v>9000</v>
      </c>
      <c r="K2277" s="15">
        <f t="shared" si="35"/>
        <v>684000</v>
      </c>
    </row>
    <row r="2278" spans="1:11">
      <c r="A2278" s="13">
        <v>41543</v>
      </c>
      <c r="B2278" s="67" t="str">
        <f>TEXT($A2278,"YYYY")&amp;"-"&amp;TEXT(ROW()-1,"000")&amp;"-"&amp;$F2278&amp;TEXT(COUNTIF($F$2:F2278,$F2278), "000")</f>
        <v>2013-2277-泠涷茶840</v>
      </c>
      <c r="C2278" s="14" t="s">
        <v>169</v>
      </c>
      <c r="D2278" s="14" t="s">
        <v>16</v>
      </c>
      <c r="E2278" s="14" t="s">
        <v>10</v>
      </c>
      <c r="F2278" s="14" t="s">
        <v>176</v>
      </c>
      <c r="G2278" s="14">
        <v>37</v>
      </c>
      <c r="H2278" s="14">
        <v>45</v>
      </c>
      <c r="I2278" s="14">
        <v>53</v>
      </c>
      <c r="J2278" s="14">
        <v>9000</v>
      </c>
      <c r="K2278" s="15">
        <f t="shared" si="35"/>
        <v>477000</v>
      </c>
    </row>
    <row r="2279" spans="1:11">
      <c r="A2279" s="13">
        <v>41543</v>
      </c>
      <c r="B2279" s="67" t="str">
        <f>TEXT($A2279,"YYYY")&amp;"-"&amp;TEXT(ROW()-1,"000")&amp;"-"&amp;$F2279&amp;TEXT(COUNTIF($F$2:F2279,$F2279), "000")</f>
        <v>2013-2278-泠涷茶841</v>
      </c>
      <c r="C2279" s="14" t="s">
        <v>171</v>
      </c>
      <c r="D2279" s="14" t="s">
        <v>127</v>
      </c>
      <c r="E2279" s="14" t="s">
        <v>23</v>
      </c>
      <c r="F2279" s="14" t="s">
        <v>176</v>
      </c>
      <c r="G2279" s="14">
        <v>49</v>
      </c>
      <c r="H2279" s="14">
        <v>42</v>
      </c>
      <c r="I2279" s="14">
        <v>30</v>
      </c>
      <c r="J2279" s="14">
        <v>9000</v>
      </c>
      <c r="K2279" s="15">
        <f t="shared" si="35"/>
        <v>270000</v>
      </c>
    </row>
    <row r="2280" spans="1:11">
      <c r="A2280" s="13">
        <v>41544</v>
      </c>
      <c r="B2280" s="67" t="str">
        <f>TEXT($A2280,"YYYY")&amp;"-"&amp;TEXT(ROW()-1,"000")&amp;"-"&amp;$F2280&amp;TEXT(COUNTIF($F$2:F2280,$F2280), "000")</f>
        <v>2013-2279-紅茶702</v>
      </c>
      <c r="C2280" s="14" t="s">
        <v>169</v>
      </c>
      <c r="D2280" s="14" t="s">
        <v>113</v>
      </c>
      <c r="E2280" s="14" t="s">
        <v>23</v>
      </c>
      <c r="F2280" s="14" t="s">
        <v>175</v>
      </c>
      <c r="G2280" s="14">
        <v>41</v>
      </c>
      <c r="H2280" s="14">
        <v>76</v>
      </c>
      <c r="I2280" s="14">
        <v>23</v>
      </c>
      <c r="J2280" s="14">
        <v>23500</v>
      </c>
      <c r="K2280" s="15">
        <f t="shared" si="35"/>
        <v>540500</v>
      </c>
    </row>
    <row r="2281" spans="1:11">
      <c r="A2281" s="13">
        <v>41544</v>
      </c>
      <c r="B2281" s="67" t="str">
        <f>TEXT($A2281,"YYYY")&amp;"-"&amp;TEXT(ROW()-1,"000")&amp;"-"&amp;$F2281&amp;TEXT(COUNTIF($F$2:F2281,$F2281), "000")</f>
        <v>2013-2280-泠涷茶842</v>
      </c>
      <c r="C2281" s="14" t="s">
        <v>170</v>
      </c>
      <c r="D2281" s="14" t="s">
        <v>64</v>
      </c>
      <c r="E2281" s="14" t="s">
        <v>7</v>
      </c>
      <c r="F2281" s="14" t="s">
        <v>176</v>
      </c>
      <c r="G2281" s="14">
        <v>52</v>
      </c>
      <c r="H2281" s="14">
        <v>96</v>
      </c>
      <c r="I2281" s="14">
        <v>87</v>
      </c>
      <c r="J2281" s="14">
        <v>9000</v>
      </c>
      <c r="K2281" s="15">
        <f t="shared" si="35"/>
        <v>783000</v>
      </c>
    </row>
    <row r="2282" spans="1:11">
      <c r="A2282" s="13">
        <v>41544</v>
      </c>
      <c r="B2282" s="67" t="str">
        <f>TEXT($A2282,"YYYY")&amp;"-"&amp;TEXT(ROW()-1,"000")&amp;"-"&amp;$F2282&amp;TEXT(COUNTIF($F$2:F2282,$F2282), "000")</f>
        <v>2013-2281-紅茶703</v>
      </c>
      <c r="C2282" s="14" t="s">
        <v>13</v>
      </c>
      <c r="D2282" s="14" t="s">
        <v>145</v>
      </c>
      <c r="E2282" s="14" t="s">
        <v>118</v>
      </c>
      <c r="F2282" s="14" t="s">
        <v>175</v>
      </c>
      <c r="G2282" s="14">
        <v>73</v>
      </c>
      <c r="H2282" s="14">
        <v>84</v>
      </c>
      <c r="I2282" s="14">
        <v>77</v>
      </c>
      <c r="J2282" s="14">
        <v>23500</v>
      </c>
      <c r="K2282" s="15">
        <f t="shared" si="35"/>
        <v>1809500</v>
      </c>
    </row>
    <row r="2283" spans="1:11">
      <c r="A2283" s="13">
        <v>41547</v>
      </c>
      <c r="B2283" s="67" t="str">
        <f>TEXT($A2283,"YYYY")&amp;"-"&amp;TEXT(ROW()-1,"000")&amp;"-"&amp;$F2283&amp;TEXT(COUNTIF($F$2:F2283,$F2283), "000")</f>
        <v>2013-2282-紅茶704</v>
      </c>
      <c r="C2283" s="14" t="s">
        <v>169</v>
      </c>
      <c r="D2283" s="14" t="s">
        <v>153</v>
      </c>
      <c r="E2283" s="14" t="s">
        <v>7</v>
      </c>
      <c r="F2283" s="14" t="s">
        <v>175</v>
      </c>
      <c r="G2283" s="14">
        <v>93</v>
      </c>
      <c r="H2283" s="14">
        <v>32</v>
      </c>
      <c r="I2283" s="14">
        <v>99</v>
      </c>
      <c r="J2283" s="14">
        <v>23500</v>
      </c>
      <c r="K2283" s="15">
        <f t="shared" si="35"/>
        <v>2326500</v>
      </c>
    </row>
    <row r="2284" spans="1:11">
      <c r="A2284" s="13">
        <v>41548</v>
      </c>
      <c r="B2284" s="67" t="str">
        <f>TEXT($A2284,"YYYY")&amp;"-"&amp;TEXT(ROW()-1,"000")&amp;"-"&amp;$F2284&amp;TEXT(COUNTIF($F$2:F2284,$F2284), "000")</f>
        <v>2013-2283-泠涷茶843</v>
      </c>
      <c r="C2284" s="14" t="s">
        <v>171</v>
      </c>
      <c r="D2284" s="14" t="s">
        <v>148</v>
      </c>
      <c r="E2284" s="14" t="s">
        <v>118</v>
      </c>
      <c r="F2284" s="14" t="s">
        <v>176</v>
      </c>
      <c r="G2284" s="14">
        <v>84</v>
      </c>
      <c r="H2284" s="14">
        <v>86</v>
      </c>
      <c r="I2284" s="14">
        <v>2</v>
      </c>
      <c r="J2284" s="14">
        <v>9000</v>
      </c>
      <c r="K2284" s="15">
        <f t="shared" si="35"/>
        <v>18000</v>
      </c>
    </row>
    <row r="2285" spans="1:11">
      <c r="A2285" s="13">
        <v>41548</v>
      </c>
      <c r="B2285" s="67" t="str">
        <f>TEXT($A2285,"YYYY")&amp;"-"&amp;TEXT(ROW()-1,"000")&amp;"-"&amp;$F2285&amp;TEXT(COUNTIF($F$2:F2285,$F2285), "000")</f>
        <v>2013-2284-泠涷茶844</v>
      </c>
      <c r="C2285" s="14" t="s">
        <v>169</v>
      </c>
      <c r="D2285" s="14" t="s">
        <v>76</v>
      </c>
      <c r="E2285" s="14" t="s">
        <v>7</v>
      </c>
      <c r="F2285" s="14" t="s">
        <v>176</v>
      </c>
      <c r="G2285" s="14">
        <v>49</v>
      </c>
      <c r="H2285" s="14">
        <v>99</v>
      </c>
      <c r="I2285" s="14">
        <v>46</v>
      </c>
      <c r="J2285" s="14">
        <v>9000</v>
      </c>
      <c r="K2285" s="15">
        <f t="shared" si="35"/>
        <v>414000</v>
      </c>
    </row>
    <row r="2286" spans="1:11">
      <c r="A2286" s="13">
        <v>41549</v>
      </c>
      <c r="B2286" s="67" t="str">
        <f>TEXT($A2286,"YYYY")&amp;"-"&amp;TEXT(ROW()-1,"000")&amp;"-"&amp;$F2286&amp;TEXT(COUNTIF($F$2:F2286,$F2286), "000")</f>
        <v>2013-2285-泠涷茶845</v>
      </c>
      <c r="C2286" s="14" t="s">
        <v>173</v>
      </c>
      <c r="D2286" s="14" t="s">
        <v>15</v>
      </c>
      <c r="E2286" s="14" t="s">
        <v>10</v>
      </c>
      <c r="F2286" s="14" t="s">
        <v>176</v>
      </c>
      <c r="G2286" s="14">
        <v>48</v>
      </c>
      <c r="H2286" s="14">
        <v>90</v>
      </c>
      <c r="I2286" s="14">
        <v>84</v>
      </c>
      <c r="J2286" s="14">
        <v>9000</v>
      </c>
      <c r="K2286" s="15">
        <f t="shared" si="35"/>
        <v>756000</v>
      </c>
    </row>
    <row r="2287" spans="1:11">
      <c r="A2287" s="13">
        <v>41549</v>
      </c>
      <c r="B2287" s="67" t="str">
        <f>TEXT($A2287,"YYYY")&amp;"-"&amp;TEXT(ROW()-1,"000")&amp;"-"&amp;$F2287&amp;TEXT(COUNTIF($F$2:F2287,$F2287), "000")</f>
        <v>2013-2286-奶茶552</v>
      </c>
      <c r="C2287" s="14" t="s">
        <v>13</v>
      </c>
      <c r="D2287" s="14" t="s">
        <v>103</v>
      </c>
      <c r="E2287" s="14" t="s">
        <v>23</v>
      </c>
      <c r="F2287" s="14" t="s">
        <v>174</v>
      </c>
      <c r="G2287" s="14">
        <v>66</v>
      </c>
      <c r="H2287" s="14">
        <v>40</v>
      </c>
      <c r="I2287" s="14">
        <v>33</v>
      </c>
      <c r="J2287" s="14">
        <v>18000</v>
      </c>
      <c r="K2287" s="15">
        <f t="shared" si="35"/>
        <v>594000</v>
      </c>
    </row>
    <row r="2288" spans="1:11">
      <c r="A2288" s="13">
        <v>41550</v>
      </c>
      <c r="B2288" s="67" t="str">
        <f>TEXT($A2288,"YYYY")&amp;"-"&amp;TEXT(ROW()-1,"000")&amp;"-"&amp;$F2288&amp;TEXT(COUNTIF($F$2:F2288,$F2288), "000")</f>
        <v>2013-2287-紅茶705</v>
      </c>
      <c r="C2288" s="14" t="s">
        <v>13</v>
      </c>
      <c r="D2288" s="14" t="s">
        <v>145</v>
      </c>
      <c r="E2288" s="14" t="s">
        <v>118</v>
      </c>
      <c r="F2288" s="14" t="s">
        <v>175</v>
      </c>
      <c r="G2288" s="14">
        <v>31</v>
      </c>
      <c r="H2288" s="14">
        <v>74</v>
      </c>
      <c r="I2288" s="14">
        <v>81</v>
      </c>
      <c r="J2288" s="14">
        <v>23500</v>
      </c>
      <c r="K2288" s="15">
        <f t="shared" si="35"/>
        <v>1903500</v>
      </c>
    </row>
    <row r="2289" spans="1:11">
      <c r="A2289" s="13">
        <v>41550</v>
      </c>
      <c r="B2289" s="67" t="str">
        <f>TEXT($A2289,"YYYY")&amp;"-"&amp;TEXT(ROW()-1,"000")&amp;"-"&amp;$F2289&amp;TEXT(COUNTIF($F$2:F2289,$F2289), "000")</f>
        <v>2013-2288-泠涷茶846</v>
      </c>
      <c r="C2289" s="14" t="s">
        <v>170</v>
      </c>
      <c r="D2289" s="14" t="s">
        <v>98</v>
      </c>
      <c r="E2289" s="14" t="s">
        <v>10</v>
      </c>
      <c r="F2289" s="14" t="s">
        <v>176</v>
      </c>
      <c r="G2289" s="14">
        <v>75</v>
      </c>
      <c r="H2289" s="14">
        <v>79</v>
      </c>
      <c r="I2289" s="14">
        <v>33</v>
      </c>
      <c r="J2289" s="14">
        <v>9000</v>
      </c>
      <c r="K2289" s="15">
        <f t="shared" si="35"/>
        <v>297000</v>
      </c>
    </row>
    <row r="2290" spans="1:11">
      <c r="A2290" s="13">
        <v>41551</v>
      </c>
      <c r="B2290" s="67" t="str">
        <f>TEXT($A2290,"YYYY")&amp;"-"&amp;TEXT(ROW()-1,"000")&amp;"-"&amp;$F2290&amp;TEXT(COUNTIF($F$2:F2290,$F2290), "000")</f>
        <v>2013-2289-紅茶706</v>
      </c>
      <c r="C2290" s="14" t="s">
        <v>171</v>
      </c>
      <c r="D2290" s="14" t="s">
        <v>75</v>
      </c>
      <c r="E2290" s="14" t="s">
        <v>7</v>
      </c>
      <c r="F2290" s="14" t="s">
        <v>175</v>
      </c>
      <c r="G2290" s="14">
        <v>78</v>
      </c>
      <c r="H2290" s="14">
        <v>26</v>
      </c>
      <c r="I2290" s="14">
        <v>37</v>
      </c>
      <c r="J2290" s="14">
        <v>23500</v>
      </c>
      <c r="K2290" s="15">
        <f t="shared" si="35"/>
        <v>869500</v>
      </c>
    </row>
    <row r="2291" spans="1:11">
      <c r="A2291" s="13">
        <v>41552</v>
      </c>
      <c r="B2291" s="67" t="str">
        <f>TEXT($A2291,"YYYY")&amp;"-"&amp;TEXT(ROW()-1,"000")&amp;"-"&amp;$F2291&amp;TEXT(COUNTIF($F$2:F2291,$F2291), "000")</f>
        <v>2013-2290-紅茶707</v>
      </c>
      <c r="C2291" s="14" t="s">
        <v>172</v>
      </c>
      <c r="D2291" s="14" t="s">
        <v>157</v>
      </c>
      <c r="E2291" s="14" t="s">
        <v>21</v>
      </c>
      <c r="F2291" s="14" t="s">
        <v>175</v>
      </c>
      <c r="G2291" s="14">
        <v>72</v>
      </c>
      <c r="H2291" s="14">
        <v>65</v>
      </c>
      <c r="I2291" s="14">
        <v>16</v>
      </c>
      <c r="J2291" s="14">
        <v>23500</v>
      </c>
      <c r="K2291" s="15">
        <f t="shared" si="35"/>
        <v>376000</v>
      </c>
    </row>
    <row r="2292" spans="1:11">
      <c r="A2292" s="13">
        <v>41553</v>
      </c>
      <c r="B2292" s="67" t="str">
        <f>TEXT($A2292,"YYYY")&amp;"-"&amp;TEXT(ROW()-1,"000")&amp;"-"&amp;$F2292&amp;TEXT(COUNTIF($F$2:F2292,$F2292), "000")</f>
        <v>2013-2291-阿里茶011</v>
      </c>
      <c r="C2292" s="14" t="s">
        <v>171</v>
      </c>
      <c r="D2292" s="14" t="s">
        <v>96</v>
      </c>
      <c r="E2292" s="14" t="s">
        <v>18</v>
      </c>
      <c r="F2292" s="14" t="s">
        <v>179</v>
      </c>
      <c r="G2292" s="14">
        <v>71</v>
      </c>
      <c r="H2292" s="14">
        <v>100</v>
      </c>
      <c r="I2292" s="14">
        <v>87</v>
      </c>
      <c r="J2292" s="14">
        <v>6000</v>
      </c>
      <c r="K2292" s="15">
        <f t="shared" si="35"/>
        <v>522000</v>
      </c>
    </row>
    <row r="2293" spans="1:11">
      <c r="A2293" s="13">
        <v>41554</v>
      </c>
      <c r="B2293" s="67" t="str">
        <f>TEXT($A2293,"YYYY")&amp;"-"&amp;TEXT(ROW()-1,"000")&amp;"-"&amp;$F2293&amp;TEXT(COUNTIF($F$2:F2293,$F2293), "000")</f>
        <v>2013-2292-奶茶553</v>
      </c>
      <c r="C2293" s="14" t="s">
        <v>169</v>
      </c>
      <c r="D2293" s="14" t="s">
        <v>78</v>
      </c>
      <c r="E2293" s="14" t="s">
        <v>7</v>
      </c>
      <c r="F2293" s="14" t="s">
        <v>174</v>
      </c>
      <c r="G2293" s="14">
        <v>53</v>
      </c>
      <c r="H2293" s="14">
        <v>94</v>
      </c>
      <c r="I2293" s="14">
        <v>39</v>
      </c>
      <c r="J2293" s="14">
        <v>18000</v>
      </c>
      <c r="K2293" s="15">
        <f t="shared" si="35"/>
        <v>702000</v>
      </c>
    </row>
    <row r="2294" spans="1:11">
      <c r="A2294" s="13">
        <v>41554</v>
      </c>
      <c r="B2294" s="67" t="str">
        <f>TEXT($A2294,"YYYY")&amp;"-"&amp;TEXT(ROW()-1,"000")&amp;"-"&amp;$F2294&amp;TEXT(COUNTIF($F$2:F2294,$F2294), "000")</f>
        <v>2013-2293-奶茶554</v>
      </c>
      <c r="C2294" s="14" t="s">
        <v>13</v>
      </c>
      <c r="D2294" s="14" t="s">
        <v>95</v>
      </c>
      <c r="E2294" s="14" t="s">
        <v>10</v>
      </c>
      <c r="F2294" s="14" t="s">
        <v>174</v>
      </c>
      <c r="G2294" s="14">
        <v>69</v>
      </c>
      <c r="H2294" s="14">
        <v>90</v>
      </c>
      <c r="I2294" s="14">
        <v>14</v>
      </c>
      <c r="J2294" s="14">
        <v>18000</v>
      </c>
      <c r="K2294" s="15">
        <f t="shared" si="35"/>
        <v>252000</v>
      </c>
    </row>
    <row r="2295" spans="1:11">
      <c r="A2295" s="13">
        <v>41554</v>
      </c>
      <c r="B2295" s="67" t="str">
        <f>TEXT($A2295,"YYYY")&amp;"-"&amp;TEXT(ROW()-1,"000")&amp;"-"&amp;$F2295&amp;TEXT(COUNTIF($F$2:F2295,$F2295), "000")</f>
        <v>2013-2294-紅茶708</v>
      </c>
      <c r="C2295" s="14" t="s">
        <v>13</v>
      </c>
      <c r="D2295" s="14" t="s">
        <v>146</v>
      </c>
      <c r="E2295" s="14" t="s">
        <v>7</v>
      </c>
      <c r="F2295" s="14" t="s">
        <v>175</v>
      </c>
      <c r="G2295" s="14">
        <v>89</v>
      </c>
      <c r="H2295" s="14">
        <v>42</v>
      </c>
      <c r="I2295" s="14">
        <v>43</v>
      </c>
      <c r="J2295" s="14">
        <v>23500</v>
      </c>
      <c r="K2295" s="15">
        <f t="shared" si="35"/>
        <v>1010500</v>
      </c>
    </row>
    <row r="2296" spans="1:11">
      <c r="A2296" s="13">
        <v>41556</v>
      </c>
      <c r="B2296" s="67" t="str">
        <f>TEXT($A2296,"YYYY")&amp;"-"&amp;TEXT(ROW()-1,"000")&amp;"-"&amp;$F2296&amp;TEXT(COUNTIF($F$2:F2296,$F2296), "000")</f>
        <v>2013-2295-奶茶555</v>
      </c>
      <c r="C2296" s="14" t="s">
        <v>170</v>
      </c>
      <c r="D2296" s="14" t="s">
        <v>155</v>
      </c>
      <c r="E2296" s="14" t="s">
        <v>18</v>
      </c>
      <c r="F2296" s="14" t="s">
        <v>174</v>
      </c>
      <c r="G2296" s="14">
        <v>68</v>
      </c>
      <c r="H2296" s="14">
        <v>43</v>
      </c>
      <c r="I2296" s="14">
        <v>16</v>
      </c>
      <c r="J2296" s="14">
        <v>18000</v>
      </c>
      <c r="K2296" s="15">
        <f t="shared" si="35"/>
        <v>288000</v>
      </c>
    </row>
    <row r="2297" spans="1:11">
      <c r="A2297" s="13">
        <v>41556</v>
      </c>
      <c r="B2297" s="67" t="str">
        <f>TEXT($A2297,"YYYY")&amp;"-"&amp;TEXT(ROW()-1,"000")&amp;"-"&amp;$F2297&amp;TEXT(COUNTIF($F$2:F2297,$F2297), "000")</f>
        <v>2013-2296-茶里王062</v>
      </c>
      <c r="C2297" s="14" t="s">
        <v>173</v>
      </c>
      <c r="D2297" s="14" t="s">
        <v>12</v>
      </c>
      <c r="E2297" s="14" t="s">
        <v>10</v>
      </c>
      <c r="F2297" s="14" t="s">
        <v>177</v>
      </c>
      <c r="G2297" s="14">
        <v>100</v>
      </c>
      <c r="H2297" s="14">
        <v>60</v>
      </c>
      <c r="I2297" s="14">
        <v>47</v>
      </c>
      <c r="J2297" s="14">
        <v>5000</v>
      </c>
      <c r="K2297" s="15">
        <f t="shared" si="35"/>
        <v>235000</v>
      </c>
    </row>
    <row r="2298" spans="1:11">
      <c r="A2298" s="13">
        <v>41556</v>
      </c>
      <c r="B2298" s="67" t="str">
        <f>TEXT($A2298,"YYYY")&amp;"-"&amp;TEXT(ROW()-1,"000")&amp;"-"&amp;$F2298&amp;TEXT(COUNTIF($F$2:F2298,$F2298), "000")</f>
        <v>2013-2297-泠涷茶847</v>
      </c>
      <c r="C2298" s="14" t="s">
        <v>170</v>
      </c>
      <c r="D2298" s="14" t="s">
        <v>31</v>
      </c>
      <c r="E2298" s="14" t="s">
        <v>18</v>
      </c>
      <c r="F2298" s="14" t="s">
        <v>176</v>
      </c>
      <c r="G2298" s="14">
        <v>35</v>
      </c>
      <c r="H2298" s="14">
        <v>53</v>
      </c>
      <c r="I2298" s="14">
        <v>50</v>
      </c>
      <c r="J2298" s="14">
        <v>9000</v>
      </c>
      <c r="K2298" s="15">
        <f t="shared" si="35"/>
        <v>450000</v>
      </c>
    </row>
    <row r="2299" spans="1:11">
      <c r="A2299" s="13">
        <v>41556</v>
      </c>
      <c r="B2299" s="67" t="str">
        <f>TEXT($A2299,"YYYY")&amp;"-"&amp;TEXT(ROW()-1,"000")&amp;"-"&amp;$F2299&amp;TEXT(COUNTIF($F$2:F2299,$F2299), "000")</f>
        <v>2013-2298-紅茶709</v>
      </c>
      <c r="C2299" s="14" t="s">
        <v>169</v>
      </c>
      <c r="D2299" s="14" t="s">
        <v>132</v>
      </c>
      <c r="E2299" s="14" t="s">
        <v>23</v>
      </c>
      <c r="F2299" s="14" t="s">
        <v>175</v>
      </c>
      <c r="G2299" s="14">
        <v>52</v>
      </c>
      <c r="H2299" s="14">
        <v>90</v>
      </c>
      <c r="I2299" s="14">
        <v>82</v>
      </c>
      <c r="J2299" s="14">
        <v>23500</v>
      </c>
      <c r="K2299" s="15">
        <f t="shared" si="35"/>
        <v>1927000</v>
      </c>
    </row>
    <row r="2300" spans="1:11">
      <c r="A2300" s="13">
        <v>41558</v>
      </c>
      <c r="B2300" s="67" t="str">
        <f>TEXT($A2300,"YYYY")&amp;"-"&amp;TEXT(ROW()-1,"000")&amp;"-"&amp;$F2300&amp;TEXT(COUNTIF($F$2:F2300,$F2300), "000")</f>
        <v>2013-2299-紅茶710</v>
      </c>
      <c r="C2300" s="14" t="s">
        <v>172</v>
      </c>
      <c r="D2300" s="14" t="s">
        <v>11</v>
      </c>
      <c r="E2300" s="14" t="s">
        <v>7</v>
      </c>
      <c r="F2300" s="14" t="s">
        <v>175</v>
      </c>
      <c r="G2300" s="14">
        <v>53</v>
      </c>
      <c r="H2300" s="14">
        <v>34</v>
      </c>
      <c r="I2300" s="14">
        <v>3</v>
      </c>
      <c r="J2300" s="14">
        <v>23500</v>
      </c>
      <c r="K2300" s="15">
        <f t="shared" si="35"/>
        <v>70500</v>
      </c>
    </row>
    <row r="2301" spans="1:11">
      <c r="A2301" s="13">
        <v>41558</v>
      </c>
      <c r="B2301" s="67" t="str">
        <f>TEXT($A2301,"YYYY")&amp;"-"&amp;TEXT(ROW()-1,"000")&amp;"-"&amp;$F2301&amp;TEXT(COUNTIF($F$2:F2301,$F2301), "000")</f>
        <v>2013-2300-奶茶556</v>
      </c>
      <c r="C2301" s="14" t="s">
        <v>13</v>
      </c>
      <c r="D2301" s="14" t="s">
        <v>93</v>
      </c>
      <c r="E2301" s="14" t="s">
        <v>21</v>
      </c>
      <c r="F2301" s="14" t="s">
        <v>174</v>
      </c>
      <c r="G2301" s="14">
        <v>84</v>
      </c>
      <c r="H2301" s="14">
        <v>63</v>
      </c>
      <c r="I2301" s="14">
        <v>89</v>
      </c>
      <c r="J2301" s="14">
        <v>18000</v>
      </c>
      <c r="K2301" s="15">
        <f t="shared" si="35"/>
        <v>1602000</v>
      </c>
    </row>
    <row r="2302" spans="1:11">
      <c r="A2302" s="13">
        <v>41558</v>
      </c>
      <c r="B2302" s="67" t="str">
        <f>TEXT($A2302,"YYYY")&amp;"-"&amp;TEXT(ROW()-1,"000")&amp;"-"&amp;$F2302&amp;TEXT(COUNTIF($F$2:F2302,$F2302), "000")</f>
        <v>2013-2301-奶茶557</v>
      </c>
      <c r="C2302" s="14" t="s">
        <v>173</v>
      </c>
      <c r="D2302" s="14" t="s">
        <v>17</v>
      </c>
      <c r="E2302" s="14" t="s">
        <v>18</v>
      </c>
      <c r="F2302" s="14" t="s">
        <v>174</v>
      </c>
      <c r="G2302" s="14">
        <v>48</v>
      </c>
      <c r="H2302" s="14">
        <v>44</v>
      </c>
      <c r="I2302" s="14">
        <v>61</v>
      </c>
      <c r="J2302" s="14">
        <v>18000</v>
      </c>
      <c r="K2302" s="15">
        <f t="shared" si="35"/>
        <v>1098000</v>
      </c>
    </row>
    <row r="2303" spans="1:11">
      <c r="A2303" s="13">
        <v>41558</v>
      </c>
      <c r="B2303" s="67" t="str">
        <f>TEXT($A2303,"YYYY")&amp;"-"&amp;TEXT(ROW()-1,"000")&amp;"-"&amp;$F2303&amp;TEXT(COUNTIF($F$2:F2303,$F2303), "000")</f>
        <v>2013-2302-奶茶558</v>
      </c>
      <c r="C2303" s="14" t="s">
        <v>173</v>
      </c>
      <c r="D2303" s="14" t="s">
        <v>152</v>
      </c>
      <c r="E2303" s="14" t="s">
        <v>10</v>
      </c>
      <c r="F2303" s="14" t="s">
        <v>174</v>
      </c>
      <c r="G2303" s="14">
        <v>53</v>
      </c>
      <c r="H2303" s="14">
        <v>23</v>
      </c>
      <c r="I2303" s="14">
        <v>44</v>
      </c>
      <c r="J2303" s="14">
        <v>18000</v>
      </c>
      <c r="K2303" s="15">
        <f t="shared" si="35"/>
        <v>792000</v>
      </c>
    </row>
    <row r="2304" spans="1:11">
      <c r="A2304" s="13">
        <v>41558</v>
      </c>
      <c r="B2304" s="67" t="str">
        <f>TEXT($A2304,"YYYY")&amp;"-"&amp;TEXT(ROW()-1,"000")&amp;"-"&amp;$F2304&amp;TEXT(COUNTIF($F$2:F2304,$F2304), "000")</f>
        <v>2013-2303-泠涷茶848</v>
      </c>
      <c r="C2304" s="14" t="s">
        <v>171</v>
      </c>
      <c r="D2304" s="14" t="s">
        <v>136</v>
      </c>
      <c r="E2304" s="14" t="s">
        <v>10</v>
      </c>
      <c r="F2304" s="14" t="s">
        <v>176</v>
      </c>
      <c r="G2304" s="14">
        <v>51</v>
      </c>
      <c r="H2304" s="14">
        <v>28</v>
      </c>
      <c r="I2304" s="14">
        <v>42</v>
      </c>
      <c r="J2304" s="14">
        <v>9000</v>
      </c>
      <c r="K2304" s="15">
        <f t="shared" si="35"/>
        <v>378000</v>
      </c>
    </row>
    <row r="2305" spans="1:11">
      <c r="A2305" s="13">
        <v>41558</v>
      </c>
      <c r="B2305" s="67" t="str">
        <f>TEXT($A2305,"YYYY")&amp;"-"&amp;TEXT(ROW()-1,"000")&amp;"-"&amp;$F2305&amp;TEXT(COUNTIF($F$2:F2305,$F2305), "000")</f>
        <v>2013-2304-紅茶711</v>
      </c>
      <c r="C2305" s="14" t="s">
        <v>169</v>
      </c>
      <c r="D2305" s="14" t="s">
        <v>113</v>
      </c>
      <c r="E2305" s="14" t="s">
        <v>23</v>
      </c>
      <c r="F2305" s="14" t="s">
        <v>175</v>
      </c>
      <c r="G2305" s="14">
        <v>78</v>
      </c>
      <c r="H2305" s="14">
        <v>64</v>
      </c>
      <c r="I2305" s="14">
        <v>37</v>
      </c>
      <c r="J2305" s="14">
        <v>23500</v>
      </c>
      <c r="K2305" s="15">
        <f t="shared" si="35"/>
        <v>869500</v>
      </c>
    </row>
    <row r="2306" spans="1:11">
      <c r="A2306" s="13">
        <v>41559</v>
      </c>
      <c r="B2306" s="67" t="str">
        <f>TEXT($A2306,"YYYY")&amp;"-"&amp;TEXT(ROW()-1,"000")&amp;"-"&amp;$F2306&amp;TEXT(COUNTIF($F$2:F2306,$F2306), "000")</f>
        <v>2013-2305-泠涷茶849</v>
      </c>
      <c r="C2306" s="14" t="s">
        <v>172</v>
      </c>
      <c r="D2306" s="14" t="s">
        <v>47</v>
      </c>
      <c r="E2306" s="14" t="s">
        <v>7</v>
      </c>
      <c r="F2306" s="14" t="s">
        <v>176</v>
      </c>
      <c r="G2306" s="14">
        <v>84</v>
      </c>
      <c r="H2306" s="14">
        <v>43</v>
      </c>
      <c r="I2306" s="14">
        <v>77</v>
      </c>
      <c r="J2306" s="14">
        <v>9000</v>
      </c>
      <c r="K2306" s="15">
        <f t="shared" ref="K2306:K2369" si="36">J2306*I2306</f>
        <v>693000</v>
      </c>
    </row>
    <row r="2307" spans="1:11">
      <c r="A2307" s="13">
        <v>41559</v>
      </c>
      <c r="B2307" s="67" t="str">
        <f>TEXT($A2307,"YYYY")&amp;"-"&amp;TEXT(ROW()-1,"000")&amp;"-"&amp;$F2307&amp;TEXT(COUNTIF($F$2:F2307,$F2307), "000")</f>
        <v>2013-2306-泠涷茶850</v>
      </c>
      <c r="C2307" s="14" t="s">
        <v>169</v>
      </c>
      <c r="D2307" s="14" t="s">
        <v>76</v>
      </c>
      <c r="E2307" s="14" t="s">
        <v>7</v>
      </c>
      <c r="F2307" s="14" t="s">
        <v>176</v>
      </c>
      <c r="G2307" s="14">
        <v>65</v>
      </c>
      <c r="H2307" s="14">
        <v>42</v>
      </c>
      <c r="I2307" s="14">
        <v>80</v>
      </c>
      <c r="J2307" s="14">
        <v>9000</v>
      </c>
      <c r="K2307" s="15">
        <f t="shared" si="36"/>
        <v>720000</v>
      </c>
    </row>
    <row r="2308" spans="1:11">
      <c r="A2308" s="13">
        <v>41561</v>
      </c>
      <c r="B2308" s="67" t="str">
        <f>TEXT($A2308,"YYYY")&amp;"-"&amp;TEXT(ROW()-1,"000")&amp;"-"&amp;$F2308&amp;TEXT(COUNTIF($F$2:F2308,$F2308), "000")</f>
        <v>2013-2307-紅茶712</v>
      </c>
      <c r="C2308" s="14" t="s">
        <v>169</v>
      </c>
      <c r="D2308" s="14" t="s">
        <v>106</v>
      </c>
      <c r="E2308" s="14" t="s">
        <v>18</v>
      </c>
      <c r="F2308" s="14" t="s">
        <v>175</v>
      </c>
      <c r="G2308" s="14">
        <v>65</v>
      </c>
      <c r="H2308" s="14">
        <v>64</v>
      </c>
      <c r="I2308" s="14">
        <v>64</v>
      </c>
      <c r="J2308" s="14">
        <v>23500</v>
      </c>
      <c r="K2308" s="15">
        <f t="shared" si="36"/>
        <v>1504000</v>
      </c>
    </row>
    <row r="2309" spans="1:11">
      <c r="A2309" s="13">
        <v>41561</v>
      </c>
      <c r="B2309" s="67" t="str">
        <f>TEXT($A2309,"YYYY")&amp;"-"&amp;TEXT(ROW()-1,"000")&amp;"-"&amp;$F2309&amp;TEXT(COUNTIF($F$2:F2309,$F2309), "000")</f>
        <v>2013-2308-紅茶713</v>
      </c>
      <c r="C2309" s="14" t="s">
        <v>169</v>
      </c>
      <c r="D2309" s="14" t="s">
        <v>113</v>
      </c>
      <c r="E2309" s="14" t="s">
        <v>23</v>
      </c>
      <c r="F2309" s="14" t="s">
        <v>175</v>
      </c>
      <c r="G2309" s="14">
        <v>46</v>
      </c>
      <c r="H2309" s="14">
        <v>79</v>
      </c>
      <c r="I2309" s="14">
        <v>7</v>
      </c>
      <c r="J2309" s="14">
        <v>23500</v>
      </c>
      <c r="K2309" s="15">
        <f t="shared" si="36"/>
        <v>164500</v>
      </c>
    </row>
    <row r="2310" spans="1:11">
      <c r="A2310" s="13">
        <v>41561</v>
      </c>
      <c r="B2310" s="67" t="str">
        <f>TEXT($A2310,"YYYY")&amp;"-"&amp;TEXT(ROW()-1,"000")&amp;"-"&amp;$F2310&amp;TEXT(COUNTIF($F$2:F2310,$F2310), "000")</f>
        <v>2013-2309-紅茶714</v>
      </c>
      <c r="C2310" s="14" t="s">
        <v>173</v>
      </c>
      <c r="D2310" s="14" t="s">
        <v>59</v>
      </c>
      <c r="E2310" s="14" t="s">
        <v>7</v>
      </c>
      <c r="F2310" s="14" t="s">
        <v>175</v>
      </c>
      <c r="G2310" s="14">
        <v>77</v>
      </c>
      <c r="H2310" s="14">
        <v>49</v>
      </c>
      <c r="I2310" s="14">
        <v>66</v>
      </c>
      <c r="J2310" s="14">
        <v>23500</v>
      </c>
      <c r="K2310" s="15">
        <f t="shared" si="36"/>
        <v>1551000</v>
      </c>
    </row>
    <row r="2311" spans="1:11">
      <c r="A2311" s="13">
        <v>41561</v>
      </c>
      <c r="B2311" s="67" t="str">
        <f>TEXT($A2311,"YYYY")&amp;"-"&amp;TEXT(ROW()-1,"000")&amp;"-"&amp;$F2311&amp;TEXT(COUNTIF($F$2:F2311,$F2311), "000")</f>
        <v>2013-2310-泠涷茶851</v>
      </c>
      <c r="C2311" s="14" t="s">
        <v>13</v>
      </c>
      <c r="D2311" s="14" t="s">
        <v>44</v>
      </c>
      <c r="E2311" s="14" t="s">
        <v>23</v>
      </c>
      <c r="F2311" s="14" t="s">
        <v>176</v>
      </c>
      <c r="G2311" s="14">
        <v>81</v>
      </c>
      <c r="H2311" s="14">
        <v>73</v>
      </c>
      <c r="I2311" s="14">
        <v>85</v>
      </c>
      <c r="J2311" s="14">
        <v>9000</v>
      </c>
      <c r="K2311" s="15">
        <f t="shared" si="36"/>
        <v>765000</v>
      </c>
    </row>
    <row r="2312" spans="1:11">
      <c r="A2312" s="13">
        <v>41562</v>
      </c>
      <c r="B2312" s="67" t="str">
        <f>TEXT($A2312,"YYYY")&amp;"-"&amp;TEXT(ROW()-1,"000")&amp;"-"&amp;$F2312&amp;TEXT(COUNTIF($F$2:F2312,$F2312), "000")</f>
        <v>2013-2311-泠涷茶852</v>
      </c>
      <c r="C2312" s="14" t="s">
        <v>169</v>
      </c>
      <c r="D2312" s="14" t="s">
        <v>135</v>
      </c>
      <c r="E2312" s="14" t="s">
        <v>23</v>
      </c>
      <c r="F2312" s="14" t="s">
        <v>176</v>
      </c>
      <c r="G2312" s="14">
        <v>20</v>
      </c>
      <c r="H2312" s="14">
        <v>36</v>
      </c>
      <c r="I2312" s="14">
        <v>100</v>
      </c>
      <c r="J2312" s="14">
        <v>9000</v>
      </c>
      <c r="K2312" s="15">
        <f t="shared" si="36"/>
        <v>900000</v>
      </c>
    </row>
    <row r="2313" spans="1:11">
      <c r="A2313" s="13">
        <v>41562</v>
      </c>
      <c r="B2313" s="67" t="str">
        <f>TEXT($A2313,"YYYY")&amp;"-"&amp;TEXT(ROW()-1,"000")&amp;"-"&amp;$F2313&amp;TEXT(COUNTIF($F$2:F2313,$F2313), "000")</f>
        <v>2013-2312-奶茶559</v>
      </c>
      <c r="C2313" s="14" t="s">
        <v>169</v>
      </c>
      <c r="D2313" s="14" t="s">
        <v>70</v>
      </c>
      <c r="E2313" s="14" t="s">
        <v>7</v>
      </c>
      <c r="F2313" s="14" t="s">
        <v>174</v>
      </c>
      <c r="G2313" s="14">
        <v>43</v>
      </c>
      <c r="H2313" s="14">
        <v>48</v>
      </c>
      <c r="I2313" s="14">
        <v>100</v>
      </c>
      <c r="J2313" s="14">
        <v>18000</v>
      </c>
      <c r="K2313" s="15">
        <f t="shared" si="36"/>
        <v>1800000</v>
      </c>
    </row>
    <row r="2314" spans="1:11">
      <c r="A2314" s="13">
        <v>41563</v>
      </c>
      <c r="B2314" s="67" t="str">
        <f>TEXT($A2314,"YYYY")&amp;"-"&amp;TEXT(ROW()-1,"000")&amp;"-"&amp;$F2314&amp;TEXT(COUNTIF($F$2:F2314,$F2314), "000")</f>
        <v>2013-2313-泠涷茶853</v>
      </c>
      <c r="C2314" s="14" t="s">
        <v>171</v>
      </c>
      <c r="D2314" s="14" t="s">
        <v>119</v>
      </c>
      <c r="E2314" s="14" t="s">
        <v>23</v>
      </c>
      <c r="F2314" s="14" t="s">
        <v>176</v>
      </c>
      <c r="G2314" s="14">
        <v>29</v>
      </c>
      <c r="H2314" s="14">
        <v>28</v>
      </c>
      <c r="I2314" s="14">
        <v>14</v>
      </c>
      <c r="J2314" s="14">
        <v>9000</v>
      </c>
      <c r="K2314" s="15">
        <f t="shared" si="36"/>
        <v>126000</v>
      </c>
    </row>
    <row r="2315" spans="1:11">
      <c r="A2315" s="13">
        <v>41564</v>
      </c>
      <c r="B2315" s="67" t="str">
        <f>TEXT($A2315,"YYYY")&amp;"-"&amp;TEXT(ROW()-1,"000")&amp;"-"&amp;$F2315&amp;TEXT(COUNTIF($F$2:F2315,$F2315), "000")</f>
        <v>2013-2314-茶里王063</v>
      </c>
      <c r="C2315" s="14" t="s">
        <v>173</v>
      </c>
      <c r="D2315" s="14" t="s">
        <v>12</v>
      </c>
      <c r="E2315" s="14" t="s">
        <v>10</v>
      </c>
      <c r="F2315" s="14" t="s">
        <v>177</v>
      </c>
      <c r="G2315" s="14">
        <v>34</v>
      </c>
      <c r="H2315" s="14">
        <v>74</v>
      </c>
      <c r="I2315" s="14">
        <v>2</v>
      </c>
      <c r="J2315" s="14">
        <v>5000</v>
      </c>
      <c r="K2315" s="15">
        <f t="shared" si="36"/>
        <v>10000</v>
      </c>
    </row>
    <row r="2316" spans="1:11">
      <c r="A2316" s="13">
        <v>41564</v>
      </c>
      <c r="B2316" s="67" t="str">
        <f>TEXT($A2316,"YYYY")&amp;"-"&amp;TEXT(ROW()-1,"000")&amp;"-"&amp;$F2316&amp;TEXT(COUNTIF($F$2:F2316,$F2316), "000")</f>
        <v>2013-2315-泠涷茶854</v>
      </c>
      <c r="C2316" s="14" t="s">
        <v>171</v>
      </c>
      <c r="D2316" s="14" t="s">
        <v>87</v>
      </c>
      <c r="E2316" s="14" t="s">
        <v>10</v>
      </c>
      <c r="F2316" s="14" t="s">
        <v>176</v>
      </c>
      <c r="G2316" s="14">
        <v>55</v>
      </c>
      <c r="H2316" s="14">
        <v>22</v>
      </c>
      <c r="I2316" s="14">
        <v>40</v>
      </c>
      <c r="J2316" s="14">
        <v>9000</v>
      </c>
      <c r="K2316" s="15">
        <f t="shared" si="36"/>
        <v>360000</v>
      </c>
    </row>
    <row r="2317" spans="1:11">
      <c r="A2317" s="13">
        <v>41565</v>
      </c>
      <c r="B2317" s="67" t="str">
        <f>TEXT($A2317,"YYYY")&amp;"-"&amp;TEXT(ROW()-1,"000")&amp;"-"&amp;$F2317&amp;TEXT(COUNTIF($F$2:F2317,$F2317), "000")</f>
        <v>2013-2316-泠涷茶855</v>
      </c>
      <c r="C2317" s="14" t="s">
        <v>169</v>
      </c>
      <c r="D2317" s="14" t="s">
        <v>66</v>
      </c>
      <c r="E2317" s="14" t="s">
        <v>7</v>
      </c>
      <c r="F2317" s="14" t="s">
        <v>176</v>
      </c>
      <c r="G2317" s="14">
        <v>54</v>
      </c>
      <c r="H2317" s="14">
        <v>100</v>
      </c>
      <c r="I2317" s="14">
        <v>60</v>
      </c>
      <c r="J2317" s="14">
        <v>9000</v>
      </c>
      <c r="K2317" s="15">
        <f t="shared" si="36"/>
        <v>540000</v>
      </c>
    </row>
    <row r="2318" spans="1:11">
      <c r="A2318" s="13">
        <v>41565</v>
      </c>
      <c r="B2318" s="67" t="str">
        <f>TEXT($A2318,"YYYY")&amp;"-"&amp;TEXT(ROW()-1,"000")&amp;"-"&amp;$F2318&amp;TEXT(COUNTIF($F$2:F2318,$F2318), "000")</f>
        <v>2013-2317-紅茶715</v>
      </c>
      <c r="C2318" s="14" t="s">
        <v>172</v>
      </c>
      <c r="D2318" s="14" t="s">
        <v>101</v>
      </c>
      <c r="E2318" s="14" t="s">
        <v>10</v>
      </c>
      <c r="F2318" s="14" t="s">
        <v>175</v>
      </c>
      <c r="G2318" s="14">
        <v>46</v>
      </c>
      <c r="H2318" s="14">
        <v>73</v>
      </c>
      <c r="I2318" s="14">
        <v>7</v>
      </c>
      <c r="J2318" s="14">
        <v>23500</v>
      </c>
      <c r="K2318" s="15">
        <f t="shared" si="36"/>
        <v>164500</v>
      </c>
    </row>
    <row r="2319" spans="1:11">
      <c r="A2319" s="13">
        <v>41566</v>
      </c>
      <c r="B2319" s="67" t="str">
        <f>TEXT($A2319,"YYYY")&amp;"-"&amp;TEXT(ROW()-1,"000")&amp;"-"&amp;$F2319&amp;TEXT(COUNTIF($F$2:F2319,$F2319), "000")</f>
        <v>2013-2318-奶茶560</v>
      </c>
      <c r="C2319" s="14" t="s">
        <v>173</v>
      </c>
      <c r="D2319" s="14" t="s">
        <v>120</v>
      </c>
      <c r="E2319" s="14" t="s">
        <v>118</v>
      </c>
      <c r="F2319" s="14" t="s">
        <v>174</v>
      </c>
      <c r="G2319" s="14">
        <v>31</v>
      </c>
      <c r="H2319" s="14">
        <v>78</v>
      </c>
      <c r="I2319" s="14">
        <v>14</v>
      </c>
      <c r="J2319" s="14">
        <v>18000</v>
      </c>
      <c r="K2319" s="15">
        <f t="shared" si="36"/>
        <v>252000</v>
      </c>
    </row>
    <row r="2320" spans="1:11">
      <c r="A2320" s="13">
        <v>41566</v>
      </c>
      <c r="B2320" s="67" t="str">
        <f>TEXT($A2320,"YYYY")&amp;"-"&amp;TEXT(ROW()-1,"000")&amp;"-"&amp;$F2320&amp;TEXT(COUNTIF($F$2:F2320,$F2320), "000")</f>
        <v>2013-2319-紅茶716</v>
      </c>
      <c r="C2320" s="14" t="s">
        <v>171</v>
      </c>
      <c r="D2320" s="14" t="s">
        <v>41</v>
      </c>
      <c r="E2320" s="14" t="s">
        <v>23</v>
      </c>
      <c r="F2320" s="14" t="s">
        <v>175</v>
      </c>
      <c r="G2320" s="14">
        <v>98</v>
      </c>
      <c r="H2320" s="14">
        <v>39</v>
      </c>
      <c r="I2320" s="14">
        <v>22</v>
      </c>
      <c r="J2320" s="14">
        <v>23500</v>
      </c>
      <c r="K2320" s="15">
        <f t="shared" si="36"/>
        <v>517000</v>
      </c>
    </row>
    <row r="2321" spans="1:11">
      <c r="A2321" s="13">
        <v>41568</v>
      </c>
      <c r="B2321" s="67" t="str">
        <f>TEXT($A2321,"YYYY")&amp;"-"&amp;TEXT(ROW()-1,"000")&amp;"-"&amp;$F2321&amp;TEXT(COUNTIF($F$2:F2321,$F2321), "000")</f>
        <v>2013-2320-奶茶561</v>
      </c>
      <c r="C2321" s="14" t="s">
        <v>169</v>
      </c>
      <c r="D2321" s="14" t="s">
        <v>33</v>
      </c>
      <c r="E2321" s="14" t="s">
        <v>23</v>
      </c>
      <c r="F2321" s="14" t="s">
        <v>174</v>
      </c>
      <c r="G2321" s="14">
        <v>58</v>
      </c>
      <c r="H2321" s="14">
        <v>22</v>
      </c>
      <c r="I2321" s="14">
        <v>11</v>
      </c>
      <c r="J2321" s="14">
        <v>18000</v>
      </c>
      <c r="K2321" s="15">
        <f t="shared" si="36"/>
        <v>198000</v>
      </c>
    </row>
    <row r="2322" spans="1:11">
      <c r="A2322" s="13">
        <v>41568</v>
      </c>
      <c r="B2322" s="67" t="str">
        <f>TEXT($A2322,"YYYY")&amp;"-"&amp;TEXT(ROW()-1,"000")&amp;"-"&amp;$F2322&amp;TEXT(COUNTIF($F$2:F2322,$F2322), "000")</f>
        <v>2013-2321-泠涷茶856</v>
      </c>
      <c r="C2322" s="14" t="s">
        <v>173</v>
      </c>
      <c r="D2322" s="14" t="s">
        <v>88</v>
      </c>
      <c r="E2322" s="14" t="s">
        <v>21</v>
      </c>
      <c r="F2322" s="14" t="s">
        <v>176</v>
      </c>
      <c r="G2322" s="14">
        <v>65</v>
      </c>
      <c r="H2322" s="14">
        <v>76</v>
      </c>
      <c r="I2322" s="14">
        <v>98</v>
      </c>
      <c r="J2322" s="14">
        <v>9000</v>
      </c>
      <c r="K2322" s="15">
        <f t="shared" si="36"/>
        <v>882000</v>
      </c>
    </row>
    <row r="2323" spans="1:11">
      <c r="A2323" s="13">
        <v>41568</v>
      </c>
      <c r="B2323" s="67" t="str">
        <f>TEXT($A2323,"YYYY")&amp;"-"&amp;TEXT(ROW()-1,"000")&amp;"-"&amp;$F2323&amp;TEXT(COUNTIF($F$2:F2323,$F2323), "000")</f>
        <v>2013-2322-紅茶717</v>
      </c>
      <c r="C2323" s="14" t="s">
        <v>169</v>
      </c>
      <c r="D2323" s="14" t="s">
        <v>104</v>
      </c>
      <c r="E2323" s="14" t="s">
        <v>18</v>
      </c>
      <c r="F2323" s="14" t="s">
        <v>175</v>
      </c>
      <c r="G2323" s="14">
        <v>68</v>
      </c>
      <c r="H2323" s="14">
        <v>26</v>
      </c>
      <c r="I2323" s="14">
        <v>45</v>
      </c>
      <c r="J2323" s="14">
        <v>23500</v>
      </c>
      <c r="K2323" s="15">
        <f t="shared" si="36"/>
        <v>1057500</v>
      </c>
    </row>
    <row r="2324" spans="1:11">
      <c r="A2324" s="13">
        <v>41568</v>
      </c>
      <c r="B2324" s="67" t="str">
        <f>TEXT($A2324,"YYYY")&amp;"-"&amp;TEXT(ROW()-1,"000")&amp;"-"&amp;$F2324&amp;TEXT(COUNTIF($F$2:F2324,$F2324), "000")</f>
        <v>2013-2323-奶茶562</v>
      </c>
      <c r="C2324" s="14" t="s">
        <v>173</v>
      </c>
      <c r="D2324" s="14" t="s">
        <v>120</v>
      </c>
      <c r="E2324" s="14" t="s">
        <v>118</v>
      </c>
      <c r="F2324" s="14" t="s">
        <v>174</v>
      </c>
      <c r="G2324" s="14">
        <v>63</v>
      </c>
      <c r="H2324" s="14">
        <v>100</v>
      </c>
      <c r="I2324" s="14">
        <v>48</v>
      </c>
      <c r="J2324" s="14">
        <v>18000</v>
      </c>
      <c r="K2324" s="15">
        <f t="shared" si="36"/>
        <v>864000</v>
      </c>
    </row>
    <row r="2325" spans="1:11">
      <c r="A2325" s="13">
        <v>41570</v>
      </c>
      <c r="B2325" s="67" t="str">
        <f>TEXT($A2325,"YYYY")&amp;"-"&amp;TEXT(ROW()-1,"000")&amp;"-"&amp;$F2325&amp;TEXT(COUNTIF($F$2:F2325,$F2325), "000")</f>
        <v>2013-2324-紅茶718</v>
      </c>
      <c r="C2325" s="14" t="s">
        <v>173</v>
      </c>
      <c r="D2325" s="14" t="s">
        <v>83</v>
      </c>
      <c r="E2325" s="14" t="s">
        <v>7</v>
      </c>
      <c r="F2325" s="14" t="s">
        <v>175</v>
      </c>
      <c r="G2325" s="14">
        <v>54</v>
      </c>
      <c r="H2325" s="14">
        <v>39</v>
      </c>
      <c r="I2325" s="14">
        <v>93</v>
      </c>
      <c r="J2325" s="14">
        <v>23500</v>
      </c>
      <c r="K2325" s="15">
        <f t="shared" si="36"/>
        <v>2185500</v>
      </c>
    </row>
    <row r="2326" spans="1:11">
      <c r="A2326" s="13">
        <v>41571</v>
      </c>
      <c r="B2326" s="67" t="str">
        <f>TEXT($A2326,"YYYY")&amp;"-"&amp;TEXT(ROW()-1,"000")&amp;"-"&amp;$F2326&amp;TEXT(COUNTIF($F$2:F2326,$F2326), "000")</f>
        <v>2013-2325-泠涷茶857</v>
      </c>
      <c r="C2326" s="14" t="s">
        <v>172</v>
      </c>
      <c r="D2326" s="14" t="s">
        <v>141</v>
      </c>
      <c r="E2326" s="14" t="s">
        <v>118</v>
      </c>
      <c r="F2326" s="14" t="s">
        <v>176</v>
      </c>
      <c r="G2326" s="14">
        <v>28</v>
      </c>
      <c r="H2326" s="14">
        <v>91</v>
      </c>
      <c r="I2326" s="14">
        <v>60</v>
      </c>
      <c r="J2326" s="14">
        <v>9000</v>
      </c>
      <c r="K2326" s="15">
        <f t="shared" si="36"/>
        <v>540000</v>
      </c>
    </row>
    <row r="2327" spans="1:11">
      <c r="A2327" s="13">
        <v>41572</v>
      </c>
      <c r="B2327" s="67" t="str">
        <f>TEXT($A2327,"YYYY")&amp;"-"&amp;TEXT(ROW()-1,"000")&amp;"-"&amp;$F2327&amp;TEXT(COUNTIF($F$2:F2327,$F2327), "000")</f>
        <v>2013-2326-泠涷茶858</v>
      </c>
      <c r="C2327" s="14" t="s">
        <v>173</v>
      </c>
      <c r="D2327" s="14" t="s">
        <v>162</v>
      </c>
      <c r="E2327" s="14" t="s">
        <v>118</v>
      </c>
      <c r="F2327" s="14" t="s">
        <v>176</v>
      </c>
      <c r="G2327" s="14">
        <v>78</v>
      </c>
      <c r="H2327" s="14">
        <v>33</v>
      </c>
      <c r="I2327" s="14">
        <v>16</v>
      </c>
      <c r="J2327" s="14">
        <v>9000</v>
      </c>
      <c r="K2327" s="15">
        <f t="shared" si="36"/>
        <v>144000</v>
      </c>
    </row>
    <row r="2328" spans="1:11">
      <c r="A2328" s="13">
        <v>41573</v>
      </c>
      <c r="B2328" s="67" t="str">
        <f>TEXT($A2328,"YYYY")&amp;"-"&amp;TEXT(ROW()-1,"000")&amp;"-"&amp;$F2328&amp;TEXT(COUNTIF($F$2:F2328,$F2328), "000")</f>
        <v>2013-2327-茶包115</v>
      </c>
      <c r="C2328" s="14" t="s">
        <v>171</v>
      </c>
      <c r="D2328" s="14" t="s">
        <v>65</v>
      </c>
      <c r="E2328" s="14" t="s">
        <v>23</v>
      </c>
      <c r="F2328" s="14" t="s">
        <v>178</v>
      </c>
      <c r="G2328" s="14">
        <v>62</v>
      </c>
      <c r="H2328" s="14">
        <v>31</v>
      </c>
      <c r="I2328" s="14">
        <v>92</v>
      </c>
      <c r="J2328" s="14">
        <v>4000</v>
      </c>
      <c r="K2328" s="15">
        <f t="shared" si="36"/>
        <v>368000</v>
      </c>
    </row>
    <row r="2329" spans="1:11">
      <c r="A2329" s="13">
        <v>41574</v>
      </c>
      <c r="B2329" s="67" t="str">
        <f>TEXT($A2329,"YYYY")&amp;"-"&amp;TEXT(ROW()-1,"000")&amp;"-"&amp;$F2329&amp;TEXT(COUNTIF($F$2:F2329,$F2329), "000")</f>
        <v>2013-2328-紅茶719</v>
      </c>
      <c r="C2329" s="14" t="s">
        <v>173</v>
      </c>
      <c r="D2329" s="14" t="s">
        <v>59</v>
      </c>
      <c r="E2329" s="14" t="s">
        <v>7</v>
      </c>
      <c r="F2329" s="14" t="s">
        <v>175</v>
      </c>
      <c r="G2329" s="14">
        <v>22</v>
      </c>
      <c r="H2329" s="14">
        <v>52</v>
      </c>
      <c r="I2329" s="14">
        <v>82</v>
      </c>
      <c r="J2329" s="14">
        <v>23500</v>
      </c>
      <c r="K2329" s="15">
        <f t="shared" si="36"/>
        <v>1927000</v>
      </c>
    </row>
    <row r="2330" spans="1:11">
      <c r="A2330" s="13">
        <v>41574</v>
      </c>
      <c r="B2330" s="67" t="str">
        <f>TEXT($A2330,"YYYY")&amp;"-"&amp;TEXT(ROW()-1,"000")&amp;"-"&amp;$F2330&amp;TEXT(COUNTIF($F$2:F2330,$F2330), "000")</f>
        <v>2013-2329-泠涷茶859</v>
      </c>
      <c r="C2330" s="14" t="s">
        <v>172</v>
      </c>
      <c r="D2330" s="14" t="s">
        <v>109</v>
      </c>
      <c r="E2330" s="14" t="s">
        <v>18</v>
      </c>
      <c r="F2330" s="14" t="s">
        <v>176</v>
      </c>
      <c r="G2330" s="14">
        <v>45</v>
      </c>
      <c r="H2330" s="14">
        <v>93</v>
      </c>
      <c r="I2330" s="14">
        <v>36</v>
      </c>
      <c r="J2330" s="14">
        <v>9000</v>
      </c>
      <c r="K2330" s="15">
        <f t="shared" si="36"/>
        <v>324000</v>
      </c>
    </row>
    <row r="2331" spans="1:11">
      <c r="A2331" s="13">
        <v>41575</v>
      </c>
      <c r="B2331" s="67" t="str">
        <f>TEXT($A2331,"YYYY")&amp;"-"&amp;TEXT(ROW()-1,"000")&amp;"-"&amp;$F2331&amp;TEXT(COUNTIF($F$2:F2331,$F2331), "000")</f>
        <v>2013-2330-紅茶720</v>
      </c>
      <c r="C2331" s="14" t="s">
        <v>170</v>
      </c>
      <c r="D2331" s="14" t="s">
        <v>46</v>
      </c>
      <c r="E2331" s="14" t="s">
        <v>7</v>
      </c>
      <c r="F2331" s="14" t="s">
        <v>175</v>
      </c>
      <c r="G2331" s="14">
        <v>62</v>
      </c>
      <c r="H2331" s="14">
        <v>36</v>
      </c>
      <c r="I2331" s="14">
        <v>61</v>
      </c>
      <c r="J2331" s="14">
        <v>23500</v>
      </c>
      <c r="K2331" s="15">
        <f t="shared" si="36"/>
        <v>1433500</v>
      </c>
    </row>
    <row r="2332" spans="1:11">
      <c r="A2332" s="13">
        <v>41576</v>
      </c>
      <c r="B2332" s="67" t="str">
        <f>TEXT($A2332,"YYYY")&amp;"-"&amp;TEXT(ROW()-1,"000")&amp;"-"&amp;$F2332&amp;TEXT(COUNTIF($F$2:F2332,$F2332), "000")</f>
        <v>2013-2331-泠涷茶860</v>
      </c>
      <c r="C2332" s="14" t="s">
        <v>170</v>
      </c>
      <c r="D2332" s="14" t="s">
        <v>87</v>
      </c>
      <c r="E2332" s="14" t="s">
        <v>10</v>
      </c>
      <c r="F2332" s="14" t="s">
        <v>176</v>
      </c>
      <c r="G2332" s="14">
        <v>72</v>
      </c>
      <c r="H2332" s="14">
        <v>49</v>
      </c>
      <c r="I2332" s="14">
        <v>23</v>
      </c>
      <c r="J2332" s="14">
        <v>9000</v>
      </c>
      <c r="K2332" s="15">
        <f t="shared" si="36"/>
        <v>207000</v>
      </c>
    </row>
    <row r="2333" spans="1:11">
      <c r="A2333" s="13">
        <v>41576</v>
      </c>
      <c r="B2333" s="67" t="str">
        <f>TEXT($A2333,"YYYY")&amp;"-"&amp;TEXT(ROW()-1,"000")&amp;"-"&amp;$F2333&amp;TEXT(COUNTIF($F$2:F2333,$F2333), "000")</f>
        <v>2013-2332-泠涷茶861</v>
      </c>
      <c r="C2333" s="14" t="s">
        <v>13</v>
      </c>
      <c r="D2333" s="14" t="s">
        <v>164</v>
      </c>
      <c r="E2333" s="14" t="s">
        <v>18</v>
      </c>
      <c r="F2333" s="14" t="s">
        <v>176</v>
      </c>
      <c r="G2333" s="14">
        <v>63</v>
      </c>
      <c r="H2333" s="14">
        <v>93</v>
      </c>
      <c r="I2333" s="14">
        <v>25</v>
      </c>
      <c r="J2333" s="14">
        <v>9000</v>
      </c>
      <c r="K2333" s="15">
        <f t="shared" si="36"/>
        <v>225000</v>
      </c>
    </row>
    <row r="2334" spans="1:11">
      <c r="A2334" s="13">
        <v>41577</v>
      </c>
      <c r="B2334" s="67" t="str">
        <f>TEXT($A2334,"YYYY")&amp;"-"&amp;TEXT(ROW()-1,"000")&amp;"-"&amp;$F2334&amp;TEXT(COUNTIF($F$2:F2334,$F2334), "000")</f>
        <v>2013-2333-泠涷茶862</v>
      </c>
      <c r="C2334" s="14" t="s">
        <v>172</v>
      </c>
      <c r="D2334" s="14" t="s">
        <v>97</v>
      </c>
      <c r="E2334" s="14" t="s">
        <v>10</v>
      </c>
      <c r="F2334" s="14" t="s">
        <v>176</v>
      </c>
      <c r="G2334" s="14">
        <v>24</v>
      </c>
      <c r="H2334" s="14">
        <v>77</v>
      </c>
      <c r="I2334" s="14">
        <v>93</v>
      </c>
      <c r="J2334" s="14">
        <v>9000</v>
      </c>
      <c r="K2334" s="15">
        <f t="shared" si="36"/>
        <v>837000</v>
      </c>
    </row>
    <row r="2335" spans="1:11">
      <c r="A2335" s="13">
        <v>41579</v>
      </c>
      <c r="B2335" s="67" t="str">
        <f>TEXT($A2335,"YYYY")&amp;"-"&amp;TEXT(ROW()-1,"000")&amp;"-"&amp;$F2335&amp;TEXT(COUNTIF($F$2:F2335,$F2335), "000")</f>
        <v>2013-2334-泠涷茶863</v>
      </c>
      <c r="C2335" s="14" t="s">
        <v>169</v>
      </c>
      <c r="D2335" s="14" t="s">
        <v>84</v>
      </c>
      <c r="E2335" s="14" t="s">
        <v>18</v>
      </c>
      <c r="F2335" s="14" t="s">
        <v>176</v>
      </c>
      <c r="G2335" s="14">
        <v>24</v>
      </c>
      <c r="H2335" s="14">
        <v>72</v>
      </c>
      <c r="I2335" s="14">
        <v>58</v>
      </c>
      <c r="J2335" s="14">
        <v>9000</v>
      </c>
      <c r="K2335" s="15">
        <f t="shared" si="36"/>
        <v>522000</v>
      </c>
    </row>
    <row r="2336" spans="1:11">
      <c r="A2336" s="13">
        <v>41579</v>
      </c>
      <c r="B2336" s="67" t="str">
        <f>TEXT($A2336,"YYYY")&amp;"-"&amp;TEXT(ROW()-1,"000")&amp;"-"&amp;$F2336&amp;TEXT(COUNTIF($F$2:F2336,$F2336), "000")</f>
        <v>2013-2335-奶茶563</v>
      </c>
      <c r="C2336" s="14" t="s">
        <v>170</v>
      </c>
      <c r="D2336" s="14" t="s">
        <v>131</v>
      </c>
      <c r="E2336" s="14" t="s">
        <v>23</v>
      </c>
      <c r="F2336" s="14" t="s">
        <v>174</v>
      </c>
      <c r="G2336" s="14">
        <v>33</v>
      </c>
      <c r="H2336" s="14">
        <v>61</v>
      </c>
      <c r="I2336" s="14">
        <v>81</v>
      </c>
      <c r="J2336" s="14">
        <v>18000</v>
      </c>
      <c r="K2336" s="15">
        <f t="shared" si="36"/>
        <v>1458000</v>
      </c>
    </row>
    <row r="2337" spans="1:11">
      <c r="A2337" s="13">
        <v>41579</v>
      </c>
      <c r="B2337" s="67" t="str">
        <f>TEXT($A2337,"YYYY")&amp;"-"&amp;TEXT(ROW()-1,"000")&amp;"-"&amp;$F2337&amp;TEXT(COUNTIF($F$2:F2337,$F2337), "000")</f>
        <v>2013-2336-紅茶721</v>
      </c>
      <c r="C2337" s="14" t="s">
        <v>13</v>
      </c>
      <c r="D2337" s="14" t="s">
        <v>121</v>
      </c>
      <c r="E2337" s="14" t="s">
        <v>10</v>
      </c>
      <c r="F2337" s="14" t="s">
        <v>175</v>
      </c>
      <c r="G2337" s="14">
        <v>41</v>
      </c>
      <c r="H2337" s="14">
        <v>33</v>
      </c>
      <c r="I2337" s="14">
        <v>44</v>
      </c>
      <c r="J2337" s="14">
        <v>23500</v>
      </c>
      <c r="K2337" s="15">
        <f t="shared" si="36"/>
        <v>1034000</v>
      </c>
    </row>
    <row r="2338" spans="1:11">
      <c r="A2338" s="13">
        <v>41580</v>
      </c>
      <c r="B2338" s="67" t="str">
        <f>TEXT($A2338,"YYYY")&amp;"-"&amp;TEXT(ROW()-1,"000")&amp;"-"&amp;$F2338&amp;TEXT(COUNTIF($F$2:F2338,$F2338), "000")</f>
        <v>2013-2337-紅茶722</v>
      </c>
      <c r="C2338" s="14" t="s">
        <v>13</v>
      </c>
      <c r="D2338" s="14" t="s">
        <v>35</v>
      </c>
      <c r="E2338" s="14" t="s">
        <v>18</v>
      </c>
      <c r="F2338" s="14" t="s">
        <v>175</v>
      </c>
      <c r="G2338" s="14">
        <v>34</v>
      </c>
      <c r="H2338" s="14">
        <v>58</v>
      </c>
      <c r="I2338" s="14">
        <v>25</v>
      </c>
      <c r="J2338" s="14">
        <v>23500</v>
      </c>
      <c r="K2338" s="15">
        <f t="shared" si="36"/>
        <v>587500</v>
      </c>
    </row>
    <row r="2339" spans="1:11">
      <c r="A2339" s="13">
        <v>41581</v>
      </c>
      <c r="B2339" s="67" t="str">
        <f>TEXT($A2339,"YYYY")&amp;"-"&amp;TEXT(ROW()-1,"000")&amp;"-"&amp;$F2339&amp;TEXT(COUNTIF($F$2:F2339,$F2339), "000")</f>
        <v>2013-2338-紅茶723</v>
      </c>
      <c r="C2339" s="14" t="s">
        <v>172</v>
      </c>
      <c r="D2339" s="14" t="s">
        <v>48</v>
      </c>
      <c r="E2339" s="14" t="s">
        <v>23</v>
      </c>
      <c r="F2339" s="14" t="s">
        <v>175</v>
      </c>
      <c r="G2339" s="14">
        <v>75</v>
      </c>
      <c r="H2339" s="14">
        <v>40</v>
      </c>
      <c r="I2339" s="14">
        <v>24</v>
      </c>
      <c r="J2339" s="14">
        <v>23500</v>
      </c>
      <c r="K2339" s="15">
        <f t="shared" si="36"/>
        <v>564000</v>
      </c>
    </row>
    <row r="2340" spans="1:11">
      <c r="A2340" s="13">
        <v>41581</v>
      </c>
      <c r="B2340" s="67" t="str">
        <f>TEXT($A2340,"YYYY")&amp;"-"&amp;TEXT(ROW()-1,"000")&amp;"-"&amp;$F2340&amp;TEXT(COUNTIF($F$2:F2340,$F2340), "000")</f>
        <v>2013-2339-泠涷茶864</v>
      </c>
      <c r="C2340" s="14" t="s">
        <v>171</v>
      </c>
      <c r="D2340" s="14" t="s">
        <v>84</v>
      </c>
      <c r="E2340" s="14" t="s">
        <v>18</v>
      </c>
      <c r="F2340" s="14" t="s">
        <v>176</v>
      </c>
      <c r="G2340" s="14">
        <v>20</v>
      </c>
      <c r="H2340" s="14">
        <v>89</v>
      </c>
      <c r="I2340" s="14">
        <v>7</v>
      </c>
      <c r="J2340" s="14">
        <v>9000</v>
      </c>
      <c r="K2340" s="15">
        <f t="shared" si="36"/>
        <v>63000</v>
      </c>
    </row>
    <row r="2341" spans="1:11">
      <c r="A2341" s="13">
        <v>41581</v>
      </c>
      <c r="B2341" s="67" t="str">
        <f>TEXT($A2341,"YYYY")&amp;"-"&amp;TEXT(ROW()-1,"000")&amp;"-"&amp;$F2341&amp;TEXT(COUNTIF($F$2:F2341,$F2341), "000")</f>
        <v>2013-2340-紅茶724</v>
      </c>
      <c r="C2341" s="14" t="s">
        <v>13</v>
      </c>
      <c r="D2341" s="14" t="s">
        <v>35</v>
      </c>
      <c r="E2341" s="14" t="s">
        <v>18</v>
      </c>
      <c r="F2341" s="14" t="s">
        <v>175</v>
      </c>
      <c r="G2341" s="14">
        <v>58</v>
      </c>
      <c r="H2341" s="14">
        <v>63</v>
      </c>
      <c r="I2341" s="14">
        <v>70</v>
      </c>
      <c r="J2341" s="14">
        <v>23500</v>
      </c>
      <c r="K2341" s="15">
        <f t="shared" si="36"/>
        <v>1645000</v>
      </c>
    </row>
    <row r="2342" spans="1:11">
      <c r="A2342" s="13">
        <v>41582</v>
      </c>
      <c r="B2342" s="67" t="str">
        <f>TEXT($A2342,"YYYY")&amp;"-"&amp;TEXT(ROW()-1,"000")&amp;"-"&amp;$F2342&amp;TEXT(COUNTIF($F$2:F2342,$F2342), "000")</f>
        <v>2013-2341-紅茶725</v>
      </c>
      <c r="C2342" s="14" t="s">
        <v>13</v>
      </c>
      <c r="D2342" s="14" t="s">
        <v>35</v>
      </c>
      <c r="E2342" s="14" t="s">
        <v>18</v>
      </c>
      <c r="F2342" s="14" t="s">
        <v>175</v>
      </c>
      <c r="G2342" s="14">
        <v>45</v>
      </c>
      <c r="H2342" s="14">
        <v>78</v>
      </c>
      <c r="I2342" s="14">
        <v>4</v>
      </c>
      <c r="J2342" s="14">
        <v>23500</v>
      </c>
      <c r="K2342" s="15">
        <f t="shared" si="36"/>
        <v>94000</v>
      </c>
    </row>
    <row r="2343" spans="1:11">
      <c r="A2343" s="13">
        <v>41582</v>
      </c>
      <c r="B2343" s="67" t="str">
        <f>TEXT($A2343,"YYYY")&amp;"-"&amp;TEXT(ROW()-1,"000")&amp;"-"&amp;$F2343&amp;TEXT(COUNTIF($F$2:F2343,$F2343), "000")</f>
        <v>2013-2342-泠涷茶865</v>
      </c>
      <c r="C2343" s="14" t="s">
        <v>173</v>
      </c>
      <c r="D2343" s="14" t="s">
        <v>110</v>
      </c>
      <c r="E2343" s="14" t="s">
        <v>10</v>
      </c>
      <c r="F2343" s="14" t="s">
        <v>176</v>
      </c>
      <c r="G2343" s="14">
        <v>55</v>
      </c>
      <c r="H2343" s="14">
        <v>27</v>
      </c>
      <c r="I2343" s="14">
        <v>45</v>
      </c>
      <c r="J2343" s="14">
        <v>9000</v>
      </c>
      <c r="K2343" s="15">
        <f t="shared" si="36"/>
        <v>405000</v>
      </c>
    </row>
    <row r="2344" spans="1:11">
      <c r="A2344" s="13">
        <v>41583</v>
      </c>
      <c r="B2344" s="67" t="str">
        <f>TEXT($A2344,"YYYY")&amp;"-"&amp;TEXT(ROW()-1,"000")&amp;"-"&amp;$F2344&amp;TEXT(COUNTIF($F$2:F2344,$F2344), "000")</f>
        <v>2013-2343-紅茶726</v>
      </c>
      <c r="C2344" s="14" t="s">
        <v>13</v>
      </c>
      <c r="D2344" s="14" t="s">
        <v>117</v>
      </c>
      <c r="E2344" s="14" t="s">
        <v>118</v>
      </c>
      <c r="F2344" s="14" t="s">
        <v>175</v>
      </c>
      <c r="G2344" s="14">
        <v>34</v>
      </c>
      <c r="H2344" s="14">
        <v>27</v>
      </c>
      <c r="I2344" s="14">
        <v>54</v>
      </c>
      <c r="J2344" s="14">
        <v>23500</v>
      </c>
      <c r="K2344" s="15">
        <f t="shared" si="36"/>
        <v>1269000</v>
      </c>
    </row>
    <row r="2345" spans="1:11">
      <c r="A2345" s="13">
        <v>41584</v>
      </c>
      <c r="B2345" s="67" t="str">
        <f>TEXT($A2345,"YYYY")&amp;"-"&amp;TEXT(ROW()-1,"000")&amp;"-"&amp;$F2345&amp;TEXT(COUNTIF($F$2:F2345,$F2345), "000")</f>
        <v>2013-2344-泠涷茶866</v>
      </c>
      <c r="C2345" s="14" t="s">
        <v>169</v>
      </c>
      <c r="D2345" s="14" t="s">
        <v>11</v>
      </c>
      <c r="E2345" s="14" t="s">
        <v>7</v>
      </c>
      <c r="F2345" s="14" t="s">
        <v>176</v>
      </c>
      <c r="G2345" s="14">
        <v>50</v>
      </c>
      <c r="H2345" s="14">
        <v>56</v>
      </c>
      <c r="I2345" s="14">
        <v>35</v>
      </c>
      <c r="J2345" s="14">
        <v>9000</v>
      </c>
      <c r="K2345" s="15">
        <f t="shared" si="36"/>
        <v>315000</v>
      </c>
    </row>
    <row r="2346" spans="1:11">
      <c r="A2346" s="13">
        <v>41586</v>
      </c>
      <c r="B2346" s="67" t="str">
        <f>TEXT($A2346,"YYYY")&amp;"-"&amp;TEXT(ROW()-1,"000")&amp;"-"&amp;$F2346&amp;TEXT(COUNTIF($F$2:F2346,$F2346), "000")</f>
        <v>2013-2345-泠涷茶867</v>
      </c>
      <c r="C2346" s="14" t="s">
        <v>169</v>
      </c>
      <c r="D2346" s="14" t="s">
        <v>135</v>
      </c>
      <c r="E2346" s="14" t="s">
        <v>23</v>
      </c>
      <c r="F2346" s="14" t="s">
        <v>176</v>
      </c>
      <c r="G2346" s="14">
        <v>25</v>
      </c>
      <c r="H2346" s="14">
        <v>67</v>
      </c>
      <c r="I2346" s="14">
        <v>17</v>
      </c>
      <c r="J2346" s="14">
        <v>9000</v>
      </c>
      <c r="K2346" s="15">
        <f t="shared" si="36"/>
        <v>153000</v>
      </c>
    </row>
    <row r="2347" spans="1:11">
      <c r="A2347" s="13">
        <v>41587</v>
      </c>
      <c r="B2347" s="67" t="str">
        <f>TEXT($A2347,"YYYY")&amp;"-"&amp;TEXT(ROW()-1,"000")&amp;"-"&amp;$F2347&amp;TEXT(COUNTIF($F$2:F2347,$F2347), "000")</f>
        <v>2013-2346-泠涷茶868</v>
      </c>
      <c r="C2347" s="14" t="s">
        <v>169</v>
      </c>
      <c r="D2347" s="14" t="s">
        <v>84</v>
      </c>
      <c r="E2347" s="14" t="s">
        <v>18</v>
      </c>
      <c r="F2347" s="14" t="s">
        <v>176</v>
      </c>
      <c r="G2347" s="14">
        <v>59</v>
      </c>
      <c r="H2347" s="14">
        <v>97</v>
      </c>
      <c r="I2347" s="14">
        <v>29</v>
      </c>
      <c r="J2347" s="14">
        <v>9000</v>
      </c>
      <c r="K2347" s="15">
        <f t="shared" si="36"/>
        <v>261000</v>
      </c>
    </row>
    <row r="2348" spans="1:11">
      <c r="A2348" s="13">
        <v>41588</v>
      </c>
      <c r="B2348" s="67" t="str">
        <f>TEXT($A2348,"YYYY")&amp;"-"&amp;TEXT(ROW()-1,"000")&amp;"-"&amp;$F2348&amp;TEXT(COUNTIF($F$2:F2348,$F2348), "000")</f>
        <v>2013-2347-紅茶727</v>
      </c>
      <c r="C2348" s="14" t="s">
        <v>173</v>
      </c>
      <c r="D2348" s="14" t="s">
        <v>53</v>
      </c>
      <c r="E2348" s="14" t="s">
        <v>7</v>
      </c>
      <c r="F2348" s="14" t="s">
        <v>175</v>
      </c>
      <c r="G2348" s="14">
        <v>32</v>
      </c>
      <c r="H2348" s="14">
        <v>46</v>
      </c>
      <c r="I2348" s="14">
        <v>85</v>
      </c>
      <c r="J2348" s="14">
        <v>23500</v>
      </c>
      <c r="K2348" s="15">
        <f t="shared" si="36"/>
        <v>1997500</v>
      </c>
    </row>
    <row r="2349" spans="1:11">
      <c r="A2349" s="13">
        <v>41588</v>
      </c>
      <c r="B2349" s="67" t="str">
        <f>TEXT($A2349,"YYYY")&amp;"-"&amp;TEXT(ROW()-1,"000")&amp;"-"&amp;$F2349&amp;TEXT(COUNTIF($F$2:F2349,$F2349), "000")</f>
        <v>2013-2348-奶茶564</v>
      </c>
      <c r="C2349" s="14" t="s">
        <v>173</v>
      </c>
      <c r="D2349" s="14" t="s">
        <v>58</v>
      </c>
      <c r="E2349" s="14" t="s">
        <v>7</v>
      </c>
      <c r="F2349" s="14" t="s">
        <v>174</v>
      </c>
      <c r="G2349" s="14">
        <v>67</v>
      </c>
      <c r="H2349" s="14">
        <v>85</v>
      </c>
      <c r="I2349" s="14">
        <v>44</v>
      </c>
      <c r="J2349" s="14">
        <v>18000</v>
      </c>
      <c r="K2349" s="15">
        <f t="shared" si="36"/>
        <v>792000</v>
      </c>
    </row>
    <row r="2350" spans="1:11">
      <c r="A2350" s="13">
        <v>41588</v>
      </c>
      <c r="B2350" s="67" t="str">
        <f>TEXT($A2350,"YYYY")&amp;"-"&amp;TEXT(ROW()-1,"000")&amp;"-"&amp;$F2350&amp;TEXT(COUNTIF($F$2:F2350,$F2350), "000")</f>
        <v>2013-2349-泠涷茶869</v>
      </c>
      <c r="C2350" s="14" t="s">
        <v>13</v>
      </c>
      <c r="D2350" s="14" t="s">
        <v>68</v>
      </c>
      <c r="E2350" s="14" t="s">
        <v>7</v>
      </c>
      <c r="F2350" s="14" t="s">
        <v>176</v>
      </c>
      <c r="G2350" s="14">
        <v>25</v>
      </c>
      <c r="H2350" s="14">
        <v>40</v>
      </c>
      <c r="I2350" s="14">
        <v>39</v>
      </c>
      <c r="J2350" s="14">
        <v>9000</v>
      </c>
      <c r="K2350" s="15">
        <f t="shared" si="36"/>
        <v>351000</v>
      </c>
    </row>
    <row r="2351" spans="1:11">
      <c r="A2351" s="13">
        <v>41589</v>
      </c>
      <c r="B2351" s="67" t="str">
        <f>TEXT($A2351,"YYYY")&amp;"-"&amp;TEXT(ROW()-1,"000")&amp;"-"&amp;$F2351&amp;TEXT(COUNTIF($F$2:F2351,$F2351), "000")</f>
        <v>2013-2350-奶茶565</v>
      </c>
      <c r="C2351" s="14" t="s">
        <v>170</v>
      </c>
      <c r="D2351" s="14" t="s">
        <v>131</v>
      </c>
      <c r="E2351" s="14" t="s">
        <v>23</v>
      </c>
      <c r="F2351" s="14" t="s">
        <v>174</v>
      </c>
      <c r="G2351" s="14">
        <v>100</v>
      </c>
      <c r="H2351" s="14">
        <v>47</v>
      </c>
      <c r="I2351" s="14">
        <v>83</v>
      </c>
      <c r="J2351" s="14">
        <v>18000</v>
      </c>
      <c r="K2351" s="15">
        <f t="shared" si="36"/>
        <v>1494000</v>
      </c>
    </row>
    <row r="2352" spans="1:11">
      <c r="A2352" s="13">
        <v>41590</v>
      </c>
      <c r="B2352" s="67" t="str">
        <f>TEXT($A2352,"YYYY")&amp;"-"&amp;TEXT(ROW()-1,"000")&amp;"-"&amp;$F2352&amp;TEXT(COUNTIF($F$2:F2352,$F2352), "000")</f>
        <v>2013-2351-泠涷茶870</v>
      </c>
      <c r="C2352" s="14" t="s">
        <v>169</v>
      </c>
      <c r="D2352" s="14" t="s">
        <v>84</v>
      </c>
      <c r="E2352" s="14" t="s">
        <v>18</v>
      </c>
      <c r="F2352" s="14" t="s">
        <v>176</v>
      </c>
      <c r="G2352" s="14">
        <v>56</v>
      </c>
      <c r="H2352" s="14">
        <v>33</v>
      </c>
      <c r="I2352" s="14">
        <v>5</v>
      </c>
      <c r="J2352" s="14">
        <v>9000</v>
      </c>
      <c r="K2352" s="15">
        <f t="shared" si="36"/>
        <v>45000</v>
      </c>
    </row>
    <row r="2353" spans="1:11">
      <c r="A2353" s="13">
        <v>41591</v>
      </c>
      <c r="B2353" s="67" t="str">
        <f>TEXT($A2353,"YYYY")&amp;"-"&amp;TEXT(ROW()-1,"000")&amp;"-"&amp;$F2353&amp;TEXT(COUNTIF($F$2:F2353,$F2353), "000")</f>
        <v>2013-2352-泠涷茶871</v>
      </c>
      <c r="C2353" s="14" t="s">
        <v>13</v>
      </c>
      <c r="D2353" s="14" t="s">
        <v>32</v>
      </c>
      <c r="E2353" s="14" t="s">
        <v>23</v>
      </c>
      <c r="F2353" s="14" t="s">
        <v>176</v>
      </c>
      <c r="G2353" s="14">
        <v>65</v>
      </c>
      <c r="H2353" s="14">
        <v>30</v>
      </c>
      <c r="I2353" s="14">
        <v>54</v>
      </c>
      <c r="J2353" s="14">
        <v>9000</v>
      </c>
      <c r="K2353" s="15">
        <f t="shared" si="36"/>
        <v>486000</v>
      </c>
    </row>
    <row r="2354" spans="1:11">
      <c r="A2354" s="13">
        <v>41592</v>
      </c>
      <c r="B2354" s="67" t="str">
        <f>TEXT($A2354,"YYYY")&amp;"-"&amp;TEXT(ROW()-1,"000")&amp;"-"&amp;$F2354&amp;TEXT(COUNTIF($F$2:F2354,$F2354), "000")</f>
        <v>2013-2353-奶茶566</v>
      </c>
      <c r="C2354" s="14" t="s">
        <v>13</v>
      </c>
      <c r="D2354" s="14" t="s">
        <v>85</v>
      </c>
      <c r="E2354" s="14" t="s">
        <v>7</v>
      </c>
      <c r="F2354" s="14" t="s">
        <v>174</v>
      </c>
      <c r="G2354" s="14">
        <v>76</v>
      </c>
      <c r="H2354" s="14">
        <v>41</v>
      </c>
      <c r="I2354" s="14">
        <v>90</v>
      </c>
      <c r="J2354" s="14">
        <v>18000</v>
      </c>
      <c r="K2354" s="15">
        <f t="shared" si="36"/>
        <v>1620000</v>
      </c>
    </row>
    <row r="2355" spans="1:11">
      <c r="A2355" s="13">
        <v>41592</v>
      </c>
      <c r="B2355" s="67" t="str">
        <f>TEXT($A2355,"YYYY")&amp;"-"&amp;TEXT(ROW()-1,"000")&amp;"-"&amp;$F2355&amp;TEXT(COUNTIF($F$2:F2355,$F2355), "000")</f>
        <v>2013-2354-奶茶567</v>
      </c>
      <c r="C2355" s="14" t="s">
        <v>173</v>
      </c>
      <c r="D2355" s="14" t="s">
        <v>29</v>
      </c>
      <c r="E2355" s="14" t="s">
        <v>10</v>
      </c>
      <c r="F2355" s="14" t="s">
        <v>174</v>
      </c>
      <c r="G2355" s="14">
        <v>67</v>
      </c>
      <c r="H2355" s="14">
        <v>20</v>
      </c>
      <c r="I2355" s="14">
        <v>60</v>
      </c>
      <c r="J2355" s="14">
        <v>18000</v>
      </c>
      <c r="K2355" s="15">
        <f t="shared" si="36"/>
        <v>1080000</v>
      </c>
    </row>
    <row r="2356" spans="1:11">
      <c r="A2356" s="13">
        <v>41592</v>
      </c>
      <c r="B2356" s="67" t="str">
        <f>TEXT($A2356,"YYYY")&amp;"-"&amp;TEXT(ROW()-1,"000")&amp;"-"&amp;$F2356&amp;TEXT(COUNTIF($F$2:F2356,$F2356), "000")</f>
        <v>2013-2355-紅茶728</v>
      </c>
      <c r="C2356" s="14" t="s">
        <v>13</v>
      </c>
      <c r="D2356" s="14" t="s">
        <v>35</v>
      </c>
      <c r="E2356" s="14" t="s">
        <v>18</v>
      </c>
      <c r="F2356" s="14" t="s">
        <v>175</v>
      </c>
      <c r="G2356" s="14">
        <v>97</v>
      </c>
      <c r="H2356" s="14">
        <v>69</v>
      </c>
      <c r="I2356" s="14">
        <v>5</v>
      </c>
      <c r="J2356" s="14">
        <v>23500</v>
      </c>
      <c r="K2356" s="15">
        <f t="shared" si="36"/>
        <v>117500</v>
      </c>
    </row>
    <row r="2357" spans="1:11">
      <c r="A2357" s="13">
        <v>41592</v>
      </c>
      <c r="B2357" s="67" t="str">
        <f>TEXT($A2357,"YYYY")&amp;"-"&amp;TEXT(ROW()-1,"000")&amp;"-"&amp;$F2357&amp;TEXT(COUNTIF($F$2:F2357,$F2357), "000")</f>
        <v>2013-2356-茶包116</v>
      </c>
      <c r="C2357" s="14" t="s">
        <v>173</v>
      </c>
      <c r="D2357" s="14" t="s">
        <v>42</v>
      </c>
      <c r="E2357" s="14" t="s">
        <v>23</v>
      </c>
      <c r="F2357" s="14" t="s">
        <v>178</v>
      </c>
      <c r="G2357" s="14">
        <v>51</v>
      </c>
      <c r="H2357" s="14">
        <v>47</v>
      </c>
      <c r="I2357" s="14">
        <v>10</v>
      </c>
      <c r="J2357" s="14">
        <v>4000</v>
      </c>
      <c r="K2357" s="15">
        <f t="shared" si="36"/>
        <v>40000</v>
      </c>
    </row>
    <row r="2358" spans="1:11">
      <c r="A2358" s="13">
        <v>41592</v>
      </c>
      <c r="B2358" s="67" t="str">
        <f>TEXT($A2358,"YYYY")&amp;"-"&amp;TEXT(ROW()-1,"000")&amp;"-"&amp;$F2358&amp;TEXT(COUNTIF($F$2:F2358,$F2358), "000")</f>
        <v>2013-2357-泠涷茶872</v>
      </c>
      <c r="C2358" s="14" t="s">
        <v>169</v>
      </c>
      <c r="D2358" s="14" t="s">
        <v>123</v>
      </c>
      <c r="E2358" s="14" t="s">
        <v>18</v>
      </c>
      <c r="F2358" s="14" t="s">
        <v>176</v>
      </c>
      <c r="G2358" s="14">
        <v>30</v>
      </c>
      <c r="H2358" s="14">
        <v>31</v>
      </c>
      <c r="I2358" s="14">
        <v>77</v>
      </c>
      <c r="J2358" s="14">
        <v>9000</v>
      </c>
      <c r="K2358" s="15">
        <f t="shared" si="36"/>
        <v>693000</v>
      </c>
    </row>
    <row r="2359" spans="1:11">
      <c r="A2359" s="13">
        <v>41592</v>
      </c>
      <c r="B2359" s="67" t="str">
        <f>TEXT($A2359,"YYYY")&amp;"-"&amp;TEXT(ROW()-1,"000")&amp;"-"&amp;$F2359&amp;TEXT(COUNTIF($F$2:F2359,$F2359), "000")</f>
        <v>2013-2358-奶茶568</v>
      </c>
      <c r="C2359" s="14" t="s">
        <v>172</v>
      </c>
      <c r="D2359" s="14" t="s">
        <v>11</v>
      </c>
      <c r="E2359" s="14" t="s">
        <v>7</v>
      </c>
      <c r="F2359" s="14" t="s">
        <v>174</v>
      </c>
      <c r="G2359" s="14">
        <v>29</v>
      </c>
      <c r="H2359" s="14">
        <v>49</v>
      </c>
      <c r="I2359" s="14">
        <v>62</v>
      </c>
      <c r="J2359" s="14">
        <v>18000</v>
      </c>
      <c r="K2359" s="15">
        <f t="shared" si="36"/>
        <v>1116000</v>
      </c>
    </row>
    <row r="2360" spans="1:11">
      <c r="A2360" s="13">
        <v>41593</v>
      </c>
      <c r="B2360" s="67" t="str">
        <f>TEXT($A2360,"YYYY")&amp;"-"&amp;TEXT(ROW()-1,"000")&amp;"-"&amp;$F2360&amp;TEXT(COUNTIF($F$2:F2360,$F2360), "000")</f>
        <v>2013-2359-泠涷茶873</v>
      </c>
      <c r="C2360" s="14" t="s">
        <v>172</v>
      </c>
      <c r="D2360" s="14" t="s">
        <v>19</v>
      </c>
      <c r="E2360" s="14" t="s">
        <v>7</v>
      </c>
      <c r="F2360" s="14" t="s">
        <v>176</v>
      </c>
      <c r="G2360" s="14">
        <v>25</v>
      </c>
      <c r="H2360" s="14">
        <v>77</v>
      </c>
      <c r="I2360" s="14">
        <v>1</v>
      </c>
      <c r="J2360" s="14">
        <v>9000</v>
      </c>
      <c r="K2360" s="15">
        <f t="shared" si="36"/>
        <v>9000</v>
      </c>
    </row>
    <row r="2361" spans="1:11">
      <c r="A2361" s="13">
        <v>41594</v>
      </c>
      <c r="B2361" s="67" t="str">
        <f>TEXT($A2361,"YYYY")&amp;"-"&amp;TEXT(ROW()-1,"000")&amp;"-"&amp;$F2361&amp;TEXT(COUNTIF($F$2:F2361,$F2361), "000")</f>
        <v>2013-2360-泠涷茶874</v>
      </c>
      <c r="C2361" s="14" t="s">
        <v>170</v>
      </c>
      <c r="D2361" s="14" t="s">
        <v>98</v>
      </c>
      <c r="E2361" s="14" t="s">
        <v>10</v>
      </c>
      <c r="F2361" s="14" t="s">
        <v>176</v>
      </c>
      <c r="G2361" s="14">
        <v>97</v>
      </c>
      <c r="H2361" s="14">
        <v>79</v>
      </c>
      <c r="I2361" s="14">
        <v>58</v>
      </c>
      <c r="J2361" s="14">
        <v>9000</v>
      </c>
      <c r="K2361" s="15">
        <f t="shared" si="36"/>
        <v>522000</v>
      </c>
    </row>
    <row r="2362" spans="1:11">
      <c r="A2362" s="13">
        <v>41594</v>
      </c>
      <c r="B2362" s="67" t="str">
        <f>TEXT($A2362,"YYYY")&amp;"-"&amp;TEXT(ROW()-1,"000")&amp;"-"&amp;$F2362&amp;TEXT(COUNTIF($F$2:F2362,$F2362), "000")</f>
        <v>2013-2361-泠涷茶875</v>
      </c>
      <c r="C2362" s="14" t="s">
        <v>172</v>
      </c>
      <c r="D2362" s="14" t="s">
        <v>108</v>
      </c>
      <c r="E2362" s="14" t="s">
        <v>10</v>
      </c>
      <c r="F2362" s="14" t="s">
        <v>176</v>
      </c>
      <c r="G2362" s="14">
        <v>67</v>
      </c>
      <c r="H2362" s="14">
        <v>48</v>
      </c>
      <c r="I2362" s="14">
        <v>94</v>
      </c>
      <c r="J2362" s="14">
        <v>9000</v>
      </c>
      <c r="K2362" s="15">
        <f t="shared" si="36"/>
        <v>846000</v>
      </c>
    </row>
    <row r="2363" spans="1:11">
      <c r="A2363" s="13">
        <v>41595</v>
      </c>
      <c r="B2363" s="67" t="str">
        <f>TEXT($A2363,"YYYY")&amp;"-"&amp;TEXT(ROW()-1,"000")&amp;"-"&amp;$F2363&amp;TEXT(COUNTIF($F$2:F2363,$F2363), "000")</f>
        <v>2013-2362-茶里王064</v>
      </c>
      <c r="C2363" s="14" t="s">
        <v>171</v>
      </c>
      <c r="D2363" s="14" t="s">
        <v>54</v>
      </c>
      <c r="E2363" s="14" t="s">
        <v>7</v>
      </c>
      <c r="F2363" s="14" t="s">
        <v>177</v>
      </c>
      <c r="G2363" s="14">
        <v>82</v>
      </c>
      <c r="H2363" s="14">
        <v>84</v>
      </c>
      <c r="I2363" s="14">
        <v>86</v>
      </c>
      <c r="J2363" s="14">
        <v>5000</v>
      </c>
      <c r="K2363" s="15">
        <f t="shared" si="36"/>
        <v>430000</v>
      </c>
    </row>
    <row r="2364" spans="1:11">
      <c r="A2364" s="13">
        <v>41595</v>
      </c>
      <c r="B2364" s="67" t="str">
        <f>TEXT($A2364,"YYYY")&amp;"-"&amp;TEXT(ROW()-1,"000")&amp;"-"&amp;$F2364&amp;TEXT(COUNTIF($F$2:F2364,$F2364), "000")</f>
        <v>2013-2363-紅茶729</v>
      </c>
      <c r="C2364" s="14" t="s">
        <v>13</v>
      </c>
      <c r="D2364" s="14" t="s">
        <v>35</v>
      </c>
      <c r="E2364" s="14" t="s">
        <v>18</v>
      </c>
      <c r="F2364" s="14" t="s">
        <v>175</v>
      </c>
      <c r="G2364" s="14">
        <v>84</v>
      </c>
      <c r="H2364" s="14">
        <v>51</v>
      </c>
      <c r="I2364" s="14">
        <v>17</v>
      </c>
      <c r="J2364" s="14">
        <v>23500</v>
      </c>
      <c r="K2364" s="15">
        <f t="shared" si="36"/>
        <v>399500</v>
      </c>
    </row>
    <row r="2365" spans="1:11">
      <c r="A2365" s="13">
        <v>41596</v>
      </c>
      <c r="B2365" s="67" t="str">
        <f>TEXT($A2365,"YYYY")&amp;"-"&amp;TEXT(ROW()-1,"000")&amp;"-"&amp;$F2365&amp;TEXT(COUNTIF($F$2:F2365,$F2365), "000")</f>
        <v>2013-2364-茶里王065</v>
      </c>
      <c r="C2365" s="14" t="s">
        <v>171</v>
      </c>
      <c r="D2365" s="14" t="s">
        <v>54</v>
      </c>
      <c r="E2365" s="14" t="s">
        <v>7</v>
      </c>
      <c r="F2365" s="14" t="s">
        <v>177</v>
      </c>
      <c r="G2365" s="14">
        <v>73</v>
      </c>
      <c r="H2365" s="14">
        <v>42</v>
      </c>
      <c r="I2365" s="14">
        <v>44</v>
      </c>
      <c r="J2365" s="14">
        <v>5000</v>
      </c>
      <c r="K2365" s="15">
        <f t="shared" si="36"/>
        <v>220000</v>
      </c>
    </row>
    <row r="2366" spans="1:11">
      <c r="A2366" s="13">
        <v>41596</v>
      </c>
      <c r="B2366" s="67" t="str">
        <f>TEXT($A2366,"YYYY")&amp;"-"&amp;TEXT(ROW()-1,"000")&amp;"-"&amp;$F2366&amp;TEXT(COUNTIF($F$2:F2366,$F2366), "000")</f>
        <v>2013-2365-泠涷茶876</v>
      </c>
      <c r="C2366" s="14" t="s">
        <v>169</v>
      </c>
      <c r="D2366" s="14" t="s">
        <v>85</v>
      </c>
      <c r="E2366" s="14" t="s">
        <v>7</v>
      </c>
      <c r="F2366" s="14" t="s">
        <v>176</v>
      </c>
      <c r="G2366" s="14">
        <v>28</v>
      </c>
      <c r="H2366" s="14">
        <v>92</v>
      </c>
      <c r="I2366" s="14">
        <v>37</v>
      </c>
      <c r="J2366" s="14">
        <v>9000</v>
      </c>
      <c r="K2366" s="15">
        <f t="shared" si="36"/>
        <v>333000</v>
      </c>
    </row>
    <row r="2367" spans="1:11">
      <c r="A2367" s="13">
        <v>41597</v>
      </c>
      <c r="B2367" s="67" t="str">
        <f>TEXT($A2367,"YYYY")&amp;"-"&amp;TEXT(ROW()-1,"000")&amp;"-"&amp;$F2367&amp;TEXT(COUNTIF($F$2:F2367,$F2367), "000")</f>
        <v>2013-2366-泠涷茶877</v>
      </c>
      <c r="C2367" s="14" t="s">
        <v>13</v>
      </c>
      <c r="D2367" s="14" t="s">
        <v>105</v>
      </c>
      <c r="E2367" s="14" t="s">
        <v>18</v>
      </c>
      <c r="F2367" s="14" t="s">
        <v>176</v>
      </c>
      <c r="G2367" s="14">
        <v>63</v>
      </c>
      <c r="H2367" s="14">
        <v>69</v>
      </c>
      <c r="I2367" s="14">
        <v>89</v>
      </c>
      <c r="J2367" s="14">
        <v>9000</v>
      </c>
      <c r="K2367" s="15">
        <f t="shared" si="36"/>
        <v>801000</v>
      </c>
    </row>
    <row r="2368" spans="1:11">
      <c r="A2368" s="13">
        <v>41599</v>
      </c>
      <c r="B2368" s="67" t="str">
        <f>TEXT($A2368,"YYYY")&amp;"-"&amp;TEXT(ROW()-1,"000")&amp;"-"&amp;$F2368&amp;TEXT(COUNTIF($F$2:F2368,$F2368), "000")</f>
        <v>2013-2367-泠涷茶878</v>
      </c>
      <c r="C2368" s="14" t="s">
        <v>171</v>
      </c>
      <c r="D2368" s="14" t="s">
        <v>79</v>
      </c>
      <c r="E2368" s="14" t="s">
        <v>18</v>
      </c>
      <c r="F2368" s="14" t="s">
        <v>176</v>
      </c>
      <c r="G2368" s="14">
        <v>78</v>
      </c>
      <c r="H2368" s="14">
        <v>88</v>
      </c>
      <c r="I2368" s="14">
        <v>29</v>
      </c>
      <c r="J2368" s="14">
        <v>9000</v>
      </c>
      <c r="K2368" s="15">
        <f t="shared" si="36"/>
        <v>261000</v>
      </c>
    </row>
    <row r="2369" spans="1:11">
      <c r="A2369" s="13">
        <v>41600</v>
      </c>
      <c r="B2369" s="67" t="str">
        <f>TEXT($A2369,"YYYY")&amp;"-"&amp;TEXT(ROW()-1,"000")&amp;"-"&amp;$F2369&amp;TEXT(COUNTIF($F$2:F2369,$F2369), "000")</f>
        <v>2013-2368-泠涷茶879</v>
      </c>
      <c r="C2369" s="14" t="s">
        <v>173</v>
      </c>
      <c r="D2369" s="14" t="s">
        <v>88</v>
      </c>
      <c r="E2369" s="14" t="s">
        <v>21</v>
      </c>
      <c r="F2369" s="14" t="s">
        <v>176</v>
      </c>
      <c r="G2369" s="14">
        <v>99</v>
      </c>
      <c r="H2369" s="14">
        <v>100</v>
      </c>
      <c r="I2369" s="14">
        <v>92</v>
      </c>
      <c r="J2369" s="14">
        <v>9000</v>
      </c>
      <c r="K2369" s="15">
        <f t="shared" si="36"/>
        <v>828000</v>
      </c>
    </row>
    <row r="2370" spans="1:11">
      <c r="A2370" s="13">
        <v>41601</v>
      </c>
      <c r="B2370" s="67" t="str">
        <f>TEXT($A2370,"YYYY")&amp;"-"&amp;TEXT(ROW()-1,"000")&amp;"-"&amp;$F2370&amp;TEXT(COUNTIF($F$2:F2370,$F2370), "000")</f>
        <v>2013-2369-紅茶730</v>
      </c>
      <c r="C2370" s="14" t="s">
        <v>170</v>
      </c>
      <c r="D2370" s="14" t="s">
        <v>165</v>
      </c>
      <c r="E2370" s="14" t="s">
        <v>18</v>
      </c>
      <c r="F2370" s="14" t="s">
        <v>175</v>
      </c>
      <c r="G2370" s="14">
        <v>87</v>
      </c>
      <c r="H2370" s="14">
        <v>49</v>
      </c>
      <c r="I2370" s="14">
        <v>68</v>
      </c>
      <c r="J2370" s="14">
        <v>23500</v>
      </c>
      <c r="K2370" s="15">
        <f t="shared" ref="K2370:K2433" si="37">J2370*I2370</f>
        <v>1598000</v>
      </c>
    </row>
    <row r="2371" spans="1:11">
      <c r="A2371" s="13">
        <v>41602</v>
      </c>
      <c r="B2371" s="67" t="str">
        <f>TEXT($A2371,"YYYY")&amp;"-"&amp;TEXT(ROW()-1,"000")&amp;"-"&amp;$F2371&amp;TEXT(COUNTIF($F$2:F2371,$F2371), "000")</f>
        <v>2013-2370-泠涷茶880</v>
      </c>
      <c r="C2371" s="14" t="s">
        <v>169</v>
      </c>
      <c r="D2371" s="14" t="s">
        <v>11</v>
      </c>
      <c r="E2371" s="14" t="s">
        <v>7</v>
      </c>
      <c r="F2371" s="14" t="s">
        <v>176</v>
      </c>
      <c r="G2371" s="14">
        <v>66</v>
      </c>
      <c r="H2371" s="14">
        <v>99</v>
      </c>
      <c r="I2371" s="14">
        <v>82</v>
      </c>
      <c r="J2371" s="14">
        <v>9000</v>
      </c>
      <c r="K2371" s="15">
        <f t="shared" si="37"/>
        <v>738000</v>
      </c>
    </row>
    <row r="2372" spans="1:11">
      <c r="A2372" s="13">
        <v>41602</v>
      </c>
      <c r="B2372" s="67" t="str">
        <f>TEXT($A2372,"YYYY")&amp;"-"&amp;TEXT(ROW()-1,"000")&amp;"-"&amp;$F2372&amp;TEXT(COUNTIF($F$2:F2372,$F2372), "000")</f>
        <v>2013-2371-泠涷茶881</v>
      </c>
      <c r="C2372" s="14" t="s">
        <v>170</v>
      </c>
      <c r="D2372" s="14" t="s">
        <v>64</v>
      </c>
      <c r="E2372" s="14" t="s">
        <v>7</v>
      </c>
      <c r="F2372" s="14" t="s">
        <v>176</v>
      </c>
      <c r="G2372" s="14">
        <v>64</v>
      </c>
      <c r="H2372" s="14">
        <v>48</v>
      </c>
      <c r="I2372" s="14">
        <v>97</v>
      </c>
      <c r="J2372" s="14">
        <v>9000</v>
      </c>
      <c r="K2372" s="15">
        <f t="shared" si="37"/>
        <v>873000</v>
      </c>
    </row>
    <row r="2373" spans="1:11">
      <c r="A2373" s="13">
        <v>41602</v>
      </c>
      <c r="B2373" s="67" t="str">
        <f>TEXT($A2373,"YYYY")&amp;"-"&amp;TEXT(ROW()-1,"000")&amp;"-"&amp;$F2373&amp;TEXT(COUNTIF($F$2:F2373,$F2373), "000")</f>
        <v>2013-2372-奶茶569</v>
      </c>
      <c r="C2373" s="14" t="s">
        <v>171</v>
      </c>
      <c r="D2373" s="14" t="s">
        <v>126</v>
      </c>
      <c r="E2373" s="14" t="s">
        <v>18</v>
      </c>
      <c r="F2373" s="14" t="s">
        <v>174</v>
      </c>
      <c r="G2373" s="14">
        <v>97</v>
      </c>
      <c r="H2373" s="14">
        <v>85</v>
      </c>
      <c r="I2373" s="14">
        <v>49</v>
      </c>
      <c r="J2373" s="14">
        <v>18000</v>
      </c>
      <c r="K2373" s="15">
        <f t="shared" si="37"/>
        <v>882000</v>
      </c>
    </row>
    <row r="2374" spans="1:11">
      <c r="A2374" s="13">
        <v>41603</v>
      </c>
      <c r="B2374" s="67" t="str">
        <f>TEXT($A2374,"YYYY")&amp;"-"&amp;TEXT(ROW()-1,"000")&amp;"-"&amp;$F2374&amp;TEXT(COUNTIF($F$2:F2374,$F2374), "000")</f>
        <v>2013-2373-泠涷茶882</v>
      </c>
      <c r="C2374" s="14" t="s">
        <v>13</v>
      </c>
      <c r="D2374" s="14" t="s">
        <v>130</v>
      </c>
      <c r="E2374" s="14" t="s">
        <v>18</v>
      </c>
      <c r="F2374" s="14" t="s">
        <v>176</v>
      </c>
      <c r="G2374" s="14">
        <v>42</v>
      </c>
      <c r="H2374" s="14">
        <v>29</v>
      </c>
      <c r="I2374" s="14">
        <v>99</v>
      </c>
      <c r="J2374" s="14">
        <v>9000</v>
      </c>
      <c r="K2374" s="15">
        <f t="shared" si="37"/>
        <v>891000</v>
      </c>
    </row>
    <row r="2375" spans="1:11">
      <c r="A2375" s="13">
        <v>41603</v>
      </c>
      <c r="B2375" s="67" t="str">
        <f>TEXT($A2375,"YYYY")&amp;"-"&amp;TEXT(ROW()-1,"000")&amp;"-"&amp;$F2375&amp;TEXT(COUNTIF($F$2:F2375,$F2375), "000")</f>
        <v>2013-2374-紅茶731</v>
      </c>
      <c r="C2375" s="14" t="s">
        <v>169</v>
      </c>
      <c r="D2375" s="14" t="s">
        <v>153</v>
      </c>
      <c r="E2375" s="14" t="s">
        <v>7</v>
      </c>
      <c r="F2375" s="14" t="s">
        <v>175</v>
      </c>
      <c r="G2375" s="14">
        <v>28</v>
      </c>
      <c r="H2375" s="14">
        <v>93</v>
      </c>
      <c r="I2375" s="14">
        <v>29</v>
      </c>
      <c r="J2375" s="14">
        <v>23500</v>
      </c>
      <c r="K2375" s="15">
        <f t="shared" si="37"/>
        <v>681500</v>
      </c>
    </row>
    <row r="2376" spans="1:11">
      <c r="A2376" s="13">
        <v>41604</v>
      </c>
      <c r="B2376" s="67" t="str">
        <f>TEXT($A2376,"YYYY")&amp;"-"&amp;TEXT(ROW()-1,"000")&amp;"-"&amp;$F2376&amp;TEXT(COUNTIF($F$2:F2376,$F2376), "000")</f>
        <v>2013-2375-泠涷茶883</v>
      </c>
      <c r="C2376" s="14" t="s">
        <v>171</v>
      </c>
      <c r="D2376" s="14" t="s">
        <v>148</v>
      </c>
      <c r="E2376" s="14" t="s">
        <v>118</v>
      </c>
      <c r="F2376" s="14" t="s">
        <v>176</v>
      </c>
      <c r="G2376" s="14">
        <v>82</v>
      </c>
      <c r="H2376" s="14">
        <v>35</v>
      </c>
      <c r="I2376" s="14">
        <v>38</v>
      </c>
      <c r="J2376" s="14">
        <v>9000</v>
      </c>
      <c r="K2376" s="15">
        <f t="shared" si="37"/>
        <v>342000</v>
      </c>
    </row>
    <row r="2377" spans="1:11">
      <c r="A2377" s="13">
        <v>41604</v>
      </c>
      <c r="B2377" s="67" t="str">
        <f>TEXT($A2377,"YYYY")&amp;"-"&amp;TEXT(ROW()-1,"000")&amp;"-"&amp;$F2377&amp;TEXT(COUNTIF($F$2:F2377,$F2377), "000")</f>
        <v>2013-2376-泠涷茶884</v>
      </c>
      <c r="C2377" s="14" t="s">
        <v>173</v>
      </c>
      <c r="D2377" s="14" t="s">
        <v>162</v>
      </c>
      <c r="E2377" s="14" t="s">
        <v>118</v>
      </c>
      <c r="F2377" s="14" t="s">
        <v>176</v>
      </c>
      <c r="G2377" s="14">
        <v>37</v>
      </c>
      <c r="H2377" s="14">
        <v>47</v>
      </c>
      <c r="I2377" s="14">
        <v>74</v>
      </c>
      <c r="J2377" s="14">
        <v>9000</v>
      </c>
      <c r="K2377" s="15">
        <f t="shared" si="37"/>
        <v>666000</v>
      </c>
    </row>
    <row r="2378" spans="1:11">
      <c r="A2378" s="13">
        <v>41605</v>
      </c>
      <c r="B2378" s="67" t="str">
        <f>TEXT($A2378,"YYYY")&amp;"-"&amp;TEXT(ROW()-1,"000")&amp;"-"&amp;$F2378&amp;TEXT(COUNTIF($F$2:F2378,$F2378), "000")</f>
        <v>2013-2377-紅茶732</v>
      </c>
      <c r="C2378" s="14" t="s">
        <v>169</v>
      </c>
      <c r="D2378" s="14" t="s">
        <v>94</v>
      </c>
      <c r="E2378" s="14" t="s">
        <v>10</v>
      </c>
      <c r="F2378" s="14" t="s">
        <v>175</v>
      </c>
      <c r="G2378" s="14">
        <v>49</v>
      </c>
      <c r="H2378" s="14">
        <v>28</v>
      </c>
      <c r="I2378" s="14">
        <v>72</v>
      </c>
      <c r="J2378" s="14">
        <v>23500</v>
      </c>
      <c r="K2378" s="15">
        <f t="shared" si="37"/>
        <v>1692000</v>
      </c>
    </row>
    <row r="2379" spans="1:11">
      <c r="A2379" s="13">
        <v>41605</v>
      </c>
      <c r="B2379" s="67" t="str">
        <f>TEXT($A2379,"YYYY")&amp;"-"&amp;TEXT(ROW()-1,"000")&amp;"-"&amp;$F2379&amp;TEXT(COUNTIF($F$2:F2379,$F2379), "000")</f>
        <v>2013-2378-茶包117</v>
      </c>
      <c r="C2379" s="14" t="s">
        <v>170</v>
      </c>
      <c r="D2379" s="14" t="s">
        <v>43</v>
      </c>
      <c r="E2379" s="14" t="s">
        <v>21</v>
      </c>
      <c r="F2379" s="14" t="s">
        <v>178</v>
      </c>
      <c r="G2379" s="14">
        <v>99</v>
      </c>
      <c r="H2379" s="14">
        <v>23</v>
      </c>
      <c r="I2379" s="14">
        <v>37</v>
      </c>
      <c r="J2379" s="14">
        <v>4000</v>
      </c>
      <c r="K2379" s="15">
        <f t="shared" si="37"/>
        <v>148000</v>
      </c>
    </row>
    <row r="2380" spans="1:11">
      <c r="A2380" s="13">
        <v>41606</v>
      </c>
      <c r="B2380" s="67" t="str">
        <f>TEXT($A2380,"YYYY")&amp;"-"&amp;TEXT(ROW()-1,"000")&amp;"-"&amp;$F2380&amp;TEXT(COUNTIF($F$2:F2380,$F2380), "000")</f>
        <v>2013-2379-泠涷茶885</v>
      </c>
      <c r="C2380" s="14" t="s">
        <v>172</v>
      </c>
      <c r="D2380" s="14" t="s">
        <v>97</v>
      </c>
      <c r="E2380" s="14" t="s">
        <v>10</v>
      </c>
      <c r="F2380" s="14" t="s">
        <v>176</v>
      </c>
      <c r="G2380" s="14">
        <v>55</v>
      </c>
      <c r="H2380" s="14">
        <v>75</v>
      </c>
      <c r="I2380" s="14">
        <v>33</v>
      </c>
      <c r="J2380" s="14">
        <v>9000</v>
      </c>
      <c r="K2380" s="15">
        <f t="shared" si="37"/>
        <v>297000</v>
      </c>
    </row>
    <row r="2381" spans="1:11">
      <c r="A2381" s="13">
        <v>41607</v>
      </c>
      <c r="B2381" s="67" t="str">
        <f>TEXT($A2381,"YYYY")&amp;"-"&amp;TEXT(ROW()-1,"000")&amp;"-"&amp;$F2381&amp;TEXT(COUNTIF($F$2:F2381,$F2381), "000")</f>
        <v>2013-2380-泠涷茶886</v>
      </c>
      <c r="C2381" s="14" t="s">
        <v>172</v>
      </c>
      <c r="D2381" s="14" t="s">
        <v>52</v>
      </c>
      <c r="E2381" s="14" t="s">
        <v>23</v>
      </c>
      <c r="F2381" s="14" t="s">
        <v>176</v>
      </c>
      <c r="G2381" s="14">
        <v>42</v>
      </c>
      <c r="H2381" s="14">
        <v>21</v>
      </c>
      <c r="I2381" s="14">
        <v>7</v>
      </c>
      <c r="J2381" s="14">
        <v>9000</v>
      </c>
      <c r="K2381" s="15">
        <f t="shared" si="37"/>
        <v>63000</v>
      </c>
    </row>
    <row r="2382" spans="1:11">
      <c r="A2382" s="13">
        <v>41608</v>
      </c>
      <c r="B2382" s="67" t="str">
        <f>TEXT($A2382,"YYYY")&amp;"-"&amp;TEXT(ROW()-1,"000")&amp;"-"&amp;$F2382&amp;TEXT(COUNTIF($F$2:F2382,$F2382), "000")</f>
        <v>2013-2381-奶茶570</v>
      </c>
      <c r="C2382" s="14" t="s">
        <v>170</v>
      </c>
      <c r="D2382" s="14" t="s">
        <v>6</v>
      </c>
      <c r="E2382" s="14" t="s">
        <v>7</v>
      </c>
      <c r="F2382" s="14" t="s">
        <v>174</v>
      </c>
      <c r="G2382" s="14">
        <v>85</v>
      </c>
      <c r="H2382" s="14">
        <v>85</v>
      </c>
      <c r="I2382" s="14">
        <v>34</v>
      </c>
      <c r="J2382" s="14">
        <v>18000</v>
      </c>
      <c r="K2382" s="15">
        <f t="shared" si="37"/>
        <v>612000</v>
      </c>
    </row>
    <row r="2383" spans="1:11">
      <c r="A2383" s="13">
        <v>41610</v>
      </c>
      <c r="B2383" s="67" t="str">
        <f>TEXT($A2383,"YYYY")&amp;"-"&amp;TEXT(ROW()-1,"000")&amp;"-"&amp;$F2383&amp;TEXT(COUNTIF($F$2:F2383,$F2383), "000")</f>
        <v>2013-2382-紅茶733</v>
      </c>
      <c r="C2383" s="14" t="s">
        <v>171</v>
      </c>
      <c r="D2383" s="14" t="s">
        <v>46</v>
      </c>
      <c r="E2383" s="14" t="s">
        <v>10</v>
      </c>
      <c r="F2383" s="14" t="s">
        <v>175</v>
      </c>
      <c r="G2383" s="14">
        <v>82</v>
      </c>
      <c r="H2383" s="14">
        <v>41</v>
      </c>
      <c r="I2383" s="14">
        <v>2</v>
      </c>
      <c r="J2383" s="14">
        <v>23500</v>
      </c>
      <c r="K2383" s="15">
        <f t="shared" si="37"/>
        <v>47000</v>
      </c>
    </row>
    <row r="2384" spans="1:11">
      <c r="A2384" s="13">
        <v>41610</v>
      </c>
      <c r="B2384" s="67" t="str">
        <f>TEXT($A2384,"YYYY")&amp;"-"&amp;TEXT(ROW()-1,"000")&amp;"-"&amp;$F2384&amp;TEXT(COUNTIF($F$2:F2384,$F2384), "000")</f>
        <v>2013-2383-茶包118</v>
      </c>
      <c r="C2384" s="14" t="s">
        <v>170</v>
      </c>
      <c r="D2384" s="14" t="s">
        <v>46</v>
      </c>
      <c r="E2384" s="14" t="s">
        <v>7</v>
      </c>
      <c r="F2384" s="14" t="s">
        <v>178</v>
      </c>
      <c r="G2384" s="14">
        <v>32</v>
      </c>
      <c r="H2384" s="14">
        <v>57</v>
      </c>
      <c r="I2384" s="14">
        <v>22</v>
      </c>
      <c r="J2384" s="14">
        <v>4000</v>
      </c>
      <c r="K2384" s="15">
        <f t="shared" si="37"/>
        <v>88000</v>
      </c>
    </row>
    <row r="2385" spans="1:11">
      <c r="A2385" s="13">
        <v>41610</v>
      </c>
      <c r="B2385" s="67" t="str">
        <f>TEXT($A2385,"YYYY")&amp;"-"&amp;TEXT(ROW()-1,"000")&amp;"-"&amp;$F2385&amp;TEXT(COUNTIF($F$2:F2385,$F2385), "000")</f>
        <v>2013-2384-泠涷茶887</v>
      </c>
      <c r="C2385" s="14" t="s">
        <v>171</v>
      </c>
      <c r="D2385" s="14" t="s">
        <v>148</v>
      </c>
      <c r="E2385" s="14" t="s">
        <v>118</v>
      </c>
      <c r="F2385" s="14" t="s">
        <v>176</v>
      </c>
      <c r="G2385" s="14">
        <v>34</v>
      </c>
      <c r="H2385" s="14">
        <v>95</v>
      </c>
      <c r="I2385" s="14">
        <v>94</v>
      </c>
      <c r="J2385" s="14">
        <v>9000</v>
      </c>
      <c r="K2385" s="15">
        <f t="shared" si="37"/>
        <v>846000</v>
      </c>
    </row>
    <row r="2386" spans="1:11">
      <c r="A2386" s="13">
        <v>41611</v>
      </c>
      <c r="B2386" s="67" t="str">
        <f>TEXT($A2386,"YYYY")&amp;"-"&amp;TEXT(ROW()-1,"000")&amp;"-"&amp;$F2386&amp;TEXT(COUNTIF($F$2:F2386,$F2386), "000")</f>
        <v>2013-2385-奶茶571</v>
      </c>
      <c r="C2386" s="14" t="s">
        <v>171</v>
      </c>
      <c r="D2386" s="14" t="s">
        <v>54</v>
      </c>
      <c r="E2386" s="14" t="s">
        <v>7</v>
      </c>
      <c r="F2386" s="14" t="s">
        <v>174</v>
      </c>
      <c r="G2386" s="14">
        <v>78</v>
      </c>
      <c r="H2386" s="14">
        <v>86</v>
      </c>
      <c r="I2386" s="14">
        <v>68</v>
      </c>
      <c r="J2386" s="14">
        <v>18000</v>
      </c>
      <c r="K2386" s="15">
        <f t="shared" si="37"/>
        <v>1224000</v>
      </c>
    </row>
    <row r="2387" spans="1:11">
      <c r="A2387" s="13">
        <v>41611</v>
      </c>
      <c r="B2387" s="67" t="str">
        <f>TEXT($A2387,"YYYY")&amp;"-"&amp;TEXT(ROW()-1,"000")&amp;"-"&amp;$F2387&amp;TEXT(COUNTIF($F$2:F2387,$F2387), "000")</f>
        <v>2013-2386-茶包119</v>
      </c>
      <c r="C2387" s="14" t="s">
        <v>173</v>
      </c>
      <c r="D2387" s="14" t="s">
        <v>42</v>
      </c>
      <c r="E2387" s="14" t="s">
        <v>23</v>
      </c>
      <c r="F2387" s="14" t="s">
        <v>178</v>
      </c>
      <c r="G2387" s="14">
        <v>91</v>
      </c>
      <c r="H2387" s="14">
        <v>69</v>
      </c>
      <c r="I2387" s="14">
        <v>61</v>
      </c>
      <c r="J2387" s="14">
        <v>4000</v>
      </c>
      <c r="K2387" s="15">
        <f t="shared" si="37"/>
        <v>244000</v>
      </c>
    </row>
    <row r="2388" spans="1:11">
      <c r="A2388" s="13">
        <v>41612</v>
      </c>
      <c r="B2388" s="67" t="str">
        <f>TEXT($A2388,"YYYY")&amp;"-"&amp;TEXT(ROW()-1,"000")&amp;"-"&amp;$F2388&amp;TEXT(COUNTIF($F$2:F2388,$F2388), "000")</f>
        <v>2013-2387-茶包120</v>
      </c>
      <c r="C2388" s="14" t="s">
        <v>172</v>
      </c>
      <c r="D2388" s="14" t="s">
        <v>36</v>
      </c>
      <c r="E2388" s="14" t="s">
        <v>23</v>
      </c>
      <c r="F2388" s="14" t="s">
        <v>178</v>
      </c>
      <c r="G2388" s="14">
        <v>100</v>
      </c>
      <c r="H2388" s="14">
        <v>98</v>
      </c>
      <c r="I2388" s="14">
        <v>20</v>
      </c>
      <c r="J2388" s="14">
        <v>4000</v>
      </c>
      <c r="K2388" s="15">
        <f t="shared" si="37"/>
        <v>80000</v>
      </c>
    </row>
    <row r="2389" spans="1:11">
      <c r="A2389" s="13">
        <v>41612</v>
      </c>
      <c r="B2389" s="67" t="str">
        <f>TEXT($A2389,"YYYY")&amp;"-"&amp;TEXT(ROW()-1,"000")&amp;"-"&amp;$F2389&amp;TEXT(COUNTIF($F$2:F2389,$F2389), "000")</f>
        <v>2013-2388-奶茶572</v>
      </c>
      <c r="C2389" s="14" t="s">
        <v>173</v>
      </c>
      <c r="D2389" s="14" t="s">
        <v>69</v>
      </c>
      <c r="E2389" s="14" t="s">
        <v>7</v>
      </c>
      <c r="F2389" s="14" t="s">
        <v>174</v>
      </c>
      <c r="G2389" s="14">
        <v>54</v>
      </c>
      <c r="H2389" s="14">
        <v>45</v>
      </c>
      <c r="I2389" s="14">
        <v>89</v>
      </c>
      <c r="J2389" s="14">
        <v>18000</v>
      </c>
      <c r="K2389" s="15">
        <f t="shared" si="37"/>
        <v>1602000</v>
      </c>
    </row>
    <row r="2390" spans="1:11">
      <c r="A2390" s="13">
        <v>41613</v>
      </c>
      <c r="B2390" s="67" t="str">
        <f>TEXT($A2390,"YYYY")&amp;"-"&amp;TEXT(ROW()-1,"000")&amp;"-"&amp;$F2390&amp;TEXT(COUNTIF($F$2:F2390,$F2390), "000")</f>
        <v>2013-2389-奶茶573</v>
      </c>
      <c r="C2390" s="14" t="s">
        <v>172</v>
      </c>
      <c r="D2390" s="14" t="s">
        <v>99</v>
      </c>
      <c r="E2390" s="14" t="s">
        <v>18</v>
      </c>
      <c r="F2390" s="14" t="s">
        <v>174</v>
      </c>
      <c r="G2390" s="14">
        <v>58</v>
      </c>
      <c r="H2390" s="14">
        <v>67</v>
      </c>
      <c r="I2390" s="14">
        <v>18</v>
      </c>
      <c r="J2390" s="14">
        <v>18000</v>
      </c>
      <c r="K2390" s="15">
        <f t="shared" si="37"/>
        <v>324000</v>
      </c>
    </row>
    <row r="2391" spans="1:11">
      <c r="A2391" s="13">
        <v>41615</v>
      </c>
      <c r="B2391" s="67" t="str">
        <f>TEXT($A2391,"YYYY")&amp;"-"&amp;TEXT(ROW()-1,"000")&amp;"-"&amp;$F2391&amp;TEXT(COUNTIF($F$2:F2391,$F2391), "000")</f>
        <v>2013-2390-奶茶574</v>
      </c>
      <c r="C2391" s="14" t="s">
        <v>173</v>
      </c>
      <c r="D2391" s="14" t="s">
        <v>149</v>
      </c>
      <c r="E2391" s="14" t="s">
        <v>18</v>
      </c>
      <c r="F2391" s="14" t="s">
        <v>174</v>
      </c>
      <c r="G2391" s="14">
        <v>58</v>
      </c>
      <c r="H2391" s="14">
        <v>43</v>
      </c>
      <c r="I2391" s="14">
        <v>88</v>
      </c>
      <c r="J2391" s="14">
        <v>18000</v>
      </c>
      <c r="K2391" s="15">
        <f t="shared" si="37"/>
        <v>1584000</v>
      </c>
    </row>
    <row r="2392" spans="1:11">
      <c r="A2392" s="13">
        <v>41616</v>
      </c>
      <c r="B2392" s="67" t="str">
        <f>TEXT($A2392,"YYYY")&amp;"-"&amp;TEXT(ROW()-1,"000")&amp;"-"&amp;$F2392&amp;TEXT(COUNTIF($F$2:F2392,$F2392), "000")</f>
        <v>2013-2391-紅茶734</v>
      </c>
      <c r="C2392" s="14" t="s">
        <v>171</v>
      </c>
      <c r="D2392" s="14" t="s">
        <v>75</v>
      </c>
      <c r="E2392" s="14" t="s">
        <v>7</v>
      </c>
      <c r="F2392" s="14" t="s">
        <v>175</v>
      </c>
      <c r="G2392" s="14">
        <v>82</v>
      </c>
      <c r="H2392" s="14">
        <v>36</v>
      </c>
      <c r="I2392" s="14">
        <v>72</v>
      </c>
      <c r="J2392" s="14">
        <v>23500</v>
      </c>
      <c r="K2392" s="15">
        <f t="shared" si="37"/>
        <v>1692000</v>
      </c>
    </row>
    <row r="2393" spans="1:11">
      <c r="A2393" s="13">
        <v>41617</v>
      </c>
      <c r="B2393" s="67" t="str">
        <f>TEXT($A2393,"YYYY")&amp;"-"&amp;TEXT(ROW()-1,"000")&amp;"-"&amp;$F2393&amp;TEXT(COUNTIF($F$2:F2393,$F2393), "000")</f>
        <v>2013-2392-紅茶735</v>
      </c>
      <c r="C2393" s="14" t="s">
        <v>13</v>
      </c>
      <c r="D2393" s="14" t="s">
        <v>146</v>
      </c>
      <c r="E2393" s="14" t="s">
        <v>7</v>
      </c>
      <c r="F2393" s="14" t="s">
        <v>175</v>
      </c>
      <c r="G2393" s="14">
        <v>66</v>
      </c>
      <c r="H2393" s="14">
        <v>23</v>
      </c>
      <c r="I2393" s="14">
        <v>21</v>
      </c>
      <c r="J2393" s="14">
        <v>23500</v>
      </c>
      <c r="K2393" s="15">
        <f t="shared" si="37"/>
        <v>493500</v>
      </c>
    </row>
    <row r="2394" spans="1:11">
      <c r="A2394" s="13">
        <v>41618</v>
      </c>
      <c r="B2394" s="67" t="str">
        <f>TEXT($A2394,"YYYY")&amp;"-"&amp;TEXT(ROW()-1,"000")&amp;"-"&amp;$F2394&amp;TEXT(COUNTIF($F$2:F2394,$F2394), "000")</f>
        <v>2013-2393-奶茶575</v>
      </c>
      <c r="C2394" s="14" t="s">
        <v>170</v>
      </c>
      <c r="D2394" s="14" t="s">
        <v>6</v>
      </c>
      <c r="E2394" s="14" t="s">
        <v>7</v>
      </c>
      <c r="F2394" s="14" t="s">
        <v>174</v>
      </c>
      <c r="G2394" s="14">
        <v>90</v>
      </c>
      <c r="H2394" s="14">
        <v>64</v>
      </c>
      <c r="I2394" s="14">
        <v>87</v>
      </c>
      <c r="J2394" s="14">
        <v>18000</v>
      </c>
      <c r="K2394" s="15">
        <f t="shared" si="37"/>
        <v>1566000</v>
      </c>
    </row>
    <row r="2395" spans="1:11">
      <c r="A2395" s="13">
        <v>41618</v>
      </c>
      <c r="B2395" s="67" t="str">
        <f>TEXT($A2395,"YYYY")&amp;"-"&amp;TEXT(ROW()-1,"000")&amp;"-"&amp;$F2395&amp;TEXT(COUNTIF($F$2:F2395,$F2395), "000")</f>
        <v>2013-2394-奶茶576</v>
      </c>
      <c r="C2395" s="14" t="s">
        <v>173</v>
      </c>
      <c r="D2395" s="14" t="s">
        <v>46</v>
      </c>
      <c r="E2395" s="14" t="s">
        <v>7</v>
      </c>
      <c r="F2395" s="14" t="s">
        <v>174</v>
      </c>
      <c r="G2395" s="14">
        <v>81</v>
      </c>
      <c r="H2395" s="14">
        <v>26</v>
      </c>
      <c r="I2395" s="14">
        <v>85</v>
      </c>
      <c r="J2395" s="14">
        <v>18000</v>
      </c>
      <c r="K2395" s="15">
        <f t="shared" si="37"/>
        <v>1530000</v>
      </c>
    </row>
    <row r="2396" spans="1:11">
      <c r="A2396" s="13">
        <v>41618</v>
      </c>
      <c r="B2396" s="67" t="str">
        <f>TEXT($A2396,"YYYY")&amp;"-"&amp;TEXT(ROW()-1,"000")&amp;"-"&amp;$F2396&amp;TEXT(COUNTIF($F$2:F2396,$F2396), "000")</f>
        <v>2013-2395-泠涷茶888</v>
      </c>
      <c r="C2396" s="14" t="s">
        <v>171</v>
      </c>
      <c r="D2396" s="14" t="s">
        <v>63</v>
      </c>
      <c r="E2396" s="14" t="s">
        <v>7</v>
      </c>
      <c r="F2396" s="14" t="s">
        <v>176</v>
      </c>
      <c r="G2396" s="14">
        <v>68</v>
      </c>
      <c r="H2396" s="14">
        <v>81</v>
      </c>
      <c r="I2396" s="14">
        <v>24</v>
      </c>
      <c r="J2396" s="14">
        <v>9000</v>
      </c>
      <c r="K2396" s="15">
        <f t="shared" si="37"/>
        <v>216000</v>
      </c>
    </row>
    <row r="2397" spans="1:11">
      <c r="A2397" s="13">
        <v>41620</v>
      </c>
      <c r="B2397" s="67" t="str">
        <f>TEXT($A2397,"YYYY")&amp;"-"&amp;TEXT(ROW()-1,"000")&amp;"-"&amp;$F2397&amp;TEXT(COUNTIF($F$2:F2397,$F2397), "000")</f>
        <v>2013-2396-紅茶736</v>
      </c>
      <c r="C2397" s="14" t="s">
        <v>169</v>
      </c>
      <c r="D2397" s="14" t="s">
        <v>104</v>
      </c>
      <c r="E2397" s="14" t="s">
        <v>18</v>
      </c>
      <c r="F2397" s="14" t="s">
        <v>175</v>
      </c>
      <c r="G2397" s="14">
        <v>99</v>
      </c>
      <c r="H2397" s="14">
        <v>90</v>
      </c>
      <c r="I2397" s="14">
        <v>39</v>
      </c>
      <c r="J2397" s="14">
        <v>23500</v>
      </c>
      <c r="K2397" s="15">
        <f t="shared" si="37"/>
        <v>916500</v>
      </c>
    </row>
    <row r="2398" spans="1:11">
      <c r="A2398" s="13">
        <v>41620</v>
      </c>
      <c r="B2398" s="67" t="str">
        <f>TEXT($A2398,"YYYY")&amp;"-"&amp;TEXT(ROW()-1,"000")&amp;"-"&amp;$F2398&amp;TEXT(COUNTIF($F$2:F2398,$F2398), "000")</f>
        <v>2013-2397-奶茶577</v>
      </c>
      <c r="C2398" s="14" t="s">
        <v>169</v>
      </c>
      <c r="D2398" s="14" t="s">
        <v>143</v>
      </c>
      <c r="E2398" s="14" t="s">
        <v>18</v>
      </c>
      <c r="F2398" s="14" t="s">
        <v>174</v>
      </c>
      <c r="G2398" s="14">
        <v>37</v>
      </c>
      <c r="H2398" s="14">
        <v>23</v>
      </c>
      <c r="I2398" s="14">
        <v>69</v>
      </c>
      <c r="J2398" s="14">
        <v>18000</v>
      </c>
      <c r="K2398" s="15">
        <f t="shared" si="37"/>
        <v>1242000</v>
      </c>
    </row>
    <row r="2399" spans="1:11">
      <c r="A2399" s="13">
        <v>41621</v>
      </c>
      <c r="B2399" s="67" t="str">
        <f>TEXT($A2399,"YYYY")&amp;"-"&amp;TEXT(ROW()-1,"000")&amp;"-"&amp;$F2399&amp;TEXT(COUNTIF($F$2:F2399,$F2399), "000")</f>
        <v>2013-2398-紅茶737</v>
      </c>
      <c r="C2399" s="14" t="s">
        <v>169</v>
      </c>
      <c r="D2399" s="14" t="s">
        <v>160</v>
      </c>
      <c r="E2399" s="14" t="s">
        <v>10</v>
      </c>
      <c r="F2399" s="14" t="s">
        <v>175</v>
      </c>
      <c r="G2399" s="14">
        <v>20</v>
      </c>
      <c r="H2399" s="14">
        <v>29</v>
      </c>
      <c r="I2399" s="14">
        <v>57</v>
      </c>
      <c r="J2399" s="14">
        <v>23500</v>
      </c>
      <c r="K2399" s="15">
        <f t="shared" si="37"/>
        <v>1339500</v>
      </c>
    </row>
    <row r="2400" spans="1:11">
      <c r="A2400" s="13">
        <v>41621</v>
      </c>
      <c r="B2400" s="67" t="str">
        <f>TEXT($A2400,"YYYY")&amp;"-"&amp;TEXT(ROW()-1,"000")&amp;"-"&amp;$F2400&amp;TEXT(COUNTIF($F$2:F2400,$F2400), "000")</f>
        <v>2013-2399-奶茶578</v>
      </c>
      <c r="C2400" s="14" t="s">
        <v>173</v>
      </c>
      <c r="D2400" s="14" t="s">
        <v>152</v>
      </c>
      <c r="E2400" s="14" t="s">
        <v>10</v>
      </c>
      <c r="F2400" s="14" t="s">
        <v>174</v>
      </c>
      <c r="G2400" s="14">
        <v>56</v>
      </c>
      <c r="H2400" s="14">
        <v>71</v>
      </c>
      <c r="I2400" s="14">
        <v>98</v>
      </c>
      <c r="J2400" s="14">
        <v>18000</v>
      </c>
      <c r="K2400" s="15">
        <f t="shared" si="37"/>
        <v>1764000</v>
      </c>
    </row>
    <row r="2401" spans="1:11">
      <c r="A2401" s="13">
        <v>41623</v>
      </c>
      <c r="B2401" s="67" t="str">
        <f>TEXT($A2401,"YYYY")&amp;"-"&amp;TEXT(ROW()-1,"000")&amp;"-"&amp;$F2401&amp;TEXT(COUNTIF($F$2:F2401,$F2401), "000")</f>
        <v>2013-2400-紅茶738</v>
      </c>
      <c r="C2401" s="14" t="s">
        <v>172</v>
      </c>
      <c r="D2401" s="14" t="s">
        <v>61</v>
      </c>
      <c r="E2401" s="14" t="s">
        <v>7</v>
      </c>
      <c r="F2401" s="14" t="s">
        <v>175</v>
      </c>
      <c r="G2401" s="14">
        <v>82</v>
      </c>
      <c r="H2401" s="14">
        <v>96</v>
      </c>
      <c r="I2401" s="14">
        <v>78</v>
      </c>
      <c r="J2401" s="14">
        <v>23500</v>
      </c>
      <c r="K2401" s="15">
        <f t="shared" si="37"/>
        <v>1833000</v>
      </c>
    </row>
    <row r="2402" spans="1:11">
      <c r="A2402" s="13">
        <v>41623</v>
      </c>
      <c r="B2402" s="67" t="str">
        <f>TEXT($A2402,"YYYY")&amp;"-"&amp;TEXT(ROW()-1,"000")&amp;"-"&amp;$F2402&amp;TEXT(COUNTIF($F$2:F2402,$F2402), "000")</f>
        <v>2013-2401-紅茶739</v>
      </c>
      <c r="C2402" s="14" t="s">
        <v>173</v>
      </c>
      <c r="D2402" s="14" t="s">
        <v>107</v>
      </c>
      <c r="E2402" s="14" t="s">
        <v>18</v>
      </c>
      <c r="F2402" s="14" t="s">
        <v>175</v>
      </c>
      <c r="G2402" s="14">
        <v>22</v>
      </c>
      <c r="H2402" s="14">
        <v>91</v>
      </c>
      <c r="I2402" s="14">
        <v>93</v>
      </c>
      <c r="J2402" s="14">
        <v>23500</v>
      </c>
      <c r="K2402" s="15">
        <f t="shared" si="37"/>
        <v>2185500</v>
      </c>
    </row>
    <row r="2403" spans="1:11">
      <c r="A2403" s="13">
        <v>41625</v>
      </c>
      <c r="B2403" s="67" t="str">
        <f>TEXT($A2403,"YYYY")&amp;"-"&amp;TEXT(ROW()-1,"000")&amp;"-"&amp;$F2403&amp;TEXT(COUNTIF($F$2:F2403,$F2403), "000")</f>
        <v>2013-2402-紅茶740</v>
      </c>
      <c r="C2403" s="14" t="s">
        <v>171</v>
      </c>
      <c r="D2403" s="14" t="s">
        <v>140</v>
      </c>
      <c r="E2403" s="14" t="s">
        <v>118</v>
      </c>
      <c r="F2403" s="14" t="s">
        <v>175</v>
      </c>
      <c r="G2403" s="14">
        <v>45</v>
      </c>
      <c r="H2403" s="14">
        <v>78</v>
      </c>
      <c r="I2403" s="14">
        <v>54</v>
      </c>
      <c r="J2403" s="14">
        <v>23500</v>
      </c>
      <c r="K2403" s="15">
        <f t="shared" si="37"/>
        <v>1269000</v>
      </c>
    </row>
    <row r="2404" spans="1:11">
      <c r="A2404" s="13">
        <v>41625</v>
      </c>
      <c r="B2404" s="67" t="str">
        <f>TEXT($A2404,"YYYY")&amp;"-"&amp;TEXT(ROW()-1,"000")&amp;"-"&amp;$F2404&amp;TEXT(COUNTIF($F$2:F2404,$F2404), "000")</f>
        <v>2013-2403-紅茶741</v>
      </c>
      <c r="C2404" s="14" t="s">
        <v>172</v>
      </c>
      <c r="D2404" s="14" t="s">
        <v>101</v>
      </c>
      <c r="E2404" s="14" t="s">
        <v>10</v>
      </c>
      <c r="F2404" s="14" t="s">
        <v>175</v>
      </c>
      <c r="G2404" s="14">
        <v>73</v>
      </c>
      <c r="H2404" s="14">
        <v>92</v>
      </c>
      <c r="I2404" s="14">
        <v>53</v>
      </c>
      <c r="J2404" s="14">
        <v>23500</v>
      </c>
      <c r="K2404" s="15">
        <f t="shared" si="37"/>
        <v>1245500</v>
      </c>
    </row>
    <row r="2405" spans="1:11">
      <c r="A2405" s="13">
        <v>41625</v>
      </c>
      <c r="B2405" s="67" t="str">
        <f>TEXT($A2405,"YYYY")&amp;"-"&amp;TEXT(ROW()-1,"000")&amp;"-"&amp;$F2405&amp;TEXT(COUNTIF($F$2:F2405,$F2405), "000")</f>
        <v>2013-2404-泠涷茶889</v>
      </c>
      <c r="C2405" s="14" t="s">
        <v>172</v>
      </c>
      <c r="D2405" s="14" t="s">
        <v>19</v>
      </c>
      <c r="E2405" s="14" t="s">
        <v>7</v>
      </c>
      <c r="F2405" s="14" t="s">
        <v>176</v>
      </c>
      <c r="G2405" s="14">
        <v>78</v>
      </c>
      <c r="H2405" s="14">
        <v>31</v>
      </c>
      <c r="I2405" s="14">
        <v>31</v>
      </c>
      <c r="J2405" s="14">
        <v>9000</v>
      </c>
      <c r="K2405" s="15">
        <f t="shared" si="37"/>
        <v>279000</v>
      </c>
    </row>
    <row r="2406" spans="1:11">
      <c r="A2406" s="13">
        <v>41626</v>
      </c>
      <c r="B2406" s="67" t="str">
        <f>TEXT($A2406,"YYYY")&amp;"-"&amp;TEXT(ROW()-1,"000")&amp;"-"&amp;$F2406&amp;TEXT(COUNTIF($F$2:F2406,$F2406), "000")</f>
        <v>2013-2405-紅茶742</v>
      </c>
      <c r="C2406" s="14" t="s">
        <v>170</v>
      </c>
      <c r="D2406" s="14" t="s">
        <v>67</v>
      </c>
      <c r="E2406" s="14" t="s">
        <v>7</v>
      </c>
      <c r="F2406" s="14" t="s">
        <v>175</v>
      </c>
      <c r="G2406" s="14">
        <v>36</v>
      </c>
      <c r="H2406" s="14">
        <v>61</v>
      </c>
      <c r="I2406" s="14">
        <v>77</v>
      </c>
      <c r="J2406" s="14">
        <v>23500</v>
      </c>
      <c r="K2406" s="15">
        <f t="shared" si="37"/>
        <v>1809500</v>
      </c>
    </row>
    <row r="2407" spans="1:11">
      <c r="A2407" s="13">
        <v>41627</v>
      </c>
      <c r="B2407" s="67" t="str">
        <f>TEXT($A2407,"YYYY")&amp;"-"&amp;TEXT(ROW()-1,"000")&amp;"-"&amp;$F2407&amp;TEXT(COUNTIF($F$2:F2407,$F2407), "000")</f>
        <v>2013-2406-泠涷茶890</v>
      </c>
      <c r="C2407" s="14" t="s">
        <v>13</v>
      </c>
      <c r="D2407" s="14" t="s">
        <v>124</v>
      </c>
      <c r="E2407" s="14" t="s">
        <v>118</v>
      </c>
      <c r="F2407" s="14" t="s">
        <v>176</v>
      </c>
      <c r="G2407" s="14">
        <v>63</v>
      </c>
      <c r="H2407" s="14">
        <v>99</v>
      </c>
      <c r="I2407" s="14">
        <v>28</v>
      </c>
      <c r="J2407" s="14">
        <v>9000</v>
      </c>
      <c r="K2407" s="15">
        <f t="shared" si="37"/>
        <v>252000</v>
      </c>
    </row>
    <row r="2408" spans="1:11">
      <c r="A2408" s="13">
        <v>41628</v>
      </c>
      <c r="B2408" s="67" t="str">
        <f>TEXT($A2408,"YYYY")&amp;"-"&amp;TEXT(ROW()-1,"000")&amp;"-"&amp;$F2408&amp;TEXT(COUNTIF($F$2:F2408,$F2408), "000")</f>
        <v>2013-2407-紅茶743</v>
      </c>
      <c r="C2408" s="14" t="s">
        <v>172</v>
      </c>
      <c r="D2408" s="14" t="s">
        <v>48</v>
      </c>
      <c r="E2408" s="14" t="s">
        <v>23</v>
      </c>
      <c r="F2408" s="14" t="s">
        <v>175</v>
      </c>
      <c r="G2408" s="14">
        <v>88</v>
      </c>
      <c r="H2408" s="14">
        <v>54</v>
      </c>
      <c r="I2408" s="14">
        <v>83</v>
      </c>
      <c r="J2408" s="14">
        <v>23500</v>
      </c>
      <c r="K2408" s="15">
        <f t="shared" si="37"/>
        <v>1950500</v>
      </c>
    </row>
    <row r="2409" spans="1:11">
      <c r="A2409" s="13">
        <v>41629</v>
      </c>
      <c r="B2409" s="67" t="str">
        <f>TEXT($A2409,"YYYY")&amp;"-"&amp;TEXT(ROW()-1,"000")&amp;"-"&amp;$F2409&amp;TEXT(COUNTIF($F$2:F2409,$F2409), "000")</f>
        <v>2013-2408-奶茶579</v>
      </c>
      <c r="C2409" s="14" t="s">
        <v>173</v>
      </c>
      <c r="D2409" s="14" t="s">
        <v>29</v>
      </c>
      <c r="E2409" s="14" t="s">
        <v>10</v>
      </c>
      <c r="F2409" s="14" t="s">
        <v>174</v>
      </c>
      <c r="G2409" s="14">
        <v>78</v>
      </c>
      <c r="H2409" s="14">
        <v>74</v>
      </c>
      <c r="I2409" s="14">
        <v>38</v>
      </c>
      <c r="J2409" s="14">
        <v>18000</v>
      </c>
      <c r="K2409" s="15">
        <f t="shared" si="37"/>
        <v>684000</v>
      </c>
    </row>
    <row r="2410" spans="1:11">
      <c r="A2410" s="13">
        <v>41629</v>
      </c>
      <c r="B2410" s="67" t="str">
        <f>TEXT($A2410,"YYYY")&amp;"-"&amp;TEXT(ROW()-1,"000")&amp;"-"&amp;$F2410&amp;TEXT(COUNTIF($F$2:F2410,$F2410), "000")</f>
        <v>2013-2409-泠涷茶891</v>
      </c>
      <c r="C2410" s="14" t="s">
        <v>171</v>
      </c>
      <c r="D2410" s="14" t="s">
        <v>39</v>
      </c>
      <c r="E2410" s="14" t="s">
        <v>23</v>
      </c>
      <c r="F2410" s="14" t="s">
        <v>176</v>
      </c>
      <c r="G2410" s="14">
        <v>26</v>
      </c>
      <c r="H2410" s="14">
        <v>25</v>
      </c>
      <c r="I2410" s="14">
        <v>38</v>
      </c>
      <c r="J2410" s="14">
        <v>9000</v>
      </c>
      <c r="K2410" s="15">
        <f t="shared" si="37"/>
        <v>342000</v>
      </c>
    </row>
    <row r="2411" spans="1:11">
      <c r="A2411" s="13">
        <v>41631</v>
      </c>
      <c r="B2411" s="67" t="str">
        <f>TEXT($A2411,"YYYY")&amp;"-"&amp;TEXT(ROW()-1,"000")&amp;"-"&amp;$F2411&amp;TEXT(COUNTIF($F$2:F2411,$F2411), "000")</f>
        <v>2013-2410-泠涷茶892</v>
      </c>
      <c r="C2411" s="14" t="s">
        <v>169</v>
      </c>
      <c r="D2411" s="14" t="s">
        <v>138</v>
      </c>
      <c r="E2411" s="14" t="s">
        <v>7</v>
      </c>
      <c r="F2411" s="14" t="s">
        <v>176</v>
      </c>
      <c r="G2411" s="14">
        <v>24</v>
      </c>
      <c r="H2411" s="14">
        <v>28</v>
      </c>
      <c r="I2411" s="14">
        <v>87</v>
      </c>
      <c r="J2411" s="14">
        <v>9000</v>
      </c>
      <c r="K2411" s="15">
        <f t="shared" si="37"/>
        <v>783000</v>
      </c>
    </row>
    <row r="2412" spans="1:11">
      <c r="A2412" s="13">
        <v>41633</v>
      </c>
      <c r="B2412" s="67" t="str">
        <f>TEXT($A2412,"YYYY")&amp;"-"&amp;TEXT(ROW()-1,"000")&amp;"-"&amp;$F2412&amp;TEXT(COUNTIF($F$2:F2412,$F2412), "000")</f>
        <v>2013-2411-紅茶744</v>
      </c>
      <c r="C2412" s="14" t="s">
        <v>173</v>
      </c>
      <c r="D2412" s="14" t="s">
        <v>46</v>
      </c>
      <c r="E2412" s="14" t="s">
        <v>7</v>
      </c>
      <c r="F2412" s="14" t="s">
        <v>175</v>
      </c>
      <c r="G2412" s="14">
        <v>37</v>
      </c>
      <c r="H2412" s="14">
        <v>22</v>
      </c>
      <c r="I2412" s="14">
        <v>43</v>
      </c>
      <c r="J2412" s="14">
        <v>23500</v>
      </c>
      <c r="K2412" s="15">
        <f t="shared" si="37"/>
        <v>1010500</v>
      </c>
    </row>
    <row r="2413" spans="1:11">
      <c r="A2413" s="13">
        <v>41633</v>
      </c>
      <c r="B2413" s="67" t="str">
        <f>TEXT($A2413,"YYYY")&amp;"-"&amp;TEXT(ROW()-1,"000")&amp;"-"&amp;$F2413&amp;TEXT(COUNTIF($F$2:F2413,$F2413), "000")</f>
        <v>2013-2412-奶茶580</v>
      </c>
      <c r="C2413" s="14" t="s">
        <v>169</v>
      </c>
      <c r="D2413" s="14" t="s">
        <v>6</v>
      </c>
      <c r="E2413" s="14" t="s">
        <v>7</v>
      </c>
      <c r="F2413" s="14" t="s">
        <v>174</v>
      </c>
      <c r="G2413" s="14">
        <v>70</v>
      </c>
      <c r="H2413" s="14">
        <v>28</v>
      </c>
      <c r="I2413" s="14">
        <v>96</v>
      </c>
      <c r="J2413" s="14">
        <v>18000</v>
      </c>
      <c r="K2413" s="15">
        <f t="shared" si="37"/>
        <v>1728000</v>
      </c>
    </row>
    <row r="2414" spans="1:11">
      <c r="A2414" s="13">
        <v>41633</v>
      </c>
      <c r="B2414" s="67" t="str">
        <f>TEXT($A2414,"YYYY")&amp;"-"&amp;TEXT(ROW()-1,"000")&amp;"-"&amp;$F2414&amp;TEXT(COUNTIF($F$2:F2414,$F2414), "000")</f>
        <v>2013-2413-茶包121</v>
      </c>
      <c r="C2414" s="14" t="s">
        <v>172</v>
      </c>
      <c r="D2414" s="14" t="s">
        <v>36</v>
      </c>
      <c r="E2414" s="14" t="s">
        <v>23</v>
      </c>
      <c r="F2414" s="14" t="s">
        <v>178</v>
      </c>
      <c r="G2414" s="14">
        <v>68</v>
      </c>
      <c r="H2414" s="14">
        <v>43</v>
      </c>
      <c r="I2414" s="14">
        <v>36</v>
      </c>
      <c r="J2414" s="14">
        <v>4000</v>
      </c>
      <c r="K2414" s="15">
        <f t="shared" si="37"/>
        <v>144000</v>
      </c>
    </row>
    <row r="2415" spans="1:11">
      <c r="A2415" s="13">
        <v>41633</v>
      </c>
      <c r="B2415" s="67" t="str">
        <f>TEXT($A2415,"YYYY")&amp;"-"&amp;TEXT(ROW()-1,"000")&amp;"-"&amp;$F2415&amp;TEXT(COUNTIF($F$2:F2415,$F2415), "000")</f>
        <v>2013-2414-茶里王066</v>
      </c>
      <c r="C2415" s="14" t="s">
        <v>173</v>
      </c>
      <c r="D2415" s="14" t="s">
        <v>12</v>
      </c>
      <c r="E2415" s="14" t="s">
        <v>10</v>
      </c>
      <c r="F2415" s="14" t="s">
        <v>177</v>
      </c>
      <c r="G2415" s="14">
        <v>92</v>
      </c>
      <c r="H2415" s="14">
        <v>90</v>
      </c>
      <c r="I2415" s="14">
        <v>45</v>
      </c>
      <c r="J2415" s="14">
        <v>5000</v>
      </c>
      <c r="K2415" s="15">
        <f t="shared" si="37"/>
        <v>225000</v>
      </c>
    </row>
    <row r="2416" spans="1:11">
      <c r="A2416" s="13">
        <v>41633</v>
      </c>
      <c r="B2416" s="67" t="str">
        <f>TEXT($A2416,"YYYY")&amp;"-"&amp;TEXT(ROW()-1,"000")&amp;"-"&amp;$F2416&amp;TEXT(COUNTIF($F$2:F2416,$F2416), "000")</f>
        <v>2013-2415-茶包122</v>
      </c>
      <c r="C2416" s="14" t="s">
        <v>171</v>
      </c>
      <c r="D2416" s="14" t="s">
        <v>65</v>
      </c>
      <c r="E2416" s="14" t="s">
        <v>23</v>
      </c>
      <c r="F2416" s="14" t="s">
        <v>178</v>
      </c>
      <c r="G2416" s="14">
        <v>93</v>
      </c>
      <c r="H2416" s="14">
        <v>59</v>
      </c>
      <c r="I2416" s="14">
        <v>53</v>
      </c>
      <c r="J2416" s="14">
        <v>4000</v>
      </c>
      <c r="K2416" s="15">
        <f t="shared" si="37"/>
        <v>212000</v>
      </c>
    </row>
    <row r="2417" spans="1:11">
      <c r="A2417" s="13">
        <v>41633</v>
      </c>
      <c r="B2417" s="67" t="str">
        <f>TEXT($A2417,"YYYY")&amp;"-"&amp;TEXT(ROW()-1,"000")&amp;"-"&amp;$F2417&amp;TEXT(COUNTIF($F$2:F2417,$F2417), "000")</f>
        <v>2013-2416-奶茶581</v>
      </c>
      <c r="C2417" s="14" t="s">
        <v>13</v>
      </c>
      <c r="D2417" s="14" t="s">
        <v>103</v>
      </c>
      <c r="E2417" s="14" t="s">
        <v>23</v>
      </c>
      <c r="F2417" s="14" t="s">
        <v>174</v>
      </c>
      <c r="G2417" s="14">
        <v>92</v>
      </c>
      <c r="H2417" s="14">
        <v>84</v>
      </c>
      <c r="I2417" s="14">
        <v>85</v>
      </c>
      <c r="J2417" s="14">
        <v>18000</v>
      </c>
      <c r="K2417" s="15">
        <f t="shared" si="37"/>
        <v>1530000</v>
      </c>
    </row>
    <row r="2418" spans="1:11">
      <c r="A2418" s="13">
        <v>41635</v>
      </c>
      <c r="B2418" s="67" t="str">
        <f>TEXT($A2418,"YYYY")&amp;"-"&amp;TEXT(ROW()-1,"000")&amp;"-"&amp;$F2418&amp;TEXT(COUNTIF($F$2:F2418,$F2418), "000")</f>
        <v>2013-2417-茶包123</v>
      </c>
      <c r="C2418" s="14" t="s">
        <v>170</v>
      </c>
      <c r="D2418" s="14" t="s">
        <v>43</v>
      </c>
      <c r="E2418" s="14" t="s">
        <v>21</v>
      </c>
      <c r="F2418" s="14" t="s">
        <v>178</v>
      </c>
      <c r="G2418" s="14">
        <v>40</v>
      </c>
      <c r="H2418" s="14">
        <v>44</v>
      </c>
      <c r="I2418" s="14">
        <v>67</v>
      </c>
      <c r="J2418" s="14">
        <v>4000</v>
      </c>
      <c r="K2418" s="15">
        <f t="shared" si="37"/>
        <v>268000</v>
      </c>
    </row>
    <row r="2419" spans="1:11">
      <c r="A2419" s="13">
        <v>41635</v>
      </c>
      <c r="B2419" s="67" t="str">
        <f>TEXT($A2419,"YYYY")&amp;"-"&amp;TEXT(ROW()-1,"000")&amp;"-"&amp;$F2419&amp;TEXT(COUNTIF($F$2:F2419,$F2419), "000")</f>
        <v>2013-2418-阿里茶012</v>
      </c>
      <c r="C2419" s="14" t="s">
        <v>171</v>
      </c>
      <c r="D2419" s="14" t="s">
        <v>96</v>
      </c>
      <c r="E2419" s="14" t="s">
        <v>18</v>
      </c>
      <c r="F2419" s="14" t="s">
        <v>179</v>
      </c>
      <c r="G2419" s="14">
        <v>62</v>
      </c>
      <c r="H2419" s="14">
        <v>33</v>
      </c>
      <c r="I2419" s="14">
        <v>27</v>
      </c>
      <c r="J2419" s="14">
        <v>6000</v>
      </c>
      <c r="K2419" s="15">
        <f t="shared" si="37"/>
        <v>162000</v>
      </c>
    </row>
    <row r="2420" spans="1:11">
      <c r="A2420" s="13">
        <v>41635</v>
      </c>
      <c r="B2420" s="67" t="str">
        <f>TEXT($A2420,"YYYY")&amp;"-"&amp;TEXT(ROW()-1,"000")&amp;"-"&amp;$F2420&amp;TEXT(COUNTIF($F$2:F2420,$F2420), "000")</f>
        <v>2013-2419-泠涷茶893</v>
      </c>
      <c r="C2420" s="14" t="s">
        <v>13</v>
      </c>
      <c r="D2420" s="14" t="s">
        <v>112</v>
      </c>
      <c r="E2420" s="14" t="s">
        <v>23</v>
      </c>
      <c r="F2420" s="14" t="s">
        <v>176</v>
      </c>
      <c r="G2420" s="14">
        <v>57</v>
      </c>
      <c r="H2420" s="14">
        <v>69</v>
      </c>
      <c r="I2420" s="14">
        <v>9</v>
      </c>
      <c r="J2420" s="14">
        <v>9000</v>
      </c>
      <c r="K2420" s="15">
        <f t="shared" si="37"/>
        <v>81000</v>
      </c>
    </row>
    <row r="2421" spans="1:11">
      <c r="A2421" s="13">
        <v>41637</v>
      </c>
      <c r="B2421" s="67" t="str">
        <f>TEXT($A2421,"YYYY")&amp;"-"&amp;TEXT(ROW()-1,"000")&amp;"-"&amp;$F2421&amp;TEXT(COUNTIF($F$2:F2421,$F2421), "000")</f>
        <v>2013-2420-奶茶582</v>
      </c>
      <c r="C2421" s="14" t="s">
        <v>173</v>
      </c>
      <c r="D2421" s="14" t="s">
        <v>69</v>
      </c>
      <c r="E2421" s="14" t="s">
        <v>7</v>
      </c>
      <c r="F2421" s="14" t="s">
        <v>174</v>
      </c>
      <c r="G2421" s="14">
        <v>80</v>
      </c>
      <c r="H2421" s="14">
        <v>27</v>
      </c>
      <c r="I2421" s="14">
        <v>12</v>
      </c>
      <c r="J2421" s="14">
        <v>18000</v>
      </c>
      <c r="K2421" s="15">
        <f t="shared" si="37"/>
        <v>216000</v>
      </c>
    </row>
    <row r="2422" spans="1:11">
      <c r="A2422" s="13">
        <v>41637</v>
      </c>
      <c r="B2422" s="67" t="str">
        <f>TEXT($A2422,"YYYY")&amp;"-"&amp;TEXT(ROW()-1,"000")&amp;"-"&amp;$F2422&amp;TEXT(COUNTIF($F$2:F2422,$F2422), "000")</f>
        <v>2013-2421-紅茶745</v>
      </c>
      <c r="C2422" s="14" t="s">
        <v>169</v>
      </c>
      <c r="D2422" s="14" t="s">
        <v>84</v>
      </c>
      <c r="E2422" s="14" t="s">
        <v>18</v>
      </c>
      <c r="F2422" s="14" t="s">
        <v>175</v>
      </c>
      <c r="G2422" s="14">
        <v>56</v>
      </c>
      <c r="H2422" s="14">
        <v>40</v>
      </c>
      <c r="I2422" s="14">
        <v>19</v>
      </c>
      <c r="J2422" s="14">
        <v>23500</v>
      </c>
      <c r="K2422" s="15">
        <f t="shared" si="37"/>
        <v>446500</v>
      </c>
    </row>
    <row r="2423" spans="1:11">
      <c r="A2423" s="13">
        <v>41638</v>
      </c>
      <c r="B2423" s="67" t="str">
        <f>TEXT($A2423,"YYYY")&amp;"-"&amp;TEXT(ROW()-1,"000")&amp;"-"&amp;$F2423&amp;TEXT(COUNTIF($F$2:F2423,$F2423), "000")</f>
        <v>2013-2422-泠涷茶894</v>
      </c>
      <c r="C2423" s="14" t="s">
        <v>172</v>
      </c>
      <c r="D2423" s="14" t="s">
        <v>19</v>
      </c>
      <c r="E2423" s="14" t="s">
        <v>7</v>
      </c>
      <c r="F2423" s="14" t="s">
        <v>176</v>
      </c>
      <c r="G2423" s="14">
        <v>86</v>
      </c>
      <c r="H2423" s="14">
        <v>62</v>
      </c>
      <c r="I2423" s="14">
        <v>96</v>
      </c>
      <c r="J2423" s="14">
        <v>9000</v>
      </c>
      <c r="K2423" s="15">
        <f t="shared" si="37"/>
        <v>864000</v>
      </c>
    </row>
    <row r="2424" spans="1:11">
      <c r="A2424" s="13">
        <v>41638</v>
      </c>
      <c r="B2424" s="67" t="str">
        <f>TEXT($A2424,"YYYY")&amp;"-"&amp;TEXT(ROW()-1,"000")&amp;"-"&amp;$F2424&amp;TEXT(COUNTIF($F$2:F2424,$F2424), "000")</f>
        <v>2013-2423-泠涷茶895</v>
      </c>
      <c r="C2424" s="14" t="s">
        <v>169</v>
      </c>
      <c r="D2424" s="14" t="s">
        <v>76</v>
      </c>
      <c r="E2424" s="14" t="s">
        <v>7</v>
      </c>
      <c r="F2424" s="14" t="s">
        <v>176</v>
      </c>
      <c r="G2424" s="14">
        <v>61</v>
      </c>
      <c r="H2424" s="14">
        <v>72</v>
      </c>
      <c r="I2424" s="14">
        <v>5</v>
      </c>
      <c r="J2424" s="14">
        <v>9000</v>
      </c>
      <c r="K2424" s="15">
        <f t="shared" si="37"/>
        <v>45000</v>
      </c>
    </row>
    <row r="2425" spans="1:11">
      <c r="A2425" s="13">
        <v>41638</v>
      </c>
      <c r="B2425" s="67" t="str">
        <f>TEXT($A2425,"YYYY")&amp;"-"&amp;TEXT(ROW()-1,"000")&amp;"-"&amp;$F2425&amp;TEXT(COUNTIF($F$2:F2425,$F2425), "000")</f>
        <v>2013-2424-茶包124</v>
      </c>
      <c r="C2425" s="14" t="s">
        <v>173</v>
      </c>
      <c r="D2425" s="14" t="s">
        <v>42</v>
      </c>
      <c r="E2425" s="14" t="s">
        <v>23</v>
      </c>
      <c r="F2425" s="14" t="s">
        <v>178</v>
      </c>
      <c r="G2425" s="14">
        <v>34</v>
      </c>
      <c r="H2425" s="14">
        <v>28</v>
      </c>
      <c r="I2425" s="14">
        <v>14</v>
      </c>
      <c r="J2425" s="14">
        <v>4000</v>
      </c>
      <c r="K2425" s="15">
        <f t="shared" si="37"/>
        <v>56000</v>
      </c>
    </row>
    <row r="2426" spans="1:11">
      <c r="A2426" s="13">
        <v>41640</v>
      </c>
      <c r="B2426" s="67" t="str">
        <f>TEXT($A2426,"YYYY")&amp;"-"&amp;TEXT(ROW()-1,"000")&amp;"-"&amp;$F2426&amp;TEXT(COUNTIF($F$2:F2426,$F2426), "000")</f>
        <v>2014-2425-紅茶746</v>
      </c>
      <c r="C2426" s="14" t="s">
        <v>169</v>
      </c>
      <c r="D2426" s="14" t="s">
        <v>84</v>
      </c>
      <c r="E2426" s="14" t="s">
        <v>18</v>
      </c>
      <c r="F2426" s="14" t="s">
        <v>175</v>
      </c>
      <c r="G2426" s="14">
        <v>61</v>
      </c>
      <c r="H2426" s="14">
        <v>59</v>
      </c>
      <c r="I2426" s="14">
        <v>47</v>
      </c>
      <c r="J2426" s="14">
        <v>23500</v>
      </c>
      <c r="K2426" s="15">
        <f t="shared" si="37"/>
        <v>1104500</v>
      </c>
    </row>
    <row r="2427" spans="1:11">
      <c r="A2427" s="13">
        <v>41640</v>
      </c>
      <c r="B2427" s="67" t="str">
        <f>TEXT($A2427,"YYYY")&amp;"-"&amp;TEXT(ROW()-1,"000")&amp;"-"&amp;$F2427&amp;TEXT(COUNTIF($F$2:F2427,$F2427), "000")</f>
        <v>2014-2426-泠涷茶896</v>
      </c>
      <c r="C2427" s="14" t="s">
        <v>170</v>
      </c>
      <c r="D2427" s="14" t="s">
        <v>60</v>
      </c>
      <c r="E2427" s="14" t="s">
        <v>7</v>
      </c>
      <c r="F2427" s="14" t="s">
        <v>176</v>
      </c>
      <c r="G2427" s="14">
        <v>48</v>
      </c>
      <c r="H2427" s="14">
        <v>21</v>
      </c>
      <c r="I2427" s="14">
        <v>99</v>
      </c>
      <c r="J2427" s="14">
        <v>9000</v>
      </c>
      <c r="K2427" s="15">
        <f t="shared" si="37"/>
        <v>891000</v>
      </c>
    </row>
    <row r="2428" spans="1:11">
      <c r="A2428" s="13">
        <v>41642</v>
      </c>
      <c r="B2428" s="67" t="str">
        <f>TEXT($A2428,"YYYY")&amp;"-"&amp;TEXT(ROW()-1,"000")&amp;"-"&amp;$F2428&amp;TEXT(COUNTIF($F$2:F2428,$F2428), "000")</f>
        <v>2014-2427-茶包125</v>
      </c>
      <c r="C2428" s="14" t="s">
        <v>170</v>
      </c>
      <c r="D2428" s="14" t="s">
        <v>30</v>
      </c>
      <c r="E2428" s="14" t="s">
        <v>21</v>
      </c>
      <c r="F2428" s="14" t="s">
        <v>178</v>
      </c>
      <c r="G2428" s="14">
        <v>39</v>
      </c>
      <c r="H2428" s="14">
        <v>56</v>
      </c>
      <c r="I2428" s="14">
        <v>86</v>
      </c>
      <c r="J2428" s="14">
        <v>4000</v>
      </c>
      <c r="K2428" s="15">
        <f t="shared" si="37"/>
        <v>344000</v>
      </c>
    </row>
    <row r="2429" spans="1:11">
      <c r="A2429" s="13">
        <v>41643</v>
      </c>
      <c r="B2429" s="67" t="str">
        <f>TEXT($A2429,"YYYY")&amp;"-"&amp;TEXT(ROW()-1,"000")&amp;"-"&amp;$F2429&amp;TEXT(COUNTIF($F$2:F2429,$F2429), "000")</f>
        <v>2014-2428-泠涷茶897</v>
      </c>
      <c r="C2429" s="14" t="s">
        <v>170</v>
      </c>
      <c r="D2429" s="14" t="s">
        <v>92</v>
      </c>
      <c r="E2429" s="14" t="s">
        <v>18</v>
      </c>
      <c r="F2429" s="14" t="s">
        <v>176</v>
      </c>
      <c r="G2429" s="14">
        <v>60</v>
      </c>
      <c r="H2429" s="14">
        <v>79</v>
      </c>
      <c r="I2429" s="14">
        <v>39</v>
      </c>
      <c r="J2429" s="14">
        <v>9000</v>
      </c>
      <c r="K2429" s="15">
        <f t="shared" si="37"/>
        <v>351000</v>
      </c>
    </row>
    <row r="2430" spans="1:11">
      <c r="A2430" s="13">
        <v>41644</v>
      </c>
      <c r="B2430" s="67" t="str">
        <f>TEXT($A2430,"YYYY")&amp;"-"&amp;TEXT(ROW()-1,"000")&amp;"-"&amp;$F2430&amp;TEXT(COUNTIF($F$2:F2430,$F2430), "000")</f>
        <v>2014-2429-奶茶583</v>
      </c>
      <c r="C2430" s="14" t="s">
        <v>173</v>
      </c>
      <c r="D2430" s="14" t="s">
        <v>69</v>
      </c>
      <c r="E2430" s="14" t="s">
        <v>7</v>
      </c>
      <c r="F2430" s="14" t="s">
        <v>174</v>
      </c>
      <c r="G2430" s="14">
        <v>54</v>
      </c>
      <c r="H2430" s="14">
        <v>84</v>
      </c>
      <c r="I2430" s="14">
        <v>40</v>
      </c>
      <c r="J2430" s="14">
        <v>18000</v>
      </c>
      <c r="K2430" s="15">
        <f t="shared" si="37"/>
        <v>720000</v>
      </c>
    </row>
    <row r="2431" spans="1:11">
      <c r="A2431" s="13">
        <v>41645</v>
      </c>
      <c r="B2431" s="67" t="str">
        <f>TEXT($A2431,"YYYY")&amp;"-"&amp;TEXT(ROW()-1,"000")&amp;"-"&amp;$F2431&amp;TEXT(COUNTIF($F$2:F2431,$F2431), "000")</f>
        <v>2014-2430-奶茶584</v>
      </c>
      <c r="C2431" s="14" t="s">
        <v>173</v>
      </c>
      <c r="D2431" s="14" t="s">
        <v>129</v>
      </c>
      <c r="E2431" s="14" t="s">
        <v>18</v>
      </c>
      <c r="F2431" s="14" t="s">
        <v>174</v>
      </c>
      <c r="G2431" s="14">
        <v>33</v>
      </c>
      <c r="H2431" s="14">
        <v>74</v>
      </c>
      <c r="I2431" s="14">
        <v>49</v>
      </c>
      <c r="J2431" s="14">
        <v>18000</v>
      </c>
      <c r="K2431" s="15">
        <f t="shared" si="37"/>
        <v>882000</v>
      </c>
    </row>
    <row r="2432" spans="1:11">
      <c r="A2432" s="13">
        <v>41646</v>
      </c>
      <c r="B2432" s="67" t="str">
        <f>TEXT($A2432,"YYYY")&amp;"-"&amp;TEXT(ROW()-1,"000")&amp;"-"&amp;$F2432&amp;TEXT(COUNTIF($F$2:F2432,$F2432), "000")</f>
        <v>2014-2431-奶茶585</v>
      </c>
      <c r="C2432" s="14" t="s">
        <v>13</v>
      </c>
      <c r="D2432" s="14" t="s">
        <v>65</v>
      </c>
      <c r="E2432" s="14" t="s">
        <v>7</v>
      </c>
      <c r="F2432" s="14" t="s">
        <v>174</v>
      </c>
      <c r="G2432" s="14">
        <v>28</v>
      </c>
      <c r="H2432" s="14">
        <v>70</v>
      </c>
      <c r="I2432" s="14">
        <v>15</v>
      </c>
      <c r="J2432" s="14">
        <v>18000</v>
      </c>
      <c r="K2432" s="15">
        <f t="shared" si="37"/>
        <v>270000</v>
      </c>
    </row>
    <row r="2433" spans="1:11">
      <c r="A2433" s="13">
        <v>41646</v>
      </c>
      <c r="B2433" s="67" t="str">
        <f>TEXT($A2433,"YYYY")&amp;"-"&amp;TEXT(ROW()-1,"000")&amp;"-"&amp;$F2433&amp;TEXT(COUNTIF($F$2:F2433,$F2433), "000")</f>
        <v>2014-2432-泠涷茶898</v>
      </c>
      <c r="C2433" s="14" t="s">
        <v>170</v>
      </c>
      <c r="D2433" s="14" t="s">
        <v>144</v>
      </c>
      <c r="E2433" s="14" t="s">
        <v>118</v>
      </c>
      <c r="F2433" s="14" t="s">
        <v>176</v>
      </c>
      <c r="G2433" s="14">
        <v>70</v>
      </c>
      <c r="H2433" s="14">
        <v>79</v>
      </c>
      <c r="I2433" s="14">
        <v>9</v>
      </c>
      <c r="J2433" s="14">
        <v>9000</v>
      </c>
      <c r="K2433" s="15">
        <f t="shared" si="37"/>
        <v>81000</v>
      </c>
    </row>
    <row r="2434" spans="1:11">
      <c r="A2434" s="13">
        <v>41646</v>
      </c>
      <c r="B2434" s="67" t="str">
        <f>TEXT($A2434,"YYYY")&amp;"-"&amp;TEXT(ROW()-1,"000")&amp;"-"&amp;$F2434&amp;TEXT(COUNTIF($F$2:F2434,$F2434), "000")</f>
        <v>2014-2433-紅茶747</v>
      </c>
      <c r="C2434" s="14" t="s">
        <v>13</v>
      </c>
      <c r="D2434" s="14" t="s">
        <v>166</v>
      </c>
      <c r="E2434" s="14" t="s">
        <v>118</v>
      </c>
      <c r="F2434" s="14" t="s">
        <v>175</v>
      </c>
      <c r="G2434" s="14">
        <v>36</v>
      </c>
      <c r="H2434" s="14">
        <v>70</v>
      </c>
      <c r="I2434" s="14">
        <v>92</v>
      </c>
      <c r="J2434" s="14">
        <v>23500</v>
      </c>
      <c r="K2434" s="15">
        <f t="shared" ref="K2434:K2497" si="38">J2434*I2434</f>
        <v>2162000</v>
      </c>
    </row>
    <row r="2435" spans="1:11">
      <c r="A2435" s="13">
        <v>41646</v>
      </c>
      <c r="B2435" s="67" t="str">
        <f>TEXT($A2435,"YYYY")&amp;"-"&amp;TEXT(ROW()-1,"000")&amp;"-"&amp;$F2435&amp;TEXT(COUNTIF($F$2:F2435,$F2435), "000")</f>
        <v>2014-2434-紅茶748</v>
      </c>
      <c r="C2435" s="14" t="s">
        <v>13</v>
      </c>
      <c r="D2435" s="14" t="s">
        <v>122</v>
      </c>
      <c r="E2435" s="14" t="s">
        <v>18</v>
      </c>
      <c r="F2435" s="14" t="s">
        <v>175</v>
      </c>
      <c r="G2435" s="14">
        <v>58</v>
      </c>
      <c r="H2435" s="14">
        <v>74</v>
      </c>
      <c r="I2435" s="14">
        <v>51</v>
      </c>
      <c r="J2435" s="14">
        <v>23500</v>
      </c>
      <c r="K2435" s="15">
        <f t="shared" si="38"/>
        <v>1198500</v>
      </c>
    </row>
    <row r="2436" spans="1:11">
      <c r="A2436" s="13">
        <v>41648</v>
      </c>
      <c r="B2436" s="67" t="str">
        <f>TEXT($A2436,"YYYY")&amp;"-"&amp;TEXT(ROW()-1,"000")&amp;"-"&amp;$F2436&amp;TEXT(COUNTIF($F$2:F2436,$F2436), "000")</f>
        <v>2014-2435-奶茶586</v>
      </c>
      <c r="C2436" s="14" t="s">
        <v>13</v>
      </c>
      <c r="D2436" s="14" t="s">
        <v>85</v>
      </c>
      <c r="E2436" s="14" t="s">
        <v>7</v>
      </c>
      <c r="F2436" s="14" t="s">
        <v>174</v>
      </c>
      <c r="G2436" s="14">
        <v>53</v>
      </c>
      <c r="H2436" s="14">
        <v>97</v>
      </c>
      <c r="I2436" s="14">
        <v>60</v>
      </c>
      <c r="J2436" s="14">
        <v>18000</v>
      </c>
      <c r="K2436" s="15">
        <f t="shared" si="38"/>
        <v>1080000</v>
      </c>
    </row>
    <row r="2437" spans="1:11">
      <c r="A2437" s="13">
        <v>41648</v>
      </c>
      <c r="B2437" s="67" t="str">
        <f>TEXT($A2437,"YYYY")&amp;"-"&amp;TEXT(ROW()-1,"000")&amp;"-"&amp;$F2437&amp;TEXT(COUNTIF($F$2:F2437,$F2437), "000")</f>
        <v>2014-2436-阿里茶013</v>
      </c>
      <c r="C2437" s="14" t="s">
        <v>171</v>
      </c>
      <c r="D2437" s="14" t="s">
        <v>96</v>
      </c>
      <c r="E2437" s="14" t="s">
        <v>18</v>
      </c>
      <c r="F2437" s="14" t="s">
        <v>179</v>
      </c>
      <c r="G2437" s="14">
        <v>65</v>
      </c>
      <c r="H2437" s="14">
        <v>90</v>
      </c>
      <c r="I2437" s="14">
        <v>94</v>
      </c>
      <c r="J2437" s="14">
        <v>6000</v>
      </c>
      <c r="K2437" s="15">
        <f t="shared" si="38"/>
        <v>564000</v>
      </c>
    </row>
    <row r="2438" spans="1:11">
      <c r="A2438" s="13">
        <v>41649</v>
      </c>
      <c r="B2438" s="67" t="str">
        <f>TEXT($A2438,"YYYY")&amp;"-"&amp;TEXT(ROW()-1,"000")&amp;"-"&amp;$F2438&amp;TEXT(COUNTIF($F$2:F2438,$F2438), "000")</f>
        <v>2014-2437-茶包126</v>
      </c>
      <c r="C2438" s="14" t="s">
        <v>170</v>
      </c>
      <c r="D2438" s="14" t="s">
        <v>43</v>
      </c>
      <c r="E2438" s="14" t="s">
        <v>21</v>
      </c>
      <c r="F2438" s="14" t="s">
        <v>178</v>
      </c>
      <c r="G2438" s="14">
        <v>94</v>
      </c>
      <c r="H2438" s="14">
        <v>78</v>
      </c>
      <c r="I2438" s="14">
        <v>87</v>
      </c>
      <c r="J2438" s="14">
        <v>4000</v>
      </c>
      <c r="K2438" s="15">
        <f t="shared" si="38"/>
        <v>348000</v>
      </c>
    </row>
    <row r="2439" spans="1:11">
      <c r="A2439" s="13">
        <v>41650</v>
      </c>
      <c r="B2439" s="67" t="str">
        <f>TEXT($A2439,"YYYY")&amp;"-"&amp;TEXT(ROW()-1,"000")&amp;"-"&amp;$F2439&amp;TEXT(COUNTIF($F$2:F2439,$F2439), "000")</f>
        <v>2014-2438-奶茶587</v>
      </c>
      <c r="C2439" s="14" t="s">
        <v>172</v>
      </c>
      <c r="D2439" s="14" t="s">
        <v>37</v>
      </c>
      <c r="E2439" s="14" t="s">
        <v>23</v>
      </c>
      <c r="F2439" s="14" t="s">
        <v>174</v>
      </c>
      <c r="G2439" s="14">
        <v>35</v>
      </c>
      <c r="H2439" s="14">
        <v>92</v>
      </c>
      <c r="I2439" s="14">
        <v>96</v>
      </c>
      <c r="J2439" s="14">
        <v>18000</v>
      </c>
      <c r="K2439" s="15">
        <f t="shared" si="38"/>
        <v>1728000</v>
      </c>
    </row>
    <row r="2440" spans="1:11">
      <c r="A2440" s="13">
        <v>41651</v>
      </c>
      <c r="B2440" s="67" t="str">
        <f>TEXT($A2440,"YYYY")&amp;"-"&amp;TEXT(ROW()-1,"000")&amp;"-"&amp;$F2440&amp;TEXT(COUNTIF($F$2:F2440,$F2440), "000")</f>
        <v>2014-2439-泠涷茶899</v>
      </c>
      <c r="C2440" s="14" t="s">
        <v>171</v>
      </c>
      <c r="D2440" s="14" t="s">
        <v>136</v>
      </c>
      <c r="E2440" s="14" t="s">
        <v>10</v>
      </c>
      <c r="F2440" s="14" t="s">
        <v>176</v>
      </c>
      <c r="G2440" s="14">
        <v>71</v>
      </c>
      <c r="H2440" s="14">
        <v>22</v>
      </c>
      <c r="I2440" s="14">
        <v>56</v>
      </c>
      <c r="J2440" s="14">
        <v>9000</v>
      </c>
      <c r="K2440" s="15">
        <f t="shared" si="38"/>
        <v>504000</v>
      </c>
    </row>
    <row r="2441" spans="1:11">
      <c r="A2441" s="13">
        <v>41651</v>
      </c>
      <c r="B2441" s="67" t="str">
        <f>TEXT($A2441,"YYYY")&amp;"-"&amp;TEXT(ROW()-1,"000")&amp;"-"&amp;$F2441&amp;TEXT(COUNTIF($F$2:F2441,$F2441), "000")</f>
        <v>2014-2440-泠涷茶900</v>
      </c>
      <c r="C2441" s="14" t="s">
        <v>170</v>
      </c>
      <c r="D2441" s="14" t="s">
        <v>60</v>
      </c>
      <c r="E2441" s="14" t="s">
        <v>7</v>
      </c>
      <c r="F2441" s="14" t="s">
        <v>176</v>
      </c>
      <c r="G2441" s="14">
        <v>22</v>
      </c>
      <c r="H2441" s="14">
        <v>83</v>
      </c>
      <c r="I2441" s="14">
        <v>100</v>
      </c>
      <c r="J2441" s="14">
        <v>9000</v>
      </c>
      <c r="K2441" s="15">
        <f t="shared" si="38"/>
        <v>900000</v>
      </c>
    </row>
    <row r="2442" spans="1:11">
      <c r="A2442" s="13">
        <v>41651</v>
      </c>
      <c r="B2442" s="67" t="str">
        <f>TEXT($A2442,"YYYY")&amp;"-"&amp;TEXT(ROW()-1,"000")&amp;"-"&amp;$F2442&amp;TEXT(COUNTIF($F$2:F2442,$F2442), "000")</f>
        <v>2014-2441-泠涷茶901</v>
      </c>
      <c r="C2442" s="14" t="s">
        <v>170</v>
      </c>
      <c r="D2442" s="14" t="s">
        <v>31</v>
      </c>
      <c r="E2442" s="14" t="s">
        <v>18</v>
      </c>
      <c r="F2442" s="14" t="s">
        <v>176</v>
      </c>
      <c r="G2442" s="14">
        <v>53</v>
      </c>
      <c r="H2442" s="14">
        <v>69</v>
      </c>
      <c r="I2442" s="14">
        <v>19</v>
      </c>
      <c r="J2442" s="14">
        <v>9000</v>
      </c>
      <c r="K2442" s="15">
        <f t="shared" si="38"/>
        <v>171000</v>
      </c>
    </row>
    <row r="2443" spans="1:11">
      <c r="A2443" s="13">
        <v>41652</v>
      </c>
      <c r="B2443" s="67" t="str">
        <f>TEXT($A2443,"YYYY")&amp;"-"&amp;TEXT(ROW()-1,"000")&amp;"-"&amp;$F2443&amp;TEXT(COUNTIF($F$2:F2443,$F2443), "000")</f>
        <v>2014-2442-奶茶588</v>
      </c>
      <c r="C2443" s="14" t="s">
        <v>13</v>
      </c>
      <c r="D2443" s="14" t="s">
        <v>103</v>
      </c>
      <c r="E2443" s="14" t="s">
        <v>23</v>
      </c>
      <c r="F2443" s="14" t="s">
        <v>174</v>
      </c>
      <c r="G2443" s="14">
        <v>85</v>
      </c>
      <c r="H2443" s="14">
        <v>95</v>
      </c>
      <c r="I2443" s="14">
        <v>3</v>
      </c>
      <c r="J2443" s="14">
        <v>18000</v>
      </c>
      <c r="K2443" s="15">
        <f t="shared" si="38"/>
        <v>54000</v>
      </c>
    </row>
    <row r="2444" spans="1:11">
      <c r="A2444" s="13">
        <v>41652</v>
      </c>
      <c r="B2444" s="67" t="str">
        <f>TEXT($A2444,"YYYY")&amp;"-"&amp;TEXT(ROW()-1,"000")&amp;"-"&amp;$F2444&amp;TEXT(COUNTIF($F$2:F2444,$F2444), "000")</f>
        <v>2014-2443-奶茶589</v>
      </c>
      <c r="C2444" s="14" t="s">
        <v>169</v>
      </c>
      <c r="D2444" s="14" t="s">
        <v>105</v>
      </c>
      <c r="E2444" s="14" t="s">
        <v>18</v>
      </c>
      <c r="F2444" s="14" t="s">
        <v>174</v>
      </c>
      <c r="G2444" s="14">
        <v>85</v>
      </c>
      <c r="H2444" s="14">
        <v>66</v>
      </c>
      <c r="I2444" s="14">
        <v>58</v>
      </c>
      <c r="J2444" s="14">
        <v>18000</v>
      </c>
      <c r="K2444" s="15">
        <f t="shared" si="38"/>
        <v>1044000</v>
      </c>
    </row>
    <row r="2445" spans="1:11">
      <c r="A2445" s="13">
        <v>41652</v>
      </c>
      <c r="B2445" s="67" t="str">
        <f>TEXT($A2445,"YYYY")&amp;"-"&amp;TEXT(ROW()-1,"000")&amp;"-"&amp;$F2445&amp;TEXT(COUNTIF($F$2:F2445,$F2445), "000")</f>
        <v>2014-2444-奶茶590</v>
      </c>
      <c r="C2445" s="14" t="s">
        <v>13</v>
      </c>
      <c r="D2445" s="14" t="s">
        <v>65</v>
      </c>
      <c r="E2445" s="14" t="s">
        <v>7</v>
      </c>
      <c r="F2445" s="14" t="s">
        <v>174</v>
      </c>
      <c r="G2445" s="14">
        <v>80</v>
      </c>
      <c r="H2445" s="14">
        <v>55</v>
      </c>
      <c r="I2445" s="14">
        <v>14</v>
      </c>
      <c r="J2445" s="14">
        <v>18000</v>
      </c>
      <c r="K2445" s="15">
        <f t="shared" si="38"/>
        <v>252000</v>
      </c>
    </row>
    <row r="2446" spans="1:11">
      <c r="A2446" s="13">
        <v>41653</v>
      </c>
      <c r="B2446" s="67" t="str">
        <f>TEXT($A2446,"YYYY")&amp;"-"&amp;TEXT(ROW()-1,"000")&amp;"-"&amp;$F2446&amp;TEXT(COUNTIF($F$2:F2446,$F2446), "000")</f>
        <v>2014-2445-紅茶749</v>
      </c>
      <c r="C2446" s="14" t="s">
        <v>173</v>
      </c>
      <c r="D2446" s="14" t="s">
        <v>83</v>
      </c>
      <c r="E2446" s="14" t="s">
        <v>7</v>
      </c>
      <c r="F2446" s="14" t="s">
        <v>175</v>
      </c>
      <c r="G2446" s="14">
        <v>31</v>
      </c>
      <c r="H2446" s="14">
        <v>69</v>
      </c>
      <c r="I2446" s="14">
        <v>98</v>
      </c>
      <c r="J2446" s="14">
        <v>23500</v>
      </c>
      <c r="K2446" s="15">
        <f t="shared" si="38"/>
        <v>2303000</v>
      </c>
    </row>
    <row r="2447" spans="1:11">
      <c r="A2447" s="13">
        <v>41653</v>
      </c>
      <c r="B2447" s="67" t="str">
        <f>TEXT($A2447,"YYYY")&amp;"-"&amp;TEXT(ROW()-1,"000")&amp;"-"&amp;$F2447&amp;TEXT(COUNTIF($F$2:F2447,$F2447), "000")</f>
        <v>2014-2446-奶茶591</v>
      </c>
      <c r="C2447" s="14" t="s">
        <v>171</v>
      </c>
      <c r="D2447" s="14" t="s">
        <v>126</v>
      </c>
      <c r="E2447" s="14" t="s">
        <v>18</v>
      </c>
      <c r="F2447" s="14" t="s">
        <v>174</v>
      </c>
      <c r="G2447" s="14">
        <v>95</v>
      </c>
      <c r="H2447" s="14">
        <v>79</v>
      </c>
      <c r="I2447" s="14">
        <v>92</v>
      </c>
      <c r="J2447" s="14">
        <v>18000</v>
      </c>
      <c r="K2447" s="15">
        <f t="shared" si="38"/>
        <v>1656000</v>
      </c>
    </row>
    <row r="2448" spans="1:11">
      <c r="A2448" s="13">
        <v>41653</v>
      </c>
      <c r="B2448" s="67" t="str">
        <f>TEXT($A2448,"YYYY")&amp;"-"&amp;TEXT(ROW()-1,"000")&amp;"-"&amp;$F2448&amp;TEXT(COUNTIF($F$2:F2448,$F2448), "000")</f>
        <v>2014-2447-泠涷茶902</v>
      </c>
      <c r="C2448" s="14" t="s">
        <v>172</v>
      </c>
      <c r="D2448" s="14" t="s">
        <v>125</v>
      </c>
      <c r="E2448" s="14" t="s">
        <v>118</v>
      </c>
      <c r="F2448" s="14" t="s">
        <v>176</v>
      </c>
      <c r="G2448" s="14">
        <v>60</v>
      </c>
      <c r="H2448" s="14">
        <v>48</v>
      </c>
      <c r="I2448" s="14">
        <v>86</v>
      </c>
      <c r="J2448" s="14">
        <v>9000</v>
      </c>
      <c r="K2448" s="15">
        <f t="shared" si="38"/>
        <v>774000</v>
      </c>
    </row>
    <row r="2449" spans="1:11">
      <c r="A2449" s="13">
        <v>41654</v>
      </c>
      <c r="B2449" s="67" t="str">
        <f>TEXT($A2449,"YYYY")&amp;"-"&amp;TEXT(ROW()-1,"000")&amp;"-"&amp;$F2449&amp;TEXT(COUNTIF($F$2:F2449,$F2449), "000")</f>
        <v>2014-2448-泠涷茶903</v>
      </c>
      <c r="C2449" s="14" t="s">
        <v>170</v>
      </c>
      <c r="D2449" s="14" t="s">
        <v>120</v>
      </c>
      <c r="E2449" s="14" t="s">
        <v>118</v>
      </c>
      <c r="F2449" s="14" t="s">
        <v>176</v>
      </c>
      <c r="G2449" s="14">
        <v>30</v>
      </c>
      <c r="H2449" s="14">
        <v>29</v>
      </c>
      <c r="I2449" s="14">
        <v>61</v>
      </c>
      <c r="J2449" s="14">
        <v>9000</v>
      </c>
      <c r="K2449" s="15">
        <f t="shared" si="38"/>
        <v>549000</v>
      </c>
    </row>
    <row r="2450" spans="1:11">
      <c r="A2450" s="13">
        <v>41655</v>
      </c>
      <c r="B2450" s="67" t="str">
        <f>TEXT($A2450,"YYYY")&amp;"-"&amp;TEXT(ROW()-1,"000")&amp;"-"&amp;$F2450&amp;TEXT(COUNTIF($F$2:F2450,$F2450), "000")</f>
        <v>2014-2449-奶茶592</v>
      </c>
      <c r="C2450" s="14" t="s">
        <v>171</v>
      </c>
      <c r="D2450" s="14" t="s">
        <v>54</v>
      </c>
      <c r="E2450" s="14" t="s">
        <v>7</v>
      </c>
      <c r="F2450" s="14" t="s">
        <v>174</v>
      </c>
      <c r="G2450" s="14">
        <v>20</v>
      </c>
      <c r="H2450" s="14">
        <v>92</v>
      </c>
      <c r="I2450" s="14">
        <v>63</v>
      </c>
      <c r="J2450" s="14">
        <v>18000</v>
      </c>
      <c r="K2450" s="15">
        <f t="shared" si="38"/>
        <v>1134000</v>
      </c>
    </row>
    <row r="2451" spans="1:11">
      <c r="A2451" s="13">
        <v>41655</v>
      </c>
      <c r="B2451" s="67" t="str">
        <f>TEXT($A2451,"YYYY")&amp;"-"&amp;TEXT(ROW()-1,"000")&amp;"-"&amp;$F2451&amp;TEXT(COUNTIF($F$2:F2451,$F2451), "000")</f>
        <v>2014-2450-奶茶593</v>
      </c>
      <c r="C2451" s="14" t="s">
        <v>172</v>
      </c>
      <c r="D2451" s="14" t="s">
        <v>120</v>
      </c>
      <c r="E2451" s="14" t="s">
        <v>118</v>
      </c>
      <c r="F2451" s="14" t="s">
        <v>174</v>
      </c>
      <c r="G2451" s="14">
        <v>93</v>
      </c>
      <c r="H2451" s="14">
        <v>43</v>
      </c>
      <c r="I2451" s="14">
        <v>38</v>
      </c>
      <c r="J2451" s="14">
        <v>18000</v>
      </c>
      <c r="K2451" s="15">
        <f t="shared" si="38"/>
        <v>684000</v>
      </c>
    </row>
    <row r="2452" spans="1:11">
      <c r="A2452" s="13">
        <v>41655</v>
      </c>
      <c r="B2452" s="67" t="str">
        <f>TEXT($A2452,"YYYY")&amp;"-"&amp;TEXT(ROW()-1,"000")&amp;"-"&amp;$F2452&amp;TEXT(COUNTIF($F$2:F2452,$F2452), "000")</f>
        <v>2014-2451-紅茶750</v>
      </c>
      <c r="C2452" s="14" t="s">
        <v>13</v>
      </c>
      <c r="D2452" s="14" t="s">
        <v>122</v>
      </c>
      <c r="E2452" s="14" t="s">
        <v>18</v>
      </c>
      <c r="F2452" s="14" t="s">
        <v>175</v>
      </c>
      <c r="G2452" s="14">
        <v>70</v>
      </c>
      <c r="H2452" s="14">
        <v>58</v>
      </c>
      <c r="I2452" s="14">
        <v>34</v>
      </c>
      <c r="J2452" s="14">
        <v>23500</v>
      </c>
      <c r="K2452" s="15">
        <f t="shared" si="38"/>
        <v>799000</v>
      </c>
    </row>
    <row r="2453" spans="1:11">
      <c r="A2453" s="13">
        <v>41656</v>
      </c>
      <c r="B2453" s="67" t="str">
        <f>TEXT($A2453,"YYYY")&amp;"-"&amp;TEXT(ROW()-1,"000")&amp;"-"&amp;$F2453&amp;TEXT(COUNTIF($F$2:F2453,$F2453), "000")</f>
        <v>2014-2452-紅茶751</v>
      </c>
      <c r="C2453" s="14" t="s">
        <v>169</v>
      </c>
      <c r="D2453" s="14" t="s">
        <v>160</v>
      </c>
      <c r="E2453" s="14" t="s">
        <v>10</v>
      </c>
      <c r="F2453" s="14" t="s">
        <v>175</v>
      </c>
      <c r="G2453" s="14">
        <v>25</v>
      </c>
      <c r="H2453" s="14">
        <v>43</v>
      </c>
      <c r="I2453" s="14">
        <v>7</v>
      </c>
      <c r="J2453" s="14">
        <v>23500</v>
      </c>
      <c r="K2453" s="15">
        <f t="shared" si="38"/>
        <v>164500</v>
      </c>
    </row>
    <row r="2454" spans="1:11">
      <c r="A2454" s="13">
        <v>41657</v>
      </c>
      <c r="B2454" s="67" t="str">
        <f>TEXT($A2454,"YYYY")&amp;"-"&amp;TEXT(ROW()-1,"000")&amp;"-"&amp;$F2454&amp;TEXT(COUNTIF($F$2:F2454,$F2454), "000")</f>
        <v>2014-2453-泠涷茶904</v>
      </c>
      <c r="C2454" s="14" t="s">
        <v>172</v>
      </c>
      <c r="D2454" s="14" t="s">
        <v>150</v>
      </c>
      <c r="E2454" s="14" t="s">
        <v>21</v>
      </c>
      <c r="F2454" s="14" t="s">
        <v>176</v>
      </c>
      <c r="G2454" s="14">
        <v>74</v>
      </c>
      <c r="H2454" s="14">
        <v>90</v>
      </c>
      <c r="I2454" s="14">
        <v>1</v>
      </c>
      <c r="J2454" s="14">
        <v>9000</v>
      </c>
      <c r="K2454" s="15">
        <f t="shared" si="38"/>
        <v>9000</v>
      </c>
    </row>
    <row r="2455" spans="1:11">
      <c r="A2455" s="13">
        <v>41657</v>
      </c>
      <c r="B2455" s="67" t="str">
        <f>TEXT($A2455,"YYYY")&amp;"-"&amp;TEXT(ROW()-1,"000")&amp;"-"&amp;$F2455&amp;TEXT(COUNTIF($F$2:F2455,$F2455), "000")</f>
        <v>2014-2454-泠涷茶905</v>
      </c>
      <c r="C2455" s="14" t="s">
        <v>172</v>
      </c>
      <c r="D2455" s="14" t="s">
        <v>97</v>
      </c>
      <c r="E2455" s="14" t="s">
        <v>10</v>
      </c>
      <c r="F2455" s="14" t="s">
        <v>176</v>
      </c>
      <c r="G2455" s="14">
        <v>90</v>
      </c>
      <c r="H2455" s="14">
        <v>98</v>
      </c>
      <c r="I2455" s="14">
        <v>29</v>
      </c>
      <c r="J2455" s="14">
        <v>9000</v>
      </c>
      <c r="K2455" s="15">
        <f t="shared" si="38"/>
        <v>261000</v>
      </c>
    </row>
    <row r="2456" spans="1:11">
      <c r="A2456" s="13">
        <v>41657</v>
      </c>
      <c r="B2456" s="67" t="str">
        <f>TEXT($A2456,"YYYY")&amp;"-"&amp;TEXT(ROW()-1,"000")&amp;"-"&amp;$F2456&amp;TEXT(COUNTIF($F$2:F2456,$F2456), "000")</f>
        <v>2014-2455-紅茶752</v>
      </c>
      <c r="C2456" s="14" t="s">
        <v>169</v>
      </c>
      <c r="D2456" s="14" t="s">
        <v>84</v>
      </c>
      <c r="E2456" s="14" t="s">
        <v>18</v>
      </c>
      <c r="F2456" s="14" t="s">
        <v>175</v>
      </c>
      <c r="G2456" s="14">
        <v>96</v>
      </c>
      <c r="H2456" s="14">
        <v>78</v>
      </c>
      <c r="I2456" s="14">
        <v>97</v>
      </c>
      <c r="J2456" s="14">
        <v>23500</v>
      </c>
      <c r="K2456" s="15">
        <f t="shared" si="38"/>
        <v>2279500</v>
      </c>
    </row>
    <row r="2457" spans="1:11">
      <c r="A2457" s="13">
        <v>41659</v>
      </c>
      <c r="B2457" s="67" t="str">
        <f>TEXT($A2457,"YYYY")&amp;"-"&amp;TEXT(ROW()-1,"000")&amp;"-"&amp;$F2457&amp;TEXT(COUNTIF($F$2:F2457,$F2457), "000")</f>
        <v>2014-2456-奶茶594</v>
      </c>
      <c r="C2457" s="14" t="s">
        <v>170</v>
      </c>
      <c r="D2457" s="14" t="s">
        <v>6</v>
      </c>
      <c r="E2457" s="14" t="s">
        <v>7</v>
      </c>
      <c r="F2457" s="14" t="s">
        <v>174</v>
      </c>
      <c r="G2457" s="14">
        <v>90</v>
      </c>
      <c r="H2457" s="14">
        <v>80</v>
      </c>
      <c r="I2457" s="14">
        <v>82</v>
      </c>
      <c r="J2457" s="14">
        <v>18000</v>
      </c>
      <c r="K2457" s="15">
        <f t="shared" si="38"/>
        <v>1476000</v>
      </c>
    </row>
    <row r="2458" spans="1:11">
      <c r="A2458" s="13">
        <v>41659</v>
      </c>
      <c r="B2458" s="67" t="str">
        <f>TEXT($A2458,"YYYY")&amp;"-"&amp;TEXT(ROW()-1,"000")&amp;"-"&amp;$F2458&amp;TEXT(COUNTIF($F$2:F2458,$F2458), "000")</f>
        <v>2014-2457-紅茶753</v>
      </c>
      <c r="C2458" s="14" t="s">
        <v>172</v>
      </c>
      <c r="D2458" s="14" t="s">
        <v>101</v>
      </c>
      <c r="E2458" s="14" t="s">
        <v>10</v>
      </c>
      <c r="F2458" s="14" t="s">
        <v>175</v>
      </c>
      <c r="G2458" s="14">
        <v>61</v>
      </c>
      <c r="H2458" s="14">
        <v>70</v>
      </c>
      <c r="I2458" s="14">
        <v>56</v>
      </c>
      <c r="J2458" s="14">
        <v>23500</v>
      </c>
      <c r="K2458" s="15">
        <f t="shared" si="38"/>
        <v>1316000</v>
      </c>
    </row>
    <row r="2459" spans="1:11">
      <c r="A2459" s="13">
        <v>41659</v>
      </c>
      <c r="B2459" s="67" t="str">
        <f>TEXT($A2459,"YYYY")&amp;"-"&amp;TEXT(ROW()-1,"000")&amp;"-"&amp;$F2459&amp;TEXT(COUNTIF($F$2:F2459,$F2459), "000")</f>
        <v>2014-2458-茶包127</v>
      </c>
      <c r="C2459" s="14" t="s">
        <v>170</v>
      </c>
      <c r="D2459" s="14" t="s">
        <v>50</v>
      </c>
      <c r="E2459" s="14" t="s">
        <v>10</v>
      </c>
      <c r="F2459" s="14" t="s">
        <v>178</v>
      </c>
      <c r="G2459" s="14">
        <v>36</v>
      </c>
      <c r="H2459" s="14">
        <v>38</v>
      </c>
      <c r="I2459" s="14">
        <v>81</v>
      </c>
      <c r="J2459" s="14">
        <v>4000</v>
      </c>
      <c r="K2459" s="15">
        <f t="shared" si="38"/>
        <v>324000</v>
      </c>
    </row>
    <row r="2460" spans="1:11">
      <c r="A2460" s="13">
        <v>41659</v>
      </c>
      <c r="B2460" s="67" t="str">
        <f>TEXT($A2460,"YYYY")&amp;"-"&amp;TEXT(ROW()-1,"000")&amp;"-"&amp;$F2460&amp;TEXT(COUNTIF($F$2:F2460,$F2460), "000")</f>
        <v>2014-2459-奶茶595</v>
      </c>
      <c r="C2460" s="14" t="s">
        <v>169</v>
      </c>
      <c r="D2460" s="14" t="s">
        <v>53</v>
      </c>
      <c r="E2460" s="14" t="s">
        <v>23</v>
      </c>
      <c r="F2460" s="14" t="s">
        <v>174</v>
      </c>
      <c r="G2460" s="14">
        <v>49</v>
      </c>
      <c r="H2460" s="14">
        <v>51</v>
      </c>
      <c r="I2460" s="14">
        <v>17</v>
      </c>
      <c r="J2460" s="14">
        <v>18000</v>
      </c>
      <c r="K2460" s="15">
        <f t="shared" si="38"/>
        <v>306000</v>
      </c>
    </row>
    <row r="2461" spans="1:11">
      <c r="A2461" s="13">
        <v>41660</v>
      </c>
      <c r="B2461" s="67" t="str">
        <f>TEXT($A2461,"YYYY")&amp;"-"&amp;TEXT(ROW()-1,"000")&amp;"-"&amp;$F2461&amp;TEXT(COUNTIF($F$2:F2461,$F2461), "000")</f>
        <v>2014-2460-茶包128</v>
      </c>
      <c r="C2461" s="14" t="s">
        <v>13</v>
      </c>
      <c r="D2461" s="14" t="s">
        <v>14</v>
      </c>
      <c r="E2461" s="14" t="s">
        <v>10</v>
      </c>
      <c r="F2461" s="14" t="s">
        <v>178</v>
      </c>
      <c r="G2461" s="14">
        <v>29</v>
      </c>
      <c r="H2461" s="14">
        <v>73</v>
      </c>
      <c r="I2461" s="14">
        <v>54</v>
      </c>
      <c r="J2461" s="14">
        <v>4000</v>
      </c>
      <c r="K2461" s="15">
        <f t="shared" si="38"/>
        <v>216000</v>
      </c>
    </row>
    <row r="2462" spans="1:11">
      <c r="A2462" s="13">
        <v>41660</v>
      </c>
      <c r="B2462" s="67" t="str">
        <f>TEXT($A2462,"YYYY")&amp;"-"&amp;TEXT(ROW()-1,"000")&amp;"-"&amp;$F2462&amp;TEXT(COUNTIF($F$2:F2462,$F2462), "000")</f>
        <v>2014-2461-泠涷茶906</v>
      </c>
      <c r="C2462" s="14" t="s">
        <v>173</v>
      </c>
      <c r="D2462" s="14" t="s">
        <v>102</v>
      </c>
      <c r="E2462" s="14" t="s">
        <v>23</v>
      </c>
      <c r="F2462" s="14" t="s">
        <v>176</v>
      </c>
      <c r="G2462" s="14">
        <v>55</v>
      </c>
      <c r="H2462" s="14">
        <v>41</v>
      </c>
      <c r="I2462" s="14">
        <v>4</v>
      </c>
      <c r="J2462" s="14">
        <v>9000</v>
      </c>
      <c r="K2462" s="15">
        <f t="shared" si="38"/>
        <v>36000</v>
      </c>
    </row>
    <row r="2463" spans="1:11">
      <c r="A2463" s="13">
        <v>41661</v>
      </c>
      <c r="B2463" s="67" t="str">
        <f>TEXT($A2463,"YYYY")&amp;"-"&amp;TEXT(ROW()-1,"000")&amp;"-"&amp;$F2463&amp;TEXT(COUNTIF($F$2:F2463,$F2463), "000")</f>
        <v>2014-2462-奶茶596</v>
      </c>
      <c r="C2463" s="14" t="s">
        <v>169</v>
      </c>
      <c r="D2463" s="14" t="s">
        <v>78</v>
      </c>
      <c r="E2463" s="14" t="s">
        <v>7</v>
      </c>
      <c r="F2463" s="14" t="s">
        <v>174</v>
      </c>
      <c r="G2463" s="14">
        <v>87</v>
      </c>
      <c r="H2463" s="14">
        <v>88</v>
      </c>
      <c r="I2463" s="14">
        <v>36</v>
      </c>
      <c r="J2463" s="14">
        <v>18000</v>
      </c>
      <c r="K2463" s="15">
        <f t="shared" si="38"/>
        <v>648000</v>
      </c>
    </row>
    <row r="2464" spans="1:11">
      <c r="A2464" s="13">
        <v>41662</v>
      </c>
      <c r="B2464" s="67" t="str">
        <f>TEXT($A2464,"YYYY")&amp;"-"&amp;TEXT(ROW()-1,"000")&amp;"-"&amp;$F2464&amp;TEXT(COUNTIF($F$2:F2464,$F2464), "000")</f>
        <v>2014-2463-茶包129</v>
      </c>
      <c r="C2464" s="14" t="s">
        <v>173</v>
      </c>
      <c r="D2464" s="14" t="s">
        <v>22</v>
      </c>
      <c r="E2464" s="14" t="s">
        <v>23</v>
      </c>
      <c r="F2464" s="14" t="s">
        <v>178</v>
      </c>
      <c r="G2464" s="14">
        <v>99</v>
      </c>
      <c r="H2464" s="14">
        <v>60</v>
      </c>
      <c r="I2464" s="14">
        <v>62</v>
      </c>
      <c r="J2464" s="14">
        <v>4000</v>
      </c>
      <c r="K2464" s="15">
        <f t="shared" si="38"/>
        <v>248000</v>
      </c>
    </row>
    <row r="2465" spans="1:11">
      <c r="A2465" s="13">
        <v>41662</v>
      </c>
      <c r="B2465" s="67" t="str">
        <f>TEXT($A2465,"YYYY")&amp;"-"&amp;TEXT(ROW()-1,"000")&amp;"-"&amp;$F2465&amp;TEXT(COUNTIF($F$2:F2465,$F2465), "000")</f>
        <v>2014-2464-奶茶597</v>
      </c>
      <c r="C2465" s="14" t="s">
        <v>173</v>
      </c>
      <c r="D2465" s="14" t="s">
        <v>149</v>
      </c>
      <c r="E2465" s="14" t="s">
        <v>18</v>
      </c>
      <c r="F2465" s="14" t="s">
        <v>174</v>
      </c>
      <c r="G2465" s="14">
        <v>74</v>
      </c>
      <c r="H2465" s="14">
        <v>36</v>
      </c>
      <c r="I2465" s="14">
        <v>74</v>
      </c>
      <c r="J2465" s="14">
        <v>18000</v>
      </c>
      <c r="K2465" s="15">
        <f t="shared" si="38"/>
        <v>1332000</v>
      </c>
    </row>
    <row r="2466" spans="1:11">
      <c r="A2466" s="13">
        <v>41663</v>
      </c>
      <c r="B2466" s="67" t="str">
        <f>TEXT($A2466,"YYYY")&amp;"-"&amp;TEXT(ROW()-1,"000")&amp;"-"&amp;$F2466&amp;TEXT(COUNTIF($F$2:F2466,$F2466), "000")</f>
        <v>2014-2465-奶茶598</v>
      </c>
      <c r="C2466" s="14" t="s">
        <v>173</v>
      </c>
      <c r="D2466" s="14" t="s">
        <v>149</v>
      </c>
      <c r="E2466" s="14" t="s">
        <v>18</v>
      </c>
      <c r="F2466" s="14" t="s">
        <v>174</v>
      </c>
      <c r="G2466" s="14">
        <v>87</v>
      </c>
      <c r="H2466" s="14">
        <v>65</v>
      </c>
      <c r="I2466" s="14">
        <v>73</v>
      </c>
      <c r="J2466" s="14">
        <v>18000</v>
      </c>
      <c r="K2466" s="15">
        <f t="shared" si="38"/>
        <v>1314000</v>
      </c>
    </row>
    <row r="2467" spans="1:11">
      <c r="A2467" s="13">
        <v>41663</v>
      </c>
      <c r="B2467" s="67" t="str">
        <f>TEXT($A2467,"YYYY")&amp;"-"&amp;TEXT(ROW()-1,"000")&amp;"-"&amp;$F2467&amp;TEXT(COUNTIF($F$2:F2467,$F2467), "000")</f>
        <v>2014-2466-紅茶754</v>
      </c>
      <c r="C2467" s="14" t="s">
        <v>13</v>
      </c>
      <c r="D2467" s="14" t="s">
        <v>166</v>
      </c>
      <c r="E2467" s="14" t="s">
        <v>118</v>
      </c>
      <c r="F2467" s="14" t="s">
        <v>175</v>
      </c>
      <c r="G2467" s="14">
        <v>100</v>
      </c>
      <c r="H2467" s="14">
        <v>20</v>
      </c>
      <c r="I2467" s="14">
        <v>58</v>
      </c>
      <c r="J2467" s="14">
        <v>23500</v>
      </c>
      <c r="K2467" s="15">
        <f t="shared" si="38"/>
        <v>1363000</v>
      </c>
    </row>
    <row r="2468" spans="1:11">
      <c r="A2468" s="13">
        <v>41663</v>
      </c>
      <c r="B2468" s="67" t="str">
        <f>TEXT($A2468,"YYYY")&amp;"-"&amp;TEXT(ROW()-1,"000")&amp;"-"&amp;$F2468&amp;TEXT(COUNTIF($F$2:F2468,$F2468), "000")</f>
        <v>2014-2467-紅茶755</v>
      </c>
      <c r="C2468" s="14" t="s">
        <v>169</v>
      </c>
      <c r="D2468" s="14" t="s">
        <v>9</v>
      </c>
      <c r="E2468" s="14" t="s">
        <v>18</v>
      </c>
      <c r="F2468" s="14" t="s">
        <v>175</v>
      </c>
      <c r="G2468" s="14">
        <v>39</v>
      </c>
      <c r="H2468" s="14">
        <v>41</v>
      </c>
      <c r="I2468" s="14">
        <v>48</v>
      </c>
      <c r="J2468" s="14">
        <v>23500</v>
      </c>
      <c r="K2468" s="15">
        <f t="shared" si="38"/>
        <v>1128000</v>
      </c>
    </row>
    <row r="2469" spans="1:11">
      <c r="A2469" s="13">
        <v>41664</v>
      </c>
      <c r="B2469" s="67" t="str">
        <f>TEXT($A2469,"YYYY")&amp;"-"&amp;TEXT(ROW()-1,"000")&amp;"-"&amp;$F2469&amp;TEXT(COUNTIF($F$2:F2469,$F2469), "000")</f>
        <v>2014-2468-泠涷茶907</v>
      </c>
      <c r="C2469" s="14" t="s">
        <v>170</v>
      </c>
      <c r="D2469" s="14" t="s">
        <v>6</v>
      </c>
      <c r="E2469" s="14" t="s">
        <v>7</v>
      </c>
      <c r="F2469" s="14" t="s">
        <v>176</v>
      </c>
      <c r="G2469" s="14">
        <v>49</v>
      </c>
      <c r="H2469" s="14">
        <v>96</v>
      </c>
      <c r="I2469" s="14">
        <v>99</v>
      </c>
      <c r="J2469" s="14">
        <v>9000</v>
      </c>
      <c r="K2469" s="15">
        <f t="shared" si="38"/>
        <v>891000</v>
      </c>
    </row>
    <row r="2470" spans="1:11">
      <c r="A2470" s="13">
        <v>41665</v>
      </c>
      <c r="B2470" s="67" t="str">
        <f>TEXT($A2470,"YYYY")&amp;"-"&amp;TEXT(ROW()-1,"000")&amp;"-"&amp;$F2470&amp;TEXT(COUNTIF($F$2:F2470,$F2470), "000")</f>
        <v>2014-2469-紅茶756</v>
      </c>
      <c r="C2470" s="14" t="s">
        <v>13</v>
      </c>
      <c r="D2470" s="14" t="s">
        <v>121</v>
      </c>
      <c r="E2470" s="14" t="s">
        <v>10</v>
      </c>
      <c r="F2470" s="14" t="s">
        <v>175</v>
      </c>
      <c r="G2470" s="14">
        <v>30</v>
      </c>
      <c r="H2470" s="14">
        <v>82</v>
      </c>
      <c r="I2470" s="14">
        <v>81</v>
      </c>
      <c r="J2470" s="14">
        <v>23500</v>
      </c>
      <c r="K2470" s="15">
        <f t="shared" si="38"/>
        <v>1903500</v>
      </c>
    </row>
    <row r="2471" spans="1:11">
      <c r="A2471" s="13">
        <v>41665</v>
      </c>
      <c r="B2471" s="67" t="str">
        <f>TEXT($A2471,"YYYY")&amp;"-"&amp;TEXT(ROW()-1,"000")&amp;"-"&amp;$F2471&amp;TEXT(COUNTIF($F$2:F2471,$F2471), "000")</f>
        <v>2014-2470-奶茶599</v>
      </c>
      <c r="C2471" s="14" t="s">
        <v>170</v>
      </c>
      <c r="D2471" s="14" t="s">
        <v>6</v>
      </c>
      <c r="E2471" s="14" t="s">
        <v>7</v>
      </c>
      <c r="F2471" s="14" t="s">
        <v>174</v>
      </c>
      <c r="G2471" s="14">
        <v>77</v>
      </c>
      <c r="H2471" s="14">
        <v>46</v>
      </c>
      <c r="I2471" s="14">
        <v>45</v>
      </c>
      <c r="J2471" s="14">
        <v>18000</v>
      </c>
      <c r="K2471" s="15">
        <f t="shared" si="38"/>
        <v>810000</v>
      </c>
    </row>
    <row r="2472" spans="1:11">
      <c r="A2472" s="13">
        <v>41666</v>
      </c>
      <c r="B2472" s="67" t="str">
        <f>TEXT($A2472,"YYYY")&amp;"-"&amp;TEXT(ROW()-1,"000")&amp;"-"&amp;$F2472&amp;TEXT(COUNTIF($F$2:F2472,$F2472), "000")</f>
        <v>2014-2471-紅茶757</v>
      </c>
      <c r="C2472" s="14" t="s">
        <v>170</v>
      </c>
      <c r="D2472" s="14" t="s">
        <v>133</v>
      </c>
      <c r="E2472" s="14" t="s">
        <v>23</v>
      </c>
      <c r="F2472" s="14" t="s">
        <v>175</v>
      </c>
      <c r="G2472" s="14">
        <v>78</v>
      </c>
      <c r="H2472" s="14">
        <v>73</v>
      </c>
      <c r="I2472" s="14">
        <v>73</v>
      </c>
      <c r="J2472" s="14">
        <v>23500</v>
      </c>
      <c r="K2472" s="15">
        <f t="shared" si="38"/>
        <v>1715500</v>
      </c>
    </row>
    <row r="2473" spans="1:11">
      <c r="A2473" s="13">
        <v>41666</v>
      </c>
      <c r="B2473" s="67" t="str">
        <f>TEXT($A2473,"YYYY")&amp;"-"&amp;TEXT(ROW()-1,"000")&amp;"-"&amp;$F2473&amp;TEXT(COUNTIF($F$2:F2473,$F2473), "000")</f>
        <v>2014-2472-泠涷茶908</v>
      </c>
      <c r="C2473" s="14" t="s">
        <v>173</v>
      </c>
      <c r="D2473" s="14" t="s">
        <v>72</v>
      </c>
      <c r="E2473" s="14" t="s">
        <v>7</v>
      </c>
      <c r="F2473" s="14" t="s">
        <v>176</v>
      </c>
      <c r="G2473" s="14">
        <v>86</v>
      </c>
      <c r="H2473" s="14">
        <v>38</v>
      </c>
      <c r="I2473" s="14">
        <v>22</v>
      </c>
      <c r="J2473" s="14">
        <v>9000</v>
      </c>
      <c r="K2473" s="15">
        <f t="shared" si="38"/>
        <v>198000</v>
      </c>
    </row>
    <row r="2474" spans="1:11">
      <c r="A2474" s="13">
        <v>41668</v>
      </c>
      <c r="B2474" s="67" t="str">
        <f>TEXT($A2474,"YYYY")&amp;"-"&amp;TEXT(ROW()-1,"000")&amp;"-"&amp;$F2474&amp;TEXT(COUNTIF($F$2:F2474,$F2474), "000")</f>
        <v>2014-2473-紅茶758</v>
      </c>
      <c r="C2474" s="14" t="s">
        <v>172</v>
      </c>
      <c r="D2474" s="14" t="s">
        <v>57</v>
      </c>
      <c r="E2474" s="14" t="s">
        <v>7</v>
      </c>
      <c r="F2474" s="14" t="s">
        <v>175</v>
      </c>
      <c r="G2474" s="14">
        <v>55</v>
      </c>
      <c r="H2474" s="14">
        <v>49</v>
      </c>
      <c r="I2474" s="14">
        <v>29</v>
      </c>
      <c r="J2474" s="14">
        <v>23500</v>
      </c>
      <c r="K2474" s="15">
        <f t="shared" si="38"/>
        <v>681500</v>
      </c>
    </row>
    <row r="2475" spans="1:11">
      <c r="A2475" s="13">
        <v>41668</v>
      </c>
      <c r="B2475" s="67" t="str">
        <f>TEXT($A2475,"YYYY")&amp;"-"&amp;TEXT(ROW()-1,"000")&amp;"-"&amp;$F2475&amp;TEXT(COUNTIF($F$2:F2475,$F2475), "000")</f>
        <v>2014-2474-泠涷茶909</v>
      </c>
      <c r="C2475" s="14" t="s">
        <v>173</v>
      </c>
      <c r="D2475" s="14" t="s">
        <v>100</v>
      </c>
      <c r="E2475" s="14" t="s">
        <v>18</v>
      </c>
      <c r="F2475" s="14" t="s">
        <v>176</v>
      </c>
      <c r="G2475" s="14">
        <v>24</v>
      </c>
      <c r="H2475" s="14">
        <v>42</v>
      </c>
      <c r="I2475" s="14">
        <v>86</v>
      </c>
      <c r="J2475" s="14">
        <v>9000</v>
      </c>
      <c r="K2475" s="15">
        <f t="shared" si="38"/>
        <v>774000</v>
      </c>
    </row>
    <row r="2476" spans="1:11">
      <c r="A2476" s="13">
        <v>41668</v>
      </c>
      <c r="B2476" s="67" t="str">
        <f>TEXT($A2476,"YYYY")&amp;"-"&amp;TEXT(ROW()-1,"000")&amp;"-"&amp;$F2476&amp;TEXT(COUNTIF($F$2:F2476,$F2476), "000")</f>
        <v>2014-2475-茶包130</v>
      </c>
      <c r="C2476" s="14" t="s">
        <v>170</v>
      </c>
      <c r="D2476" s="14" t="s">
        <v>43</v>
      </c>
      <c r="E2476" s="14" t="s">
        <v>21</v>
      </c>
      <c r="F2476" s="14" t="s">
        <v>178</v>
      </c>
      <c r="G2476" s="14">
        <v>77</v>
      </c>
      <c r="H2476" s="14">
        <v>38</v>
      </c>
      <c r="I2476" s="14">
        <v>56</v>
      </c>
      <c r="J2476" s="14">
        <v>4000</v>
      </c>
      <c r="K2476" s="15">
        <f t="shared" si="38"/>
        <v>224000</v>
      </c>
    </row>
    <row r="2477" spans="1:11">
      <c r="A2477" s="13">
        <v>41668</v>
      </c>
      <c r="B2477" s="67" t="str">
        <f>TEXT($A2477,"YYYY")&amp;"-"&amp;TEXT(ROW()-1,"000")&amp;"-"&amp;$F2477&amp;TEXT(COUNTIF($F$2:F2477,$F2477), "000")</f>
        <v>2014-2476-紅茶759</v>
      </c>
      <c r="C2477" s="14" t="s">
        <v>169</v>
      </c>
      <c r="D2477" s="14" t="s">
        <v>9</v>
      </c>
      <c r="E2477" s="14" t="s">
        <v>18</v>
      </c>
      <c r="F2477" s="14" t="s">
        <v>175</v>
      </c>
      <c r="G2477" s="14">
        <v>58</v>
      </c>
      <c r="H2477" s="14">
        <v>96</v>
      </c>
      <c r="I2477" s="14">
        <v>38</v>
      </c>
      <c r="J2477" s="14">
        <v>23500</v>
      </c>
      <c r="K2477" s="15">
        <f t="shared" si="38"/>
        <v>893000</v>
      </c>
    </row>
    <row r="2478" spans="1:11">
      <c r="A2478" s="13">
        <v>41669</v>
      </c>
      <c r="B2478" s="67" t="str">
        <f>TEXT($A2478,"YYYY")&amp;"-"&amp;TEXT(ROW()-1,"000")&amp;"-"&amp;$F2478&amp;TEXT(COUNTIF($F$2:F2478,$F2478), "000")</f>
        <v>2014-2477-泠涷茶910</v>
      </c>
      <c r="C2478" s="14" t="s">
        <v>171</v>
      </c>
      <c r="D2478" s="14" t="s">
        <v>39</v>
      </c>
      <c r="E2478" s="14" t="s">
        <v>23</v>
      </c>
      <c r="F2478" s="14" t="s">
        <v>176</v>
      </c>
      <c r="G2478" s="14">
        <v>80</v>
      </c>
      <c r="H2478" s="14">
        <v>77</v>
      </c>
      <c r="I2478" s="14">
        <v>33</v>
      </c>
      <c r="J2478" s="14">
        <v>9000</v>
      </c>
      <c r="K2478" s="15">
        <f t="shared" si="38"/>
        <v>297000</v>
      </c>
    </row>
    <row r="2479" spans="1:11">
      <c r="A2479" s="13">
        <v>41671</v>
      </c>
      <c r="B2479" s="67" t="str">
        <f>TEXT($A2479,"YYYY")&amp;"-"&amp;TEXT(ROW()-1,"000")&amp;"-"&amp;$F2479&amp;TEXT(COUNTIF($F$2:F2479,$F2479), "000")</f>
        <v>2014-2478-紅茶760</v>
      </c>
      <c r="C2479" s="14" t="s">
        <v>169</v>
      </c>
      <c r="D2479" s="14" t="s">
        <v>106</v>
      </c>
      <c r="E2479" s="14" t="s">
        <v>18</v>
      </c>
      <c r="F2479" s="14" t="s">
        <v>175</v>
      </c>
      <c r="G2479" s="14">
        <v>84</v>
      </c>
      <c r="H2479" s="14">
        <v>77</v>
      </c>
      <c r="I2479" s="14">
        <v>79</v>
      </c>
      <c r="J2479" s="14">
        <v>23500</v>
      </c>
      <c r="K2479" s="15">
        <f t="shared" si="38"/>
        <v>1856500</v>
      </c>
    </row>
    <row r="2480" spans="1:11">
      <c r="A2480" s="13">
        <v>41671</v>
      </c>
      <c r="B2480" s="67" t="str">
        <f>TEXT($A2480,"YYYY")&amp;"-"&amp;TEXT(ROW()-1,"000")&amp;"-"&amp;$F2480&amp;TEXT(COUNTIF($F$2:F2480,$F2480), "000")</f>
        <v>2014-2479-奶茶600</v>
      </c>
      <c r="C2480" s="14" t="s">
        <v>173</v>
      </c>
      <c r="D2480" s="14" t="s">
        <v>46</v>
      </c>
      <c r="E2480" s="14" t="s">
        <v>7</v>
      </c>
      <c r="F2480" s="14" t="s">
        <v>174</v>
      </c>
      <c r="G2480" s="14">
        <v>23</v>
      </c>
      <c r="H2480" s="14">
        <v>42</v>
      </c>
      <c r="I2480" s="14">
        <v>58</v>
      </c>
      <c r="J2480" s="14">
        <v>18000</v>
      </c>
      <c r="K2480" s="15">
        <f t="shared" si="38"/>
        <v>1044000</v>
      </c>
    </row>
    <row r="2481" spans="1:11">
      <c r="A2481" s="13">
        <v>41672</v>
      </c>
      <c r="B2481" s="67" t="str">
        <f>TEXT($A2481,"YYYY")&amp;"-"&amp;TEXT(ROW()-1,"000")&amp;"-"&amp;$F2481&amp;TEXT(COUNTIF($F$2:F2481,$F2481), "000")</f>
        <v>2014-2480-泠涷茶911</v>
      </c>
      <c r="C2481" s="14" t="s">
        <v>13</v>
      </c>
      <c r="D2481" s="14" t="s">
        <v>68</v>
      </c>
      <c r="E2481" s="14" t="s">
        <v>7</v>
      </c>
      <c r="F2481" s="14" t="s">
        <v>176</v>
      </c>
      <c r="G2481" s="14">
        <v>87</v>
      </c>
      <c r="H2481" s="14">
        <v>91</v>
      </c>
      <c r="I2481" s="14">
        <v>64</v>
      </c>
      <c r="J2481" s="14">
        <v>9000</v>
      </c>
      <c r="K2481" s="15">
        <f t="shared" si="38"/>
        <v>576000</v>
      </c>
    </row>
    <row r="2482" spans="1:11">
      <c r="A2482" s="13">
        <v>41673</v>
      </c>
      <c r="B2482" s="67" t="str">
        <f>TEXT($A2482,"YYYY")&amp;"-"&amp;TEXT(ROW()-1,"000")&amp;"-"&amp;$F2482&amp;TEXT(COUNTIF($F$2:F2482,$F2482), "000")</f>
        <v>2014-2481-紅茶761</v>
      </c>
      <c r="C2482" s="14" t="s">
        <v>171</v>
      </c>
      <c r="D2482" s="14" t="s">
        <v>62</v>
      </c>
      <c r="E2482" s="14" t="s">
        <v>7</v>
      </c>
      <c r="F2482" s="14" t="s">
        <v>175</v>
      </c>
      <c r="G2482" s="14">
        <v>76</v>
      </c>
      <c r="H2482" s="14">
        <v>52</v>
      </c>
      <c r="I2482" s="14">
        <v>8</v>
      </c>
      <c r="J2482" s="14">
        <v>23500</v>
      </c>
      <c r="K2482" s="15">
        <f t="shared" si="38"/>
        <v>188000</v>
      </c>
    </row>
    <row r="2483" spans="1:11">
      <c r="A2483" s="13">
        <v>41675</v>
      </c>
      <c r="B2483" s="67" t="str">
        <f>TEXT($A2483,"YYYY")&amp;"-"&amp;TEXT(ROW()-1,"000")&amp;"-"&amp;$F2483&amp;TEXT(COUNTIF($F$2:F2483,$F2483), "000")</f>
        <v>2014-2482-泠涷茶912</v>
      </c>
      <c r="C2483" s="14" t="s">
        <v>173</v>
      </c>
      <c r="D2483" s="14" t="s">
        <v>88</v>
      </c>
      <c r="E2483" s="14" t="s">
        <v>21</v>
      </c>
      <c r="F2483" s="14" t="s">
        <v>176</v>
      </c>
      <c r="G2483" s="14">
        <v>20</v>
      </c>
      <c r="H2483" s="14">
        <v>26</v>
      </c>
      <c r="I2483" s="14">
        <v>98</v>
      </c>
      <c r="J2483" s="14">
        <v>9000</v>
      </c>
      <c r="K2483" s="15">
        <f t="shared" si="38"/>
        <v>882000</v>
      </c>
    </row>
    <row r="2484" spans="1:11">
      <c r="A2484" s="13">
        <v>41675</v>
      </c>
      <c r="B2484" s="67" t="str">
        <f>TEXT($A2484,"YYYY")&amp;"-"&amp;TEXT(ROW()-1,"000")&amp;"-"&amp;$F2484&amp;TEXT(COUNTIF($F$2:F2484,$F2484), "000")</f>
        <v>2014-2483-奶茶601</v>
      </c>
      <c r="C2484" s="14" t="s">
        <v>169</v>
      </c>
      <c r="D2484" s="14" t="s">
        <v>105</v>
      </c>
      <c r="E2484" s="14" t="s">
        <v>18</v>
      </c>
      <c r="F2484" s="14" t="s">
        <v>174</v>
      </c>
      <c r="G2484" s="14">
        <v>60</v>
      </c>
      <c r="H2484" s="14">
        <v>92</v>
      </c>
      <c r="I2484" s="14">
        <v>84</v>
      </c>
      <c r="J2484" s="14">
        <v>18000</v>
      </c>
      <c r="K2484" s="15">
        <f t="shared" si="38"/>
        <v>1512000</v>
      </c>
    </row>
    <row r="2485" spans="1:11">
      <c r="A2485" s="13">
        <v>41676</v>
      </c>
      <c r="B2485" s="67" t="str">
        <f>TEXT($A2485,"YYYY")&amp;"-"&amp;TEXT(ROW()-1,"000")&amp;"-"&amp;$F2485&amp;TEXT(COUNTIF($F$2:F2485,$F2485), "000")</f>
        <v>2014-2484-紅茶762</v>
      </c>
      <c r="C2485" s="14" t="s">
        <v>169</v>
      </c>
      <c r="D2485" s="14" t="s">
        <v>106</v>
      </c>
      <c r="E2485" s="14" t="s">
        <v>18</v>
      </c>
      <c r="F2485" s="14" t="s">
        <v>175</v>
      </c>
      <c r="G2485" s="14">
        <v>85</v>
      </c>
      <c r="H2485" s="14">
        <v>74</v>
      </c>
      <c r="I2485" s="14">
        <v>46</v>
      </c>
      <c r="J2485" s="14">
        <v>23500</v>
      </c>
      <c r="K2485" s="15">
        <f t="shared" si="38"/>
        <v>1081000</v>
      </c>
    </row>
    <row r="2486" spans="1:11">
      <c r="A2486" s="13">
        <v>41676</v>
      </c>
      <c r="B2486" s="67" t="str">
        <f>TEXT($A2486,"YYYY")&amp;"-"&amp;TEXT(ROW()-1,"000")&amp;"-"&amp;$F2486&amp;TEXT(COUNTIF($F$2:F2486,$F2486), "000")</f>
        <v>2014-2485-泠涷茶913</v>
      </c>
      <c r="C2486" s="14" t="s">
        <v>171</v>
      </c>
      <c r="D2486" s="14" t="s">
        <v>63</v>
      </c>
      <c r="E2486" s="14" t="s">
        <v>7</v>
      </c>
      <c r="F2486" s="14" t="s">
        <v>176</v>
      </c>
      <c r="G2486" s="14">
        <v>71</v>
      </c>
      <c r="H2486" s="14">
        <v>82</v>
      </c>
      <c r="I2486" s="14">
        <v>61</v>
      </c>
      <c r="J2486" s="14">
        <v>9000</v>
      </c>
      <c r="K2486" s="15">
        <f t="shared" si="38"/>
        <v>549000</v>
      </c>
    </row>
    <row r="2487" spans="1:11">
      <c r="A2487" s="13">
        <v>41677</v>
      </c>
      <c r="B2487" s="67" t="str">
        <f>TEXT($A2487,"YYYY")&amp;"-"&amp;TEXT(ROW()-1,"000")&amp;"-"&amp;$F2487&amp;TEXT(COUNTIF($F$2:F2487,$F2487), "000")</f>
        <v>2014-2486-奶茶602</v>
      </c>
      <c r="C2487" s="14" t="s">
        <v>169</v>
      </c>
      <c r="D2487" s="14" t="s">
        <v>40</v>
      </c>
      <c r="E2487" s="14" t="s">
        <v>10</v>
      </c>
      <c r="F2487" s="14" t="s">
        <v>174</v>
      </c>
      <c r="G2487" s="14">
        <v>46</v>
      </c>
      <c r="H2487" s="14">
        <v>57</v>
      </c>
      <c r="I2487" s="14">
        <v>71</v>
      </c>
      <c r="J2487" s="14">
        <v>18000</v>
      </c>
      <c r="K2487" s="15">
        <f t="shared" si="38"/>
        <v>1278000</v>
      </c>
    </row>
    <row r="2488" spans="1:11">
      <c r="A2488" s="13">
        <v>41678</v>
      </c>
      <c r="B2488" s="67" t="str">
        <f>TEXT($A2488,"YYYY")&amp;"-"&amp;TEXT(ROW()-1,"000")&amp;"-"&amp;$F2488&amp;TEXT(COUNTIF($F$2:F2488,$F2488), "000")</f>
        <v>2014-2487-泠涷茶914</v>
      </c>
      <c r="C2488" s="14" t="s">
        <v>13</v>
      </c>
      <c r="D2488" s="14" t="s">
        <v>164</v>
      </c>
      <c r="E2488" s="14" t="s">
        <v>18</v>
      </c>
      <c r="F2488" s="14" t="s">
        <v>176</v>
      </c>
      <c r="G2488" s="14">
        <v>40</v>
      </c>
      <c r="H2488" s="14">
        <v>22</v>
      </c>
      <c r="I2488" s="14">
        <v>71</v>
      </c>
      <c r="J2488" s="14">
        <v>9000</v>
      </c>
      <c r="K2488" s="15">
        <f t="shared" si="38"/>
        <v>639000</v>
      </c>
    </row>
    <row r="2489" spans="1:11">
      <c r="A2489" s="13">
        <v>41678</v>
      </c>
      <c r="B2489" s="67" t="str">
        <f>TEXT($A2489,"YYYY")&amp;"-"&amp;TEXT(ROW()-1,"000")&amp;"-"&amp;$F2489&amp;TEXT(COUNTIF($F$2:F2489,$F2489), "000")</f>
        <v>2014-2488-泠涷茶915</v>
      </c>
      <c r="C2489" s="14" t="s">
        <v>13</v>
      </c>
      <c r="D2489" s="14" t="s">
        <v>44</v>
      </c>
      <c r="E2489" s="14" t="s">
        <v>23</v>
      </c>
      <c r="F2489" s="14" t="s">
        <v>176</v>
      </c>
      <c r="G2489" s="14">
        <v>38</v>
      </c>
      <c r="H2489" s="14">
        <v>76</v>
      </c>
      <c r="I2489" s="14">
        <v>44</v>
      </c>
      <c r="J2489" s="14">
        <v>9000</v>
      </c>
      <c r="K2489" s="15">
        <f t="shared" si="38"/>
        <v>396000</v>
      </c>
    </row>
    <row r="2490" spans="1:11">
      <c r="A2490" s="13">
        <v>41679</v>
      </c>
      <c r="B2490" s="67" t="str">
        <f>TEXT($A2490,"YYYY")&amp;"-"&amp;TEXT(ROW()-1,"000")&amp;"-"&amp;$F2490&amp;TEXT(COUNTIF($F$2:F2490,$F2490), "000")</f>
        <v>2014-2489-茶包131</v>
      </c>
      <c r="C2490" s="14" t="s">
        <v>172</v>
      </c>
      <c r="D2490" s="14" t="s">
        <v>20</v>
      </c>
      <c r="E2490" s="14" t="s">
        <v>21</v>
      </c>
      <c r="F2490" s="14" t="s">
        <v>178</v>
      </c>
      <c r="G2490" s="14">
        <v>23</v>
      </c>
      <c r="H2490" s="14">
        <v>54</v>
      </c>
      <c r="I2490" s="14">
        <v>16</v>
      </c>
      <c r="J2490" s="14">
        <v>4000</v>
      </c>
      <c r="K2490" s="15">
        <f t="shared" si="38"/>
        <v>64000</v>
      </c>
    </row>
    <row r="2491" spans="1:11">
      <c r="A2491" s="13">
        <v>41680</v>
      </c>
      <c r="B2491" s="67" t="str">
        <f>TEXT($A2491,"YYYY")&amp;"-"&amp;TEXT(ROW()-1,"000")&amp;"-"&amp;$F2491&amp;TEXT(COUNTIF($F$2:F2491,$F2491), "000")</f>
        <v>2014-2490-紅茶763</v>
      </c>
      <c r="C2491" s="14" t="s">
        <v>171</v>
      </c>
      <c r="D2491" s="14" t="s">
        <v>46</v>
      </c>
      <c r="E2491" s="14" t="s">
        <v>10</v>
      </c>
      <c r="F2491" s="14" t="s">
        <v>175</v>
      </c>
      <c r="G2491" s="14">
        <v>54</v>
      </c>
      <c r="H2491" s="14">
        <v>70</v>
      </c>
      <c r="I2491" s="14">
        <v>29</v>
      </c>
      <c r="J2491" s="14">
        <v>23500</v>
      </c>
      <c r="K2491" s="15">
        <f t="shared" si="38"/>
        <v>681500</v>
      </c>
    </row>
    <row r="2492" spans="1:11">
      <c r="A2492" s="13">
        <v>41680</v>
      </c>
      <c r="B2492" s="67" t="str">
        <f>TEXT($A2492,"YYYY")&amp;"-"&amp;TEXT(ROW()-1,"000")&amp;"-"&amp;$F2492&amp;TEXT(COUNTIF($F$2:F2492,$F2492), "000")</f>
        <v>2014-2491-泠涷茶916</v>
      </c>
      <c r="C2492" s="14" t="s">
        <v>170</v>
      </c>
      <c r="D2492" s="14" t="s">
        <v>92</v>
      </c>
      <c r="E2492" s="14" t="s">
        <v>18</v>
      </c>
      <c r="F2492" s="14" t="s">
        <v>176</v>
      </c>
      <c r="G2492" s="14">
        <v>38</v>
      </c>
      <c r="H2492" s="14">
        <v>85</v>
      </c>
      <c r="I2492" s="14">
        <v>96</v>
      </c>
      <c r="J2492" s="14">
        <v>9000</v>
      </c>
      <c r="K2492" s="15">
        <f t="shared" si="38"/>
        <v>864000</v>
      </c>
    </row>
    <row r="2493" spans="1:11">
      <c r="A2493" s="13">
        <v>41681</v>
      </c>
      <c r="B2493" s="67" t="str">
        <f>TEXT($A2493,"YYYY")&amp;"-"&amp;TEXT(ROW()-1,"000")&amp;"-"&amp;$F2493&amp;TEXT(COUNTIF($F$2:F2493,$F2493), "000")</f>
        <v>2014-2492-茶包132</v>
      </c>
      <c r="C2493" s="14" t="s">
        <v>173</v>
      </c>
      <c r="D2493" s="14" t="s">
        <v>22</v>
      </c>
      <c r="E2493" s="14" t="s">
        <v>23</v>
      </c>
      <c r="F2493" s="14" t="s">
        <v>178</v>
      </c>
      <c r="G2493" s="14">
        <v>91</v>
      </c>
      <c r="H2493" s="14">
        <v>87</v>
      </c>
      <c r="I2493" s="14">
        <v>91</v>
      </c>
      <c r="J2493" s="14">
        <v>4000</v>
      </c>
      <c r="K2493" s="15">
        <f t="shared" si="38"/>
        <v>364000</v>
      </c>
    </row>
    <row r="2494" spans="1:11">
      <c r="A2494" s="13">
        <v>41682</v>
      </c>
      <c r="B2494" s="67" t="str">
        <f>TEXT($A2494,"YYYY")&amp;"-"&amp;TEXT(ROW()-1,"000")&amp;"-"&amp;$F2494&amp;TEXT(COUNTIF($F$2:F2494,$F2494), "000")</f>
        <v>2014-2493-奶茶603</v>
      </c>
      <c r="C2494" s="14" t="s">
        <v>172</v>
      </c>
      <c r="D2494" s="14" t="s">
        <v>120</v>
      </c>
      <c r="E2494" s="14" t="s">
        <v>118</v>
      </c>
      <c r="F2494" s="14" t="s">
        <v>174</v>
      </c>
      <c r="G2494" s="14">
        <v>27</v>
      </c>
      <c r="H2494" s="14">
        <v>34</v>
      </c>
      <c r="I2494" s="14">
        <v>55</v>
      </c>
      <c r="J2494" s="14">
        <v>18000</v>
      </c>
      <c r="K2494" s="15">
        <f t="shared" si="38"/>
        <v>990000</v>
      </c>
    </row>
    <row r="2495" spans="1:11">
      <c r="A2495" s="13">
        <v>41682</v>
      </c>
      <c r="B2495" s="67" t="str">
        <f>TEXT($A2495,"YYYY")&amp;"-"&amp;TEXT(ROW()-1,"000")&amp;"-"&amp;$F2495&amp;TEXT(COUNTIF($F$2:F2495,$F2495), "000")</f>
        <v>2014-2494-紅茶764</v>
      </c>
      <c r="C2495" s="14" t="s">
        <v>171</v>
      </c>
      <c r="D2495" s="14" t="s">
        <v>62</v>
      </c>
      <c r="E2495" s="14" t="s">
        <v>7</v>
      </c>
      <c r="F2495" s="14" t="s">
        <v>175</v>
      </c>
      <c r="G2495" s="14">
        <v>95</v>
      </c>
      <c r="H2495" s="14">
        <v>61</v>
      </c>
      <c r="I2495" s="14">
        <v>99</v>
      </c>
      <c r="J2495" s="14">
        <v>23500</v>
      </c>
      <c r="K2495" s="15">
        <f t="shared" si="38"/>
        <v>2326500</v>
      </c>
    </row>
    <row r="2496" spans="1:11">
      <c r="A2496" s="13">
        <v>41683</v>
      </c>
      <c r="B2496" s="67" t="str">
        <f>TEXT($A2496,"YYYY")&amp;"-"&amp;TEXT(ROW()-1,"000")&amp;"-"&amp;$F2496&amp;TEXT(COUNTIF($F$2:F2496,$F2496), "000")</f>
        <v>2014-2495-奶茶604</v>
      </c>
      <c r="C2496" s="14" t="s">
        <v>173</v>
      </c>
      <c r="D2496" s="14" t="s">
        <v>129</v>
      </c>
      <c r="E2496" s="14" t="s">
        <v>18</v>
      </c>
      <c r="F2496" s="14" t="s">
        <v>174</v>
      </c>
      <c r="G2496" s="14">
        <v>78</v>
      </c>
      <c r="H2496" s="14">
        <v>27</v>
      </c>
      <c r="I2496" s="14">
        <v>45</v>
      </c>
      <c r="J2496" s="14">
        <v>18000</v>
      </c>
      <c r="K2496" s="15">
        <f t="shared" si="38"/>
        <v>810000</v>
      </c>
    </row>
    <row r="2497" spans="1:11">
      <c r="A2497" s="13">
        <v>41684</v>
      </c>
      <c r="B2497" s="67" t="str">
        <f>TEXT($A2497,"YYYY")&amp;"-"&amp;TEXT(ROW()-1,"000")&amp;"-"&amp;$F2497&amp;TEXT(COUNTIF($F$2:F2497,$F2497), "000")</f>
        <v>2014-2496-奶茶605</v>
      </c>
      <c r="C2497" s="14" t="s">
        <v>169</v>
      </c>
      <c r="D2497" s="14" t="s">
        <v>6</v>
      </c>
      <c r="E2497" s="14" t="s">
        <v>7</v>
      </c>
      <c r="F2497" s="14" t="s">
        <v>174</v>
      </c>
      <c r="G2497" s="14">
        <v>95</v>
      </c>
      <c r="H2497" s="14">
        <v>70</v>
      </c>
      <c r="I2497" s="14">
        <v>57</v>
      </c>
      <c r="J2497" s="14">
        <v>18000</v>
      </c>
      <c r="K2497" s="15">
        <f t="shared" si="38"/>
        <v>1026000</v>
      </c>
    </row>
    <row r="2498" spans="1:11">
      <c r="A2498" s="13">
        <v>41685</v>
      </c>
      <c r="B2498" s="67" t="str">
        <f>TEXT($A2498,"YYYY")&amp;"-"&amp;TEXT(ROW()-1,"000")&amp;"-"&amp;$F2498&amp;TEXT(COUNTIF($F$2:F2498,$F2498), "000")</f>
        <v>2014-2497-紅茶765</v>
      </c>
      <c r="C2498" s="14" t="s">
        <v>13</v>
      </c>
      <c r="D2498" s="14" t="s">
        <v>121</v>
      </c>
      <c r="E2498" s="14" t="s">
        <v>10</v>
      </c>
      <c r="F2498" s="14" t="s">
        <v>175</v>
      </c>
      <c r="G2498" s="14">
        <v>82</v>
      </c>
      <c r="H2498" s="14">
        <v>65</v>
      </c>
      <c r="I2498" s="14">
        <v>46</v>
      </c>
      <c r="J2498" s="14">
        <v>23500</v>
      </c>
      <c r="K2498" s="15">
        <f t="shared" ref="K2498:K2561" si="39">J2498*I2498</f>
        <v>1081000</v>
      </c>
    </row>
    <row r="2499" spans="1:11">
      <c r="A2499" s="13">
        <v>41689</v>
      </c>
      <c r="B2499" s="67" t="str">
        <f>TEXT($A2499,"YYYY")&amp;"-"&amp;TEXT(ROW()-1,"000")&amp;"-"&amp;$F2499&amp;TEXT(COUNTIF($F$2:F2499,$F2499), "000")</f>
        <v>2014-2498-奶茶606</v>
      </c>
      <c r="C2499" s="14" t="s">
        <v>13</v>
      </c>
      <c r="D2499" s="14" t="s">
        <v>65</v>
      </c>
      <c r="E2499" s="14" t="s">
        <v>7</v>
      </c>
      <c r="F2499" s="14" t="s">
        <v>174</v>
      </c>
      <c r="G2499" s="14">
        <v>40</v>
      </c>
      <c r="H2499" s="14">
        <v>33</v>
      </c>
      <c r="I2499" s="14">
        <v>55</v>
      </c>
      <c r="J2499" s="14">
        <v>18000</v>
      </c>
      <c r="K2499" s="15">
        <f t="shared" si="39"/>
        <v>990000</v>
      </c>
    </row>
    <row r="2500" spans="1:11">
      <c r="A2500" s="13">
        <v>41689</v>
      </c>
      <c r="B2500" s="67" t="str">
        <f>TEXT($A2500,"YYYY")&amp;"-"&amp;TEXT(ROW()-1,"000")&amp;"-"&amp;$F2500&amp;TEXT(COUNTIF($F$2:F2500,$F2500), "000")</f>
        <v>2014-2499-紅茶766</v>
      </c>
      <c r="C2500" s="14" t="s">
        <v>172</v>
      </c>
      <c r="D2500" s="14" t="s">
        <v>6</v>
      </c>
      <c r="E2500" s="14" t="s">
        <v>7</v>
      </c>
      <c r="F2500" s="14" t="s">
        <v>175</v>
      </c>
      <c r="G2500" s="14">
        <v>38</v>
      </c>
      <c r="H2500" s="14">
        <v>53</v>
      </c>
      <c r="I2500" s="14">
        <v>81</v>
      </c>
      <c r="J2500" s="14">
        <v>23500</v>
      </c>
      <c r="K2500" s="15">
        <f t="shared" si="39"/>
        <v>1903500</v>
      </c>
    </row>
    <row r="2501" spans="1:11">
      <c r="A2501" s="13">
        <v>41690</v>
      </c>
      <c r="B2501" s="67" t="str">
        <f>TEXT($A2501,"YYYY")&amp;"-"&amp;TEXT(ROW()-1,"000")&amp;"-"&amp;$F2501&amp;TEXT(COUNTIF($F$2:F2501,$F2501), "000")</f>
        <v>2014-2500-紅茶767</v>
      </c>
      <c r="C2501" s="14" t="s">
        <v>171</v>
      </c>
      <c r="D2501" s="14" t="s">
        <v>139</v>
      </c>
      <c r="E2501" s="14" t="s">
        <v>118</v>
      </c>
      <c r="F2501" s="14" t="s">
        <v>175</v>
      </c>
      <c r="G2501" s="14">
        <v>94</v>
      </c>
      <c r="H2501" s="14">
        <v>57</v>
      </c>
      <c r="I2501" s="14">
        <v>82</v>
      </c>
      <c r="J2501" s="14">
        <v>23500</v>
      </c>
      <c r="K2501" s="15">
        <f t="shared" si="39"/>
        <v>1927000</v>
      </c>
    </row>
    <row r="2502" spans="1:11">
      <c r="A2502" s="13">
        <v>41692</v>
      </c>
      <c r="B2502" s="67" t="str">
        <f>TEXT($A2502,"YYYY")&amp;"-"&amp;TEXT(ROW()-1,"000")&amp;"-"&amp;$F2502&amp;TEXT(COUNTIF($F$2:F2502,$F2502), "000")</f>
        <v>2014-2501-奶茶607</v>
      </c>
      <c r="C2502" s="14" t="s">
        <v>169</v>
      </c>
      <c r="D2502" s="14" t="s">
        <v>53</v>
      </c>
      <c r="E2502" s="14" t="s">
        <v>23</v>
      </c>
      <c r="F2502" s="14" t="s">
        <v>174</v>
      </c>
      <c r="G2502" s="14">
        <v>32</v>
      </c>
      <c r="H2502" s="14">
        <v>65</v>
      </c>
      <c r="I2502" s="14">
        <v>77</v>
      </c>
      <c r="J2502" s="14">
        <v>18000</v>
      </c>
      <c r="K2502" s="15">
        <f t="shared" si="39"/>
        <v>1386000</v>
      </c>
    </row>
    <row r="2503" spans="1:11">
      <c r="A2503" s="13">
        <v>41692</v>
      </c>
      <c r="B2503" s="67" t="str">
        <f>TEXT($A2503,"YYYY")&amp;"-"&amp;TEXT(ROW()-1,"000")&amp;"-"&amp;$F2503&amp;TEXT(COUNTIF($F$2:F2503,$F2503), "000")</f>
        <v>2014-2502-奶茶608</v>
      </c>
      <c r="C2503" s="14" t="s">
        <v>169</v>
      </c>
      <c r="D2503" s="14" t="s">
        <v>105</v>
      </c>
      <c r="E2503" s="14" t="s">
        <v>18</v>
      </c>
      <c r="F2503" s="14" t="s">
        <v>174</v>
      </c>
      <c r="G2503" s="14">
        <v>54</v>
      </c>
      <c r="H2503" s="14">
        <v>80</v>
      </c>
      <c r="I2503" s="14">
        <v>15</v>
      </c>
      <c r="J2503" s="14">
        <v>18000</v>
      </c>
      <c r="K2503" s="15">
        <f t="shared" si="39"/>
        <v>270000</v>
      </c>
    </row>
    <row r="2504" spans="1:11">
      <c r="A2504" s="13">
        <v>41693</v>
      </c>
      <c r="B2504" s="67" t="str">
        <f>TEXT($A2504,"YYYY")&amp;"-"&amp;TEXT(ROW()-1,"000")&amp;"-"&amp;$F2504&amp;TEXT(COUNTIF($F$2:F2504,$F2504), "000")</f>
        <v>2014-2503-泠涷茶917</v>
      </c>
      <c r="C2504" s="14" t="s">
        <v>172</v>
      </c>
      <c r="D2504" s="14" t="s">
        <v>47</v>
      </c>
      <c r="E2504" s="14" t="s">
        <v>7</v>
      </c>
      <c r="F2504" s="14" t="s">
        <v>176</v>
      </c>
      <c r="G2504" s="14">
        <v>89</v>
      </c>
      <c r="H2504" s="14">
        <v>44</v>
      </c>
      <c r="I2504" s="14">
        <v>35</v>
      </c>
      <c r="J2504" s="14">
        <v>9000</v>
      </c>
      <c r="K2504" s="15">
        <f t="shared" si="39"/>
        <v>315000</v>
      </c>
    </row>
    <row r="2505" spans="1:11">
      <c r="A2505" s="13">
        <v>41693</v>
      </c>
      <c r="B2505" s="67" t="str">
        <f>TEXT($A2505,"YYYY")&amp;"-"&amp;TEXT(ROW()-1,"000")&amp;"-"&amp;$F2505&amp;TEXT(COUNTIF($F$2:F2505,$F2505), "000")</f>
        <v>2014-2504-奶茶609</v>
      </c>
      <c r="C2505" s="14" t="s">
        <v>169</v>
      </c>
      <c r="D2505" s="14" t="s">
        <v>6</v>
      </c>
      <c r="E2505" s="14" t="s">
        <v>7</v>
      </c>
      <c r="F2505" s="14" t="s">
        <v>174</v>
      </c>
      <c r="G2505" s="14">
        <v>91</v>
      </c>
      <c r="H2505" s="14">
        <v>78</v>
      </c>
      <c r="I2505" s="14">
        <v>13</v>
      </c>
      <c r="J2505" s="14">
        <v>18000</v>
      </c>
      <c r="K2505" s="15">
        <f t="shared" si="39"/>
        <v>234000</v>
      </c>
    </row>
    <row r="2506" spans="1:11">
      <c r="A2506" s="13">
        <v>41694</v>
      </c>
      <c r="B2506" s="67" t="str">
        <f>TEXT($A2506,"YYYY")&amp;"-"&amp;TEXT(ROW()-1,"000")&amp;"-"&amp;$F2506&amp;TEXT(COUNTIF($F$2:F2506,$F2506), "000")</f>
        <v>2014-2505-泠涷茶918</v>
      </c>
      <c r="C2506" s="14" t="s">
        <v>171</v>
      </c>
      <c r="D2506" s="14" t="s">
        <v>9</v>
      </c>
      <c r="E2506" s="14" t="s">
        <v>10</v>
      </c>
      <c r="F2506" s="14" t="s">
        <v>176</v>
      </c>
      <c r="G2506" s="14">
        <v>37</v>
      </c>
      <c r="H2506" s="14">
        <v>30</v>
      </c>
      <c r="I2506" s="14">
        <v>19</v>
      </c>
      <c r="J2506" s="14">
        <v>9000</v>
      </c>
      <c r="K2506" s="15">
        <f t="shared" si="39"/>
        <v>171000</v>
      </c>
    </row>
    <row r="2507" spans="1:11">
      <c r="A2507" s="13">
        <v>41694</v>
      </c>
      <c r="B2507" s="67" t="str">
        <f>TEXT($A2507,"YYYY")&amp;"-"&amp;TEXT(ROW()-1,"000")&amp;"-"&amp;$F2507&amp;TEXT(COUNTIF($F$2:F2507,$F2507), "000")</f>
        <v>2014-2506-奶茶610</v>
      </c>
      <c r="C2507" s="14" t="s">
        <v>169</v>
      </c>
      <c r="D2507" s="14" t="s">
        <v>40</v>
      </c>
      <c r="E2507" s="14" t="s">
        <v>10</v>
      </c>
      <c r="F2507" s="14" t="s">
        <v>174</v>
      </c>
      <c r="G2507" s="14">
        <v>32</v>
      </c>
      <c r="H2507" s="14">
        <v>45</v>
      </c>
      <c r="I2507" s="14">
        <v>51</v>
      </c>
      <c r="J2507" s="14">
        <v>18000</v>
      </c>
      <c r="K2507" s="15">
        <f t="shared" si="39"/>
        <v>918000</v>
      </c>
    </row>
    <row r="2508" spans="1:11">
      <c r="A2508" s="13">
        <v>41695</v>
      </c>
      <c r="B2508" s="67" t="str">
        <f>TEXT($A2508,"YYYY")&amp;"-"&amp;TEXT(ROW()-1,"000")&amp;"-"&amp;$F2508&amp;TEXT(COUNTIF($F$2:F2508,$F2508), "000")</f>
        <v>2014-2507-泠涷茶919</v>
      </c>
      <c r="C2508" s="14" t="s">
        <v>13</v>
      </c>
      <c r="D2508" s="14" t="s">
        <v>124</v>
      </c>
      <c r="E2508" s="14" t="s">
        <v>118</v>
      </c>
      <c r="F2508" s="14" t="s">
        <v>176</v>
      </c>
      <c r="G2508" s="14">
        <v>27</v>
      </c>
      <c r="H2508" s="14">
        <v>49</v>
      </c>
      <c r="I2508" s="14">
        <v>15</v>
      </c>
      <c r="J2508" s="14">
        <v>9000</v>
      </c>
      <c r="K2508" s="15">
        <f t="shared" si="39"/>
        <v>135000</v>
      </c>
    </row>
    <row r="2509" spans="1:11">
      <c r="A2509" s="13">
        <v>41695</v>
      </c>
      <c r="B2509" s="67" t="str">
        <f>TEXT($A2509,"YYYY")&amp;"-"&amp;TEXT(ROW()-1,"000")&amp;"-"&amp;$F2509&amp;TEXT(COUNTIF($F$2:F2509,$F2509), "000")</f>
        <v>2014-2508-紅茶768</v>
      </c>
      <c r="C2509" s="14" t="s">
        <v>172</v>
      </c>
      <c r="D2509" s="14" t="s">
        <v>57</v>
      </c>
      <c r="E2509" s="14" t="s">
        <v>7</v>
      </c>
      <c r="F2509" s="14" t="s">
        <v>175</v>
      </c>
      <c r="G2509" s="14">
        <v>30</v>
      </c>
      <c r="H2509" s="14">
        <v>42</v>
      </c>
      <c r="I2509" s="14">
        <v>8</v>
      </c>
      <c r="J2509" s="14">
        <v>23500</v>
      </c>
      <c r="K2509" s="15">
        <f t="shared" si="39"/>
        <v>188000</v>
      </c>
    </row>
    <row r="2510" spans="1:11">
      <c r="A2510" s="13">
        <v>41696</v>
      </c>
      <c r="B2510" s="67" t="str">
        <f>TEXT($A2510,"YYYY")&amp;"-"&amp;TEXT(ROW()-1,"000")&amp;"-"&amp;$F2510&amp;TEXT(COUNTIF($F$2:F2510,$F2510), "000")</f>
        <v>2014-2509-紅茶769</v>
      </c>
      <c r="C2510" s="14" t="s">
        <v>170</v>
      </c>
      <c r="D2510" s="14" t="s">
        <v>161</v>
      </c>
      <c r="E2510" s="14" t="s">
        <v>10</v>
      </c>
      <c r="F2510" s="14" t="s">
        <v>175</v>
      </c>
      <c r="G2510" s="14">
        <v>42</v>
      </c>
      <c r="H2510" s="14">
        <v>51</v>
      </c>
      <c r="I2510" s="14">
        <v>88</v>
      </c>
      <c r="J2510" s="14">
        <v>23500</v>
      </c>
      <c r="K2510" s="15">
        <f t="shared" si="39"/>
        <v>2068000</v>
      </c>
    </row>
    <row r="2511" spans="1:11">
      <c r="A2511" s="13">
        <v>41697</v>
      </c>
      <c r="B2511" s="67" t="str">
        <f>TEXT($A2511,"YYYY")&amp;"-"&amp;TEXT(ROW()-1,"000")&amp;"-"&amp;$F2511&amp;TEXT(COUNTIF($F$2:F2511,$F2511), "000")</f>
        <v>2014-2510-泠涷茶920</v>
      </c>
      <c r="C2511" s="14" t="s">
        <v>172</v>
      </c>
      <c r="D2511" s="14" t="s">
        <v>45</v>
      </c>
      <c r="E2511" s="14" t="s">
        <v>18</v>
      </c>
      <c r="F2511" s="14" t="s">
        <v>176</v>
      </c>
      <c r="G2511" s="14">
        <v>93</v>
      </c>
      <c r="H2511" s="14">
        <v>64</v>
      </c>
      <c r="I2511" s="14">
        <v>36</v>
      </c>
      <c r="J2511" s="14">
        <v>9000</v>
      </c>
      <c r="K2511" s="15">
        <f t="shared" si="39"/>
        <v>324000</v>
      </c>
    </row>
    <row r="2512" spans="1:11">
      <c r="A2512" s="13">
        <v>41697</v>
      </c>
      <c r="B2512" s="67" t="str">
        <f>TEXT($A2512,"YYYY")&amp;"-"&amp;TEXT(ROW()-1,"000")&amp;"-"&amp;$F2512&amp;TEXT(COUNTIF($F$2:F2512,$F2512), "000")</f>
        <v>2014-2511-紅茶770</v>
      </c>
      <c r="C2512" s="14" t="s">
        <v>172</v>
      </c>
      <c r="D2512" s="14" t="s">
        <v>11</v>
      </c>
      <c r="E2512" s="14" t="s">
        <v>7</v>
      </c>
      <c r="F2512" s="14" t="s">
        <v>175</v>
      </c>
      <c r="G2512" s="14">
        <v>79</v>
      </c>
      <c r="H2512" s="14">
        <v>87</v>
      </c>
      <c r="I2512" s="14">
        <v>62</v>
      </c>
      <c r="J2512" s="14">
        <v>23500</v>
      </c>
      <c r="K2512" s="15">
        <f t="shared" si="39"/>
        <v>1457000</v>
      </c>
    </row>
    <row r="2513" spans="1:11">
      <c r="A2513" s="13">
        <v>41698</v>
      </c>
      <c r="B2513" s="67" t="str">
        <f>TEXT($A2513,"YYYY")&amp;"-"&amp;TEXT(ROW()-1,"000")&amp;"-"&amp;$F2513&amp;TEXT(COUNTIF($F$2:F2513,$F2513), "000")</f>
        <v>2014-2512-紅茶771</v>
      </c>
      <c r="C2513" s="14" t="s">
        <v>170</v>
      </c>
      <c r="D2513" s="14" t="s">
        <v>86</v>
      </c>
      <c r="E2513" s="14" t="s">
        <v>10</v>
      </c>
      <c r="F2513" s="14" t="s">
        <v>175</v>
      </c>
      <c r="G2513" s="14">
        <v>30</v>
      </c>
      <c r="H2513" s="14">
        <v>83</v>
      </c>
      <c r="I2513" s="14">
        <v>32</v>
      </c>
      <c r="J2513" s="14">
        <v>23500</v>
      </c>
      <c r="K2513" s="15">
        <f t="shared" si="39"/>
        <v>752000</v>
      </c>
    </row>
    <row r="2514" spans="1:11">
      <c r="A2514" s="13">
        <v>41699</v>
      </c>
      <c r="B2514" s="67" t="str">
        <f>TEXT($A2514,"YYYY")&amp;"-"&amp;TEXT(ROW()-1,"000")&amp;"-"&amp;$F2514&amp;TEXT(COUNTIF($F$2:F2514,$F2514), "000")</f>
        <v>2014-2513-泠涷茶921</v>
      </c>
      <c r="C2514" s="14" t="s">
        <v>173</v>
      </c>
      <c r="D2514" s="14" t="s">
        <v>77</v>
      </c>
      <c r="E2514" s="14" t="s">
        <v>7</v>
      </c>
      <c r="F2514" s="14" t="s">
        <v>176</v>
      </c>
      <c r="G2514" s="14">
        <v>80</v>
      </c>
      <c r="H2514" s="14">
        <v>53</v>
      </c>
      <c r="I2514" s="14">
        <v>5</v>
      </c>
      <c r="J2514" s="14">
        <v>9000</v>
      </c>
      <c r="K2514" s="15">
        <f t="shared" si="39"/>
        <v>45000</v>
      </c>
    </row>
    <row r="2515" spans="1:11">
      <c r="A2515" s="13">
        <v>41699</v>
      </c>
      <c r="B2515" s="67" t="str">
        <f>TEXT($A2515,"YYYY")&amp;"-"&amp;TEXT(ROW()-1,"000")&amp;"-"&amp;$F2515&amp;TEXT(COUNTIF($F$2:F2515,$F2515), "000")</f>
        <v>2014-2514-茶里王067</v>
      </c>
      <c r="C2515" s="14" t="s">
        <v>171</v>
      </c>
      <c r="D2515" s="14" t="s">
        <v>54</v>
      </c>
      <c r="E2515" s="14" t="s">
        <v>7</v>
      </c>
      <c r="F2515" s="14" t="s">
        <v>177</v>
      </c>
      <c r="G2515" s="14">
        <v>28</v>
      </c>
      <c r="H2515" s="14">
        <v>20</v>
      </c>
      <c r="I2515" s="14">
        <v>49</v>
      </c>
      <c r="J2515" s="14">
        <v>5000</v>
      </c>
      <c r="K2515" s="15">
        <f t="shared" si="39"/>
        <v>245000</v>
      </c>
    </row>
    <row r="2516" spans="1:11">
      <c r="A2516" s="13">
        <v>41699</v>
      </c>
      <c r="B2516" s="67" t="str">
        <f>TEXT($A2516,"YYYY")&amp;"-"&amp;TEXT(ROW()-1,"000")&amp;"-"&amp;$F2516&amp;TEXT(COUNTIF($F$2:F2516,$F2516), "000")</f>
        <v>2014-2515-紅茶772</v>
      </c>
      <c r="C2516" s="14" t="s">
        <v>173</v>
      </c>
      <c r="D2516" s="14" t="s">
        <v>38</v>
      </c>
      <c r="E2516" s="14" t="s">
        <v>23</v>
      </c>
      <c r="F2516" s="14" t="s">
        <v>175</v>
      </c>
      <c r="G2516" s="14">
        <v>27</v>
      </c>
      <c r="H2516" s="14">
        <v>39</v>
      </c>
      <c r="I2516" s="14">
        <v>56</v>
      </c>
      <c r="J2516" s="14">
        <v>23500</v>
      </c>
      <c r="K2516" s="15">
        <f t="shared" si="39"/>
        <v>1316000</v>
      </c>
    </row>
    <row r="2517" spans="1:11">
      <c r="A2517" s="13">
        <v>41701</v>
      </c>
      <c r="B2517" s="67" t="str">
        <f>TEXT($A2517,"YYYY")&amp;"-"&amp;TEXT(ROW()-1,"000")&amp;"-"&amp;$F2517&amp;TEXT(COUNTIF($F$2:F2517,$F2517), "000")</f>
        <v>2014-2516-泠涷茶922</v>
      </c>
      <c r="C2517" s="14" t="s">
        <v>170</v>
      </c>
      <c r="D2517" s="14" t="s">
        <v>120</v>
      </c>
      <c r="E2517" s="14" t="s">
        <v>118</v>
      </c>
      <c r="F2517" s="14" t="s">
        <v>176</v>
      </c>
      <c r="G2517" s="14">
        <v>88</v>
      </c>
      <c r="H2517" s="14">
        <v>54</v>
      </c>
      <c r="I2517" s="14">
        <v>94</v>
      </c>
      <c r="J2517" s="14">
        <v>9000</v>
      </c>
      <c r="K2517" s="15">
        <f t="shared" si="39"/>
        <v>846000</v>
      </c>
    </row>
    <row r="2518" spans="1:11">
      <c r="A2518" s="13">
        <v>41702</v>
      </c>
      <c r="B2518" s="67" t="str">
        <f>TEXT($A2518,"YYYY")&amp;"-"&amp;TEXT(ROW()-1,"000")&amp;"-"&amp;$F2518&amp;TEXT(COUNTIF($F$2:F2518,$F2518), "000")</f>
        <v>2014-2517-茶包133</v>
      </c>
      <c r="C2518" s="14" t="s">
        <v>172</v>
      </c>
      <c r="D2518" s="14" t="s">
        <v>20</v>
      </c>
      <c r="E2518" s="14" t="s">
        <v>21</v>
      </c>
      <c r="F2518" s="14" t="s">
        <v>178</v>
      </c>
      <c r="G2518" s="14">
        <v>69</v>
      </c>
      <c r="H2518" s="14">
        <v>46</v>
      </c>
      <c r="I2518" s="14">
        <v>56</v>
      </c>
      <c r="J2518" s="14">
        <v>4000</v>
      </c>
      <c r="K2518" s="15">
        <f t="shared" si="39"/>
        <v>224000</v>
      </c>
    </row>
    <row r="2519" spans="1:11">
      <c r="A2519" s="13">
        <v>41702</v>
      </c>
      <c r="B2519" s="67" t="str">
        <f>TEXT($A2519,"YYYY")&amp;"-"&amp;TEXT(ROW()-1,"000")&amp;"-"&amp;$F2519&amp;TEXT(COUNTIF($F$2:F2519,$F2519), "000")</f>
        <v>2014-2518-紅茶773</v>
      </c>
      <c r="C2519" s="14" t="s">
        <v>173</v>
      </c>
      <c r="D2519" s="14" t="s">
        <v>130</v>
      </c>
      <c r="E2519" s="14" t="s">
        <v>18</v>
      </c>
      <c r="F2519" s="14" t="s">
        <v>175</v>
      </c>
      <c r="G2519" s="14">
        <v>71</v>
      </c>
      <c r="H2519" s="14">
        <v>32</v>
      </c>
      <c r="I2519" s="14">
        <v>70</v>
      </c>
      <c r="J2519" s="14">
        <v>23500</v>
      </c>
      <c r="K2519" s="15">
        <f t="shared" si="39"/>
        <v>1645000</v>
      </c>
    </row>
    <row r="2520" spans="1:11">
      <c r="A2520" s="13">
        <v>41702</v>
      </c>
      <c r="B2520" s="67" t="str">
        <f>TEXT($A2520,"YYYY")&amp;"-"&amp;TEXT(ROW()-1,"000")&amp;"-"&amp;$F2520&amp;TEXT(COUNTIF($F$2:F2520,$F2520), "000")</f>
        <v>2014-2519-泠涷茶923</v>
      </c>
      <c r="C2520" s="14" t="s">
        <v>171</v>
      </c>
      <c r="D2520" s="14" t="s">
        <v>79</v>
      </c>
      <c r="E2520" s="14" t="s">
        <v>18</v>
      </c>
      <c r="F2520" s="14" t="s">
        <v>176</v>
      </c>
      <c r="G2520" s="14">
        <v>76</v>
      </c>
      <c r="H2520" s="14">
        <v>97</v>
      </c>
      <c r="I2520" s="14">
        <v>79</v>
      </c>
      <c r="J2520" s="14">
        <v>9000</v>
      </c>
      <c r="K2520" s="15">
        <f t="shared" si="39"/>
        <v>711000</v>
      </c>
    </row>
    <row r="2521" spans="1:11">
      <c r="A2521" s="13">
        <v>41702</v>
      </c>
      <c r="B2521" s="67" t="str">
        <f>TEXT($A2521,"YYYY")&amp;"-"&amp;TEXT(ROW()-1,"000")&amp;"-"&amp;$F2521&amp;TEXT(COUNTIF($F$2:F2521,$F2521), "000")</f>
        <v>2014-2520-紅茶774</v>
      </c>
      <c r="C2521" s="14" t="s">
        <v>170</v>
      </c>
      <c r="D2521" s="14" t="s">
        <v>9</v>
      </c>
      <c r="E2521" s="14" t="s">
        <v>18</v>
      </c>
      <c r="F2521" s="14" t="s">
        <v>175</v>
      </c>
      <c r="G2521" s="14">
        <v>31</v>
      </c>
      <c r="H2521" s="14">
        <v>49</v>
      </c>
      <c r="I2521" s="14">
        <v>40</v>
      </c>
      <c r="J2521" s="14">
        <v>23500</v>
      </c>
      <c r="K2521" s="15">
        <f t="shared" si="39"/>
        <v>940000</v>
      </c>
    </row>
    <row r="2522" spans="1:11">
      <c r="A2522" s="13">
        <v>41703</v>
      </c>
      <c r="B2522" s="67" t="str">
        <f>TEXT($A2522,"YYYY")&amp;"-"&amp;TEXT(ROW()-1,"000")&amp;"-"&amp;$F2522&amp;TEXT(COUNTIF($F$2:F2522,$F2522), "000")</f>
        <v>2014-2521-泠涷茶924</v>
      </c>
      <c r="C2522" s="14" t="s">
        <v>171</v>
      </c>
      <c r="D2522" s="14" t="s">
        <v>114</v>
      </c>
      <c r="E2522" s="14" t="s">
        <v>10</v>
      </c>
      <c r="F2522" s="14" t="s">
        <v>176</v>
      </c>
      <c r="G2522" s="14">
        <v>59</v>
      </c>
      <c r="H2522" s="14">
        <v>56</v>
      </c>
      <c r="I2522" s="14">
        <v>88</v>
      </c>
      <c r="J2522" s="14">
        <v>9000</v>
      </c>
      <c r="K2522" s="15">
        <f t="shared" si="39"/>
        <v>792000</v>
      </c>
    </row>
    <row r="2523" spans="1:11">
      <c r="A2523" s="13">
        <v>41703</v>
      </c>
      <c r="B2523" s="67" t="str">
        <f>TEXT($A2523,"YYYY")&amp;"-"&amp;TEXT(ROW()-1,"000")&amp;"-"&amp;$F2523&amp;TEXT(COUNTIF($F$2:F2523,$F2523), "000")</f>
        <v>2014-2522-紅茶775</v>
      </c>
      <c r="C2523" s="14" t="s">
        <v>13</v>
      </c>
      <c r="D2523" s="14" t="s">
        <v>146</v>
      </c>
      <c r="E2523" s="14" t="s">
        <v>7</v>
      </c>
      <c r="F2523" s="14" t="s">
        <v>175</v>
      </c>
      <c r="G2523" s="14">
        <v>34</v>
      </c>
      <c r="H2523" s="14">
        <v>25</v>
      </c>
      <c r="I2523" s="14">
        <v>21</v>
      </c>
      <c r="J2523" s="14">
        <v>23500</v>
      </c>
      <c r="K2523" s="15">
        <f t="shared" si="39"/>
        <v>493500</v>
      </c>
    </row>
    <row r="2524" spans="1:11">
      <c r="A2524" s="13">
        <v>41704</v>
      </c>
      <c r="B2524" s="67" t="str">
        <f>TEXT($A2524,"YYYY")&amp;"-"&amp;TEXT(ROW()-1,"000")&amp;"-"&amp;$F2524&amp;TEXT(COUNTIF($F$2:F2524,$F2524), "000")</f>
        <v>2014-2523-泠涷茶925</v>
      </c>
      <c r="C2524" s="14" t="s">
        <v>13</v>
      </c>
      <c r="D2524" s="14" t="s">
        <v>124</v>
      </c>
      <c r="E2524" s="14" t="s">
        <v>118</v>
      </c>
      <c r="F2524" s="14" t="s">
        <v>176</v>
      </c>
      <c r="G2524" s="14">
        <v>47</v>
      </c>
      <c r="H2524" s="14">
        <v>72</v>
      </c>
      <c r="I2524" s="14">
        <v>78</v>
      </c>
      <c r="J2524" s="14">
        <v>9000</v>
      </c>
      <c r="K2524" s="15">
        <f t="shared" si="39"/>
        <v>702000</v>
      </c>
    </row>
    <row r="2525" spans="1:11">
      <c r="A2525" s="13">
        <v>41704</v>
      </c>
      <c r="B2525" s="67" t="str">
        <f>TEXT($A2525,"YYYY")&amp;"-"&amp;TEXT(ROW()-1,"000")&amp;"-"&amp;$F2525&amp;TEXT(COUNTIF($F$2:F2525,$F2525), "000")</f>
        <v>2014-2524-茶里王068</v>
      </c>
      <c r="C2525" s="14" t="s">
        <v>170</v>
      </c>
      <c r="D2525" s="14" t="s">
        <v>14</v>
      </c>
      <c r="E2525" s="14" t="s">
        <v>10</v>
      </c>
      <c r="F2525" s="14" t="s">
        <v>177</v>
      </c>
      <c r="G2525" s="14">
        <v>52</v>
      </c>
      <c r="H2525" s="14">
        <v>84</v>
      </c>
      <c r="I2525" s="14">
        <v>39</v>
      </c>
      <c r="J2525" s="14">
        <v>5000</v>
      </c>
      <c r="K2525" s="15">
        <f t="shared" si="39"/>
        <v>195000</v>
      </c>
    </row>
    <row r="2526" spans="1:11">
      <c r="A2526" s="13">
        <v>41705</v>
      </c>
      <c r="B2526" s="67" t="str">
        <f>TEXT($A2526,"YYYY")&amp;"-"&amp;TEXT(ROW()-1,"000")&amp;"-"&amp;$F2526&amp;TEXT(COUNTIF($F$2:F2526,$F2526), "000")</f>
        <v>2014-2525-紅茶776</v>
      </c>
      <c r="C2526" s="14" t="s">
        <v>171</v>
      </c>
      <c r="D2526" s="14" t="s">
        <v>46</v>
      </c>
      <c r="E2526" s="14" t="s">
        <v>10</v>
      </c>
      <c r="F2526" s="14" t="s">
        <v>175</v>
      </c>
      <c r="G2526" s="14">
        <v>47</v>
      </c>
      <c r="H2526" s="14">
        <v>91</v>
      </c>
      <c r="I2526" s="14">
        <v>39</v>
      </c>
      <c r="J2526" s="14">
        <v>23500</v>
      </c>
      <c r="K2526" s="15">
        <f t="shared" si="39"/>
        <v>916500</v>
      </c>
    </row>
    <row r="2527" spans="1:11">
      <c r="A2527" s="13">
        <v>41705</v>
      </c>
      <c r="B2527" s="67" t="str">
        <f>TEXT($A2527,"YYYY")&amp;"-"&amp;TEXT(ROW()-1,"000")&amp;"-"&amp;$F2527&amp;TEXT(COUNTIF($F$2:F2527,$F2527), "000")</f>
        <v>2014-2526-奶茶611</v>
      </c>
      <c r="C2527" s="14" t="s">
        <v>173</v>
      </c>
      <c r="D2527" s="14" t="s">
        <v>69</v>
      </c>
      <c r="E2527" s="14" t="s">
        <v>7</v>
      </c>
      <c r="F2527" s="14" t="s">
        <v>174</v>
      </c>
      <c r="G2527" s="14">
        <v>28</v>
      </c>
      <c r="H2527" s="14">
        <v>55</v>
      </c>
      <c r="I2527" s="14">
        <v>27</v>
      </c>
      <c r="J2527" s="14">
        <v>18000</v>
      </c>
      <c r="K2527" s="15">
        <f t="shared" si="39"/>
        <v>486000</v>
      </c>
    </row>
    <row r="2528" spans="1:11">
      <c r="A2528" s="13">
        <v>41705</v>
      </c>
      <c r="B2528" s="67" t="str">
        <f>TEXT($A2528,"YYYY")&amp;"-"&amp;TEXT(ROW()-1,"000")&amp;"-"&amp;$F2528&amp;TEXT(COUNTIF($F$2:F2528,$F2528), "000")</f>
        <v>2014-2527-泠涷茶926</v>
      </c>
      <c r="C2528" s="14" t="s">
        <v>170</v>
      </c>
      <c r="D2528" s="14" t="s">
        <v>87</v>
      </c>
      <c r="E2528" s="14" t="s">
        <v>10</v>
      </c>
      <c r="F2528" s="14" t="s">
        <v>176</v>
      </c>
      <c r="G2528" s="14">
        <v>92</v>
      </c>
      <c r="H2528" s="14">
        <v>86</v>
      </c>
      <c r="I2528" s="14">
        <v>28</v>
      </c>
      <c r="J2528" s="14">
        <v>9000</v>
      </c>
      <c r="K2528" s="15">
        <f t="shared" si="39"/>
        <v>252000</v>
      </c>
    </row>
    <row r="2529" spans="1:11">
      <c r="A2529" s="13">
        <v>41706</v>
      </c>
      <c r="B2529" s="67" t="str">
        <f>TEXT($A2529,"YYYY")&amp;"-"&amp;TEXT(ROW()-1,"000")&amp;"-"&amp;$F2529&amp;TEXT(COUNTIF($F$2:F2529,$F2529), "000")</f>
        <v>2014-2528-泠涷茶927</v>
      </c>
      <c r="C2529" s="14" t="s">
        <v>169</v>
      </c>
      <c r="D2529" s="14" t="s">
        <v>84</v>
      </c>
      <c r="E2529" s="14" t="s">
        <v>18</v>
      </c>
      <c r="F2529" s="14" t="s">
        <v>176</v>
      </c>
      <c r="G2529" s="14">
        <v>31</v>
      </c>
      <c r="H2529" s="14">
        <v>70</v>
      </c>
      <c r="I2529" s="14">
        <v>65</v>
      </c>
      <c r="J2529" s="14">
        <v>9000</v>
      </c>
      <c r="K2529" s="15">
        <f t="shared" si="39"/>
        <v>585000</v>
      </c>
    </row>
    <row r="2530" spans="1:11">
      <c r="A2530" s="13">
        <v>41706</v>
      </c>
      <c r="B2530" s="67" t="str">
        <f>TEXT($A2530,"YYYY")&amp;"-"&amp;TEXT(ROW()-1,"000")&amp;"-"&amp;$F2530&amp;TEXT(COUNTIF($F$2:F2530,$F2530), "000")</f>
        <v>2014-2529-紅茶777</v>
      </c>
      <c r="C2530" s="14" t="s">
        <v>169</v>
      </c>
      <c r="D2530" s="14" t="s">
        <v>113</v>
      </c>
      <c r="E2530" s="14" t="s">
        <v>23</v>
      </c>
      <c r="F2530" s="14" t="s">
        <v>175</v>
      </c>
      <c r="G2530" s="14">
        <v>55</v>
      </c>
      <c r="H2530" s="14">
        <v>39</v>
      </c>
      <c r="I2530" s="14">
        <v>7</v>
      </c>
      <c r="J2530" s="14">
        <v>23500</v>
      </c>
      <c r="K2530" s="15">
        <f t="shared" si="39"/>
        <v>164500</v>
      </c>
    </row>
    <row r="2531" spans="1:11">
      <c r="A2531" s="13">
        <v>41707</v>
      </c>
      <c r="B2531" s="67" t="str">
        <f>TEXT($A2531,"YYYY")&amp;"-"&amp;TEXT(ROW()-1,"000")&amp;"-"&amp;$F2531&amp;TEXT(COUNTIF($F$2:F2531,$F2531), "000")</f>
        <v>2014-2530-泠涷茶928</v>
      </c>
      <c r="C2531" s="14" t="s">
        <v>171</v>
      </c>
      <c r="D2531" s="14" t="s">
        <v>55</v>
      </c>
      <c r="E2531" s="14" t="s">
        <v>10</v>
      </c>
      <c r="F2531" s="14" t="s">
        <v>176</v>
      </c>
      <c r="G2531" s="14">
        <v>79</v>
      </c>
      <c r="H2531" s="14">
        <v>48</v>
      </c>
      <c r="I2531" s="14">
        <v>28</v>
      </c>
      <c r="J2531" s="14">
        <v>9000</v>
      </c>
      <c r="K2531" s="15">
        <f t="shared" si="39"/>
        <v>252000</v>
      </c>
    </row>
    <row r="2532" spans="1:11">
      <c r="A2532" s="13">
        <v>41707</v>
      </c>
      <c r="B2532" s="67" t="str">
        <f>TEXT($A2532,"YYYY")&amp;"-"&amp;TEXT(ROW()-1,"000")&amp;"-"&amp;$F2532&amp;TEXT(COUNTIF($F$2:F2532,$F2532), "000")</f>
        <v>2014-2531-奶茶612</v>
      </c>
      <c r="C2532" s="14" t="s">
        <v>173</v>
      </c>
      <c r="D2532" s="14" t="s">
        <v>17</v>
      </c>
      <c r="E2532" s="14" t="s">
        <v>18</v>
      </c>
      <c r="F2532" s="14" t="s">
        <v>174</v>
      </c>
      <c r="G2532" s="14">
        <v>46</v>
      </c>
      <c r="H2532" s="14">
        <v>72</v>
      </c>
      <c r="I2532" s="14">
        <v>18</v>
      </c>
      <c r="J2532" s="14">
        <v>18000</v>
      </c>
      <c r="K2532" s="15">
        <f t="shared" si="39"/>
        <v>324000</v>
      </c>
    </row>
    <row r="2533" spans="1:11">
      <c r="A2533" s="13">
        <v>41709</v>
      </c>
      <c r="B2533" s="67" t="str">
        <f>TEXT($A2533,"YYYY")&amp;"-"&amp;TEXT(ROW()-1,"000")&amp;"-"&amp;$F2533&amp;TEXT(COUNTIF($F$2:F2533,$F2533), "000")</f>
        <v>2014-2532-泠涷茶929</v>
      </c>
      <c r="C2533" s="14" t="s">
        <v>173</v>
      </c>
      <c r="D2533" s="14" t="s">
        <v>100</v>
      </c>
      <c r="E2533" s="14" t="s">
        <v>18</v>
      </c>
      <c r="F2533" s="14" t="s">
        <v>176</v>
      </c>
      <c r="G2533" s="14">
        <v>47</v>
      </c>
      <c r="H2533" s="14">
        <v>66</v>
      </c>
      <c r="I2533" s="14">
        <v>100</v>
      </c>
      <c r="J2533" s="14">
        <v>9000</v>
      </c>
      <c r="K2533" s="15">
        <f t="shared" si="39"/>
        <v>900000</v>
      </c>
    </row>
    <row r="2534" spans="1:11">
      <c r="A2534" s="13">
        <v>41709</v>
      </c>
      <c r="B2534" s="67" t="str">
        <f>TEXT($A2534,"YYYY")&amp;"-"&amp;TEXT(ROW()-1,"000")&amp;"-"&amp;$F2534&amp;TEXT(COUNTIF($F$2:F2534,$F2534), "000")</f>
        <v>2014-2533-茶包134</v>
      </c>
      <c r="C2534" s="14" t="s">
        <v>13</v>
      </c>
      <c r="D2534" s="14" t="s">
        <v>14</v>
      </c>
      <c r="E2534" s="14" t="s">
        <v>10</v>
      </c>
      <c r="F2534" s="14" t="s">
        <v>178</v>
      </c>
      <c r="G2534" s="14">
        <v>40</v>
      </c>
      <c r="H2534" s="14">
        <v>77</v>
      </c>
      <c r="I2534" s="14">
        <v>30</v>
      </c>
      <c r="J2534" s="14">
        <v>4000</v>
      </c>
      <c r="K2534" s="15">
        <f t="shared" si="39"/>
        <v>120000</v>
      </c>
    </row>
    <row r="2535" spans="1:11">
      <c r="A2535" s="13">
        <v>41709</v>
      </c>
      <c r="B2535" s="67" t="str">
        <f>TEXT($A2535,"YYYY")&amp;"-"&amp;TEXT(ROW()-1,"000")&amp;"-"&amp;$F2535&amp;TEXT(COUNTIF($F$2:F2535,$F2535), "000")</f>
        <v>2014-2534-奶茶613</v>
      </c>
      <c r="C2535" s="14" t="s">
        <v>169</v>
      </c>
      <c r="D2535" s="14" t="s">
        <v>163</v>
      </c>
      <c r="E2535" s="14" t="s">
        <v>7</v>
      </c>
      <c r="F2535" s="14" t="s">
        <v>174</v>
      </c>
      <c r="G2535" s="14">
        <v>61</v>
      </c>
      <c r="H2535" s="14">
        <v>86</v>
      </c>
      <c r="I2535" s="14">
        <v>60</v>
      </c>
      <c r="J2535" s="14">
        <v>18000</v>
      </c>
      <c r="K2535" s="15">
        <f t="shared" si="39"/>
        <v>1080000</v>
      </c>
    </row>
    <row r="2536" spans="1:11">
      <c r="A2536" s="13">
        <v>41710</v>
      </c>
      <c r="B2536" s="67" t="str">
        <f>TEXT($A2536,"YYYY")&amp;"-"&amp;TEXT(ROW()-1,"000")&amp;"-"&amp;$F2536&amp;TEXT(COUNTIF($F$2:F2536,$F2536), "000")</f>
        <v>2014-2535-紅茶778</v>
      </c>
      <c r="C2536" s="14" t="s">
        <v>13</v>
      </c>
      <c r="D2536" s="14" t="s">
        <v>87</v>
      </c>
      <c r="E2536" s="14" t="s">
        <v>10</v>
      </c>
      <c r="F2536" s="14" t="s">
        <v>175</v>
      </c>
      <c r="G2536" s="14">
        <v>74</v>
      </c>
      <c r="H2536" s="14">
        <v>71</v>
      </c>
      <c r="I2536" s="14">
        <v>74</v>
      </c>
      <c r="J2536" s="14">
        <v>23500</v>
      </c>
      <c r="K2536" s="15">
        <f t="shared" si="39"/>
        <v>1739000</v>
      </c>
    </row>
    <row r="2537" spans="1:11">
      <c r="A2537" s="13">
        <v>41714</v>
      </c>
      <c r="B2537" s="67" t="str">
        <f>TEXT($A2537,"YYYY")&amp;"-"&amp;TEXT(ROW()-1,"000")&amp;"-"&amp;$F2537&amp;TEXT(COUNTIF($F$2:F2537,$F2537), "000")</f>
        <v>2014-2536-泠涷茶930</v>
      </c>
      <c r="C2537" s="14" t="s">
        <v>170</v>
      </c>
      <c r="D2537" s="14" t="s">
        <v>87</v>
      </c>
      <c r="E2537" s="14" t="s">
        <v>10</v>
      </c>
      <c r="F2537" s="14" t="s">
        <v>176</v>
      </c>
      <c r="G2537" s="14">
        <v>48</v>
      </c>
      <c r="H2537" s="14">
        <v>79</v>
      </c>
      <c r="I2537" s="14">
        <v>73</v>
      </c>
      <c r="J2537" s="14">
        <v>9000</v>
      </c>
      <c r="K2537" s="15">
        <f t="shared" si="39"/>
        <v>657000</v>
      </c>
    </row>
    <row r="2538" spans="1:11">
      <c r="A2538" s="13">
        <v>41714</v>
      </c>
      <c r="B2538" s="67" t="str">
        <f>TEXT($A2538,"YYYY")&amp;"-"&amp;TEXT(ROW()-1,"000")&amp;"-"&amp;$F2538&amp;TEXT(COUNTIF($F$2:F2538,$F2538), "000")</f>
        <v>2014-2537-泠涷茶931</v>
      </c>
      <c r="C2538" s="14" t="s">
        <v>13</v>
      </c>
      <c r="D2538" s="14" t="s">
        <v>130</v>
      </c>
      <c r="E2538" s="14" t="s">
        <v>18</v>
      </c>
      <c r="F2538" s="14" t="s">
        <v>176</v>
      </c>
      <c r="G2538" s="14">
        <v>55</v>
      </c>
      <c r="H2538" s="14">
        <v>65</v>
      </c>
      <c r="I2538" s="14">
        <v>60</v>
      </c>
      <c r="J2538" s="14">
        <v>9000</v>
      </c>
      <c r="K2538" s="15">
        <f t="shared" si="39"/>
        <v>540000</v>
      </c>
    </row>
    <row r="2539" spans="1:11">
      <c r="A2539" s="13">
        <v>41716</v>
      </c>
      <c r="B2539" s="67" t="str">
        <f>TEXT($A2539,"YYYY")&amp;"-"&amp;TEXT(ROW()-1,"000")&amp;"-"&amp;$F2539&amp;TEXT(COUNTIF($F$2:F2539,$F2539), "000")</f>
        <v>2014-2538-泠涷茶932</v>
      </c>
      <c r="C2539" s="14" t="s">
        <v>172</v>
      </c>
      <c r="D2539" s="14" t="s">
        <v>52</v>
      </c>
      <c r="E2539" s="14" t="s">
        <v>23</v>
      </c>
      <c r="F2539" s="14" t="s">
        <v>176</v>
      </c>
      <c r="G2539" s="14">
        <v>73</v>
      </c>
      <c r="H2539" s="14">
        <v>20</v>
      </c>
      <c r="I2539" s="14">
        <v>60</v>
      </c>
      <c r="J2539" s="14">
        <v>9000</v>
      </c>
      <c r="K2539" s="15">
        <f t="shared" si="39"/>
        <v>540000</v>
      </c>
    </row>
    <row r="2540" spans="1:11">
      <c r="A2540" s="13">
        <v>41717</v>
      </c>
      <c r="B2540" s="67" t="str">
        <f>TEXT($A2540,"YYYY")&amp;"-"&amp;TEXT(ROW()-1,"000")&amp;"-"&amp;$F2540&amp;TEXT(COUNTIF($F$2:F2540,$F2540), "000")</f>
        <v>2014-2539-泠涷茶933</v>
      </c>
      <c r="C2540" s="14" t="s">
        <v>173</v>
      </c>
      <c r="D2540" s="14" t="s">
        <v>15</v>
      </c>
      <c r="E2540" s="14" t="s">
        <v>10</v>
      </c>
      <c r="F2540" s="14" t="s">
        <v>176</v>
      </c>
      <c r="G2540" s="14">
        <v>33</v>
      </c>
      <c r="H2540" s="14">
        <v>52</v>
      </c>
      <c r="I2540" s="14">
        <v>81</v>
      </c>
      <c r="J2540" s="14">
        <v>9000</v>
      </c>
      <c r="K2540" s="15">
        <f t="shared" si="39"/>
        <v>729000</v>
      </c>
    </row>
    <row r="2541" spans="1:11">
      <c r="A2541" s="13">
        <v>41717</v>
      </c>
      <c r="B2541" s="67" t="str">
        <f>TEXT($A2541,"YYYY")&amp;"-"&amp;TEXT(ROW()-1,"000")&amp;"-"&amp;$F2541&amp;TEXT(COUNTIF($F$2:F2541,$F2541), "000")</f>
        <v>2014-2540-奶茶614</v>
      </c>
      <c r="C2541" s="14" t="s">
        <v>173</v>
      </c>
      <c r="D2541" s="14" t="s">
        <v>129</v>
      </c>
      <c r="E2541" s="14" t="s">
        <v>18</v>
      </c>
      <c r="F2541" s="14" t="s">
        <v>174</v>
      </c>
      <c r="G2541" s="14">
        <v>42</v>
      </c>
      <c r="H2541" s="14">
        <v>43</v>
      </c>
      <c r="I2541" s="14">
        <v>26</v>
      </c>
      <c r="J2541" s="14">
        <v>18000</v>
      </c>
      <c r="K2541" s="15">
        <f t="shared" si="39"/>
        <v>468000</v>
      </c>
    </row>
    <row r="2542" spans="1:11">
      <c r="A2542" s="13">
        <v>41718</v>
      </c>
      <c r="B2542" s="67" t="str">
        <f>TEXT($A2542,"YYYY")&amp;"-"&amp;TEXT(ROW()-1,"000")&amp;"-"&amp;$F2542&amp;TEXT(COUNTIF($F$2:F2542,$F2542), "000")</f>
        <v>2014-2541-奶茶615</v>
      </c>
      <c r="C2542" s="14" t="s">
        <v>171</v>
      </c>
      <c r="D2542" s="14" t="s">
        <v>126</v>
      </c>
      <c r="E2542" s="14" t="s">
        <v>18</v>
      </c>
      <c r="F2542" s="14" t="s">
        <v>174</v>
      </c>
      <c r="G2542" s="14">
        <v>47</v>
      </c>
      <c r="H2542" s="14">
        <v>55</v>
      </c>
      <c r="I2542" s="14">
        <v>48</v>
      </c>
      <c r="J2542" s="14">
        <v>18000</v>
      </c>
      <c r="K2542" s="15">
        <f t="shared" si="39"/>
        <v>864000</v>
      </c>
    </row>
    <row r="2543" spans="1:11">
      <c r="A2543" s="13">
        <v>41718</v>
      </c>
      <c r="B2543" s="67" t="str">
        <f>TEXT($A2543,"YYYY")&amp;"-"&amp;TEXT(ROW()-1,"000")&amp;"-"&amp;$F2543&amp;TEXT(COUNTIF($F$2:F2543,$F2543), "000")</f>
        <v>2014-2542-紅茶779</v>
      </c>
      <c r="C2543" s="14" t="s">
        <v>169</v>
      </c>
      <c r="D2543" s="14" t="s">
        <v>113</v>
      </c>
      <c r="E2543" s="14" t="s">
        <v>23</v>
      </c>
      <c r="F2543" s="14" t="s">
        <v>175</v>
      </c>
      <c r="G2543" s="14">
        <v>69</v>
      </c>
      <c r="H2543" s="14">
        <v>30</v>
      </c>
      <c r="I2543" s="14">
        <v>84</v>
      </c>
      <c r="J2543" s="14">
        <v>23500</v>
      </c>
      <c r="K2543" s="15">
        <f t="shared" si="39"/>
        <v>1974000</v>
      </c>
    </row>
    <row r="2544" spans="1:11">
      <c r="A2544" s="13">
        <v>41718</v>
      </c>
      <c r="B2544" s="67" t="str">
        <f>TEXT($A2544,"YYYY")&amp;"-"&amp;TEXT(ROW()-1,"000")&amp;"-"&amp;$F2544&amp;TEXT(COUNTIF($F$2:F2544,$F2544), "000")</f>
        <v>2014-2543-紅茶780</v>
      </c>
      <c r="C2544" s="14" t="s">
        <v>173</v>
      </c>
      <c r="D2544" s="14" t="s">
        <v>107</v>
      </c>
      <c r="E2544" s="14" t="s">
        <v>18</v>
      </c>
      <c r="F2544" s="14" t="s">
        <v>175</v>
      </c>
      <c r="G2544" s="14">
        <v>99</v>
      </c>
      <c r="H2544" s="14">
        <v>24</v>
      </c>
      <c r="I2544" s="14">
        <v>18</v>
      </c>
      <c r="J2544" s="14">
        <v>23500</v>
      </c>
      <c r="K2544" s="15">
        <f t="shared" si="39"/>
        <v>423000</v>
      </c>
    </row>
    <row r="2545" spans="1:11">
      <c r="A2545" s="13">
        <v>41720</v>
      </c>
      <c r="B2545" s="67" t="str">
        <f>TEXT($A2545,"YYYY")&amp;"-"&amp;TEXT(ROW()-1,"000")&amp;"-"&amp;$F2545&amp;TEXT(COUNTIF($F$2:F2545,$F2545), "000")</f>
        <v>2014-2544-泠涷茶934</v>
      </c>
      <c r="C2545" s="14" t="s">
        <v>171</v>
      </c>
      <c r="D2545" s="14" t="s">
        <v>66</v>
      </c>
      <c r="E2545" s="14" t="s">
        <v>7</v>
      </c>
      <c r="F2545" s="14" t="s">
        <v>176</v>
      </c>
      <c r="G2545" s="14">
        <v>65</v>
      </c>
      <c r="H2545" s="14">
        <v>22</v>
      </c>
      <c r="I2545" s="14">
        <v>32</v>
      </c>
      <c r="J2545" s="14">
        <v>9000</v>
      </c>
      <c r="K2545" s="15">
        <f t="shared" si="39"/>
        <v>288000</v>
      </c>
    </row>
    <row r="2546" spans="1:11">
      <c r="A2546" s="13">
        <v>41722</v>
      </c>
      <c r="B2546" s="67" t="str">
        <f>TEXT($A2546,"YYYY")&amp;"-"&amp;TEXT(ROW()-1,"000")&amp;"-"&amp;$F2546&amp;TEXT(COUNTIF($F$2:F2546,$F2546), "000")</f>
        <v>2014-2545-茶包135</v>
      </c>
      <c r="C2546" s="14" t="s">
        <v>170</v>
      </c>
      <c r="D2546" s="14" t="s">
        <v>43</v>
      </c>
      <c r="E2546" s="14" t="s">
        <v>21</v>
      </c>
      <c r="F2546" s="14" t="s">
        <v>178</v>
      </c>
      <c r="G2546" s="14">
        <v>56</v>
      </c>
      <c r="H2546" s="14">
        <v>91</v>
      </c>
      <c r="I2546" s="14">
        <v>26</v>
      </c>
      <c r="J2546" s="14">
        <v>4000</v>
      </c>
      <c r="K2546" s="15">
        <f t="shared" si="39"/>
        <v>104000</v>
      </c>
    </row>
    <row r="2547" spans="1:11">
      <c r="A2547" s="13">
        <v>41723</v>
      </c>
      <c r="B2547" s="67" t="str">
        <f>TEXT($A2547,"YYYY")&amp;"-"&amp;TEXT(ROW()-1,"000")&amp;"-"&amp;$F2547&amp;TEXT(COUNTIF($F$2:F2547,$F2547), "000")</f>
        <v>2014-2546-泠涷茶935</v>
      </c>
      <c r="C2547" s="14" t="s">
        <v>172</v>
      </c>
      <c r="D2547" s="14" t="s">
        <v>97</v>
      </c>
      <c r="E2547" s="14" t="s">
        <v>10</v>
      </c>
      <c r="F2547" s="14" t="s">
        <v>176</v>
      </c>
      <c r="G2547" s="14">
        <v>48</v>
      </c>
      <c r="H2547" s="14">
        <v>72</v>
      </c>
      <c r="I2547" s="14">
        <v>35</v>
      </c>
      <c r="J2547" s="14">
        <v>9000</v>
      </c>
      <c r="K2547" s="15">
        <f t="shared" si="39"/>
        <v>315000</v>
      </c>
    </row>
    <row r="2548" spans="1:11">
      <c r="A2548" s="13">
        <v>41723</v>
      </c>
      <c r="B2548" s="67" t="str">
        <f>TEXT($A2548,"YYYY")&amp;"-"&amp;TEXT(ROW()-1,"000")&amp;"-"&amp;$F2548&amp;TEXT(COUNTIF($F$2:F2548,$F2548), "000")</f>
        <v>2014-2547-茶包136</v>
      </c>
      <c r="C2548" s="14" t="s">
        <v>172</v>
      </c>
      <c r="D2548" s="14" t="s">
        <v>20</v>
      </c>
      <c r="E2548" s="14" t="s">
        <v>21</v>
      </c>
      <c r="F2548" s="14" t="s">
        <v>178</v>
      </c>
      <c r="G2548" s="14">
        <v>86</v>
      </c>
      <c r="H2548" s="14">
        <v>82</v>
      </c>
      <c r="I2548" s="14">
        <v>45</v>
      </c>
      <c r="J2548" s="14">
        <v>4000</v>
      </c>
      <c r="K2548" s="15">
        <f t="shared" si="39"/>
        <v>180000</v>
      </c>
    </row>
    <row r="2549" spans="1:11">
      <c r="A2549" s="13">
        <v>41723</v>
      </c>
      <c r="B2549" s="67" t="str">
        <f>TEXT($A2549,"YYYY")&amp;"-"&amp;TEXT(ROW()-1,"000")&amp;"-"&amp;$F2549&amp;TEXT(COUNTIF($F$2:F2549,$F2549), "000")</f>
        <v>2014-2548-紅茶781</v>
      </c>
      <c r="C2549" s="14" t="s">
        <v>171</v>
      </c>
      <c r="D2549" s="14" t="s">
        <v>41</v>
      </c>
      <c r="E2549" s="14" t="s">
        <v>23</v>
      </c>
      <c r="F2549" s="14" t="s">
        <v>175</v>
      </c>
      <c r="G2549" s="14">
        <v>21</v>
      </c>
      <c r="H2549" s="14">
        <v>51</v>
      </c>
      <c r="I2549" s="14">
        <v>26</v>
      </c>
      <c r="J2549" s="14">
        <v>23500</v>
      </c>
      <c r="K2549" s="15">
        <f t="shared" si="39"/>
        <v>611000</v>
      </c>
    </row>
    <row r="2550" spans="1:11">
      <c r="A2550" s="13">
        <v>41723</v>
      </c>
      <c r="B2550" s="67" t="str">
        <f>TEXT($A2550,"YYYY")&amp;"-"&amp;TEXT(ROW()-1,"000")&amp;"-"&amp;$F2550&amp;TEXT(COUNTIF($F$2:F2550,$F2550), "000")</f>
        <v>2014-2549-紅茶782</v>
      </c>
      <c r="C2550" s="14" t="s">
        <v>170</v>
      </c>
      <c r="D2550" s="14" t="s">
        <v>80</v>
      </c>
      <c r="E2550" s="14" t="s">
        <v>18</v>
      </c>
      <c r="F2550" s="14" t="s">
        <v>175</v>
      </c>
      <c r="G2550" s="14">
        <v>97</v>
      </c>
      <c r="H2550" s="14">
        <v>98</v>
      </c>
      <c r="I2550" s="14">
        <v>63</v>
      </c>
      <c r="J2550" s="14">
        <v>23500</v>
      </c>
      <c r="K2550" s="15">
        <f t="shared" si="39"/>
        <v>1480500</v>
      </c>
    </row>
    <row r="2551" spans="1:11">
      <c r="A2551" s="13">
        <v>41727</v>
      </c>
      <c r="B2551" s="67" t="str">
        <f>TEXT($A2551,"YYYY")&amp;"-"&amp;TEXT(ROW()-1,"000")&amp;"-"&amp;$F2551&amp;TEXT(COUNTIF($F$2:F2551,$F2551), "000")</f>
        <v>2014-2550-奶茶616</v>
      </c>
      <c r="C2551" s="14" t="s">
        <v>169</v>
      </c>
      <c r="D2551" s="14" t="s">
        <v>60</v>
      </c>
      <c r="E2551" s="14" t="s">
        <v>7</v>
      </c>
      <c r="F2551" s="14" t="s">
        <v>174</v>
      </c>
      <c r="G2551" s="14">
        <v>82</v>
      </c>
      <c r="H2551" s="14">
        <v>100</v>
      </c>
      <c r="I2551" s="14">
        <v>78</v>
      </c>
      <c r="J2551" s="14">
        <v>18000</v>
      </c>
      <c r="K2551" s="15">
        <f t="shared" si="39"/>
        <v>1404000</v>
      </c>
    </row>
    <row r="2552" spans="1:11">
      <c r="A2552" s="13">
        <v>41729</v>
      </c>
      <c r="B2552" s="67" t="str">
        <f>TEXT($A2552,"YYYY")&amp;"-"&amp;TEXT(ROW()-1,"000")&amp;"-"&amp;$F2552&amp;TEXT(COUNTIF($F$2:F2552,$F2552), "000")</f>
        <v>2014-2551-奶茶617</v>
      </c>
      <c r="C2552" s="14" t="s">
        <v>13</v>
      </c>
      <c r="D2552" s="14" t="s">
        <v>82</v>
      </c>
      <c r="E2552" s="14" t="s">
        <v>18</v>
      </c>
      <c r="F2552" s="14" t="s">
        <v>174</v>
      </c>
      <c r="G2552" s="14">
        <v>48</v>
      </c>
      <c r="H2552" s="14">
        <v>23</v>
      </c>
      <c r="I2552" s="14">
        <v>69</v>
      </c>
      <c r="J2552" s="14">
        <v>18000</v>
      </c>
      <c r="K2552" s="15">
        <f t="shared" si="39"/>
        <v>1242000</v>
      </c>
    </row>
    <row r="2553" spans="1:11">
      <c r="A2553" s="13">
        <v>41730</v>
      </c>
      <c r="B2553" s="67" t="str">
        <f>TEXT($A2553,"YYYY")&amp;"-"&amp;TEXT(ROW()-1,"000")&amp;"-"&amp;$F2553&amp;TEXT(COUNTIF($F$2:F2553,$F2553), "000")</f>
        <v>2014-2552-茶包137</v>
      </c>
      <c r="C2553" s="14" t="s">
        <v>170</v>
      </c>
      <c r="D2553" s="14" t="s">
        <v>30</v>
      </c>
      <c r="E2553" s="14" t="s">
        <v>21</v>
      </c>
      <c r="F2553" s="14" t="s">
        <v>178</v>
      </c>
      <c r="G2553" s="14">
        <v>75</v>
      </c>
      <c r="H2553" s="14">
        <v>78</v>
      </c>
      <c r="I2553" s="14">
        <v>21</v>
      </c>
      <c r="J2553" s="14">
        <v>4000</v>
      </c>
      <c r="K2553" s="15">
        <f t="shared" si="39"/>
        <v>84000</v>
      </c>
    </row>
    <row r="2554" spans="1:11">
      <c r="A2554" s="13">
        <v>41731</v>
      </c>
      <c r="B2554" s="67" t="str">
        <f>TEXT($A2554,"YYYY")&amp;"-"&amp;TEXT(ROW()-1,"000")&amp;"-"&amp;$F2554&amp;TEXT(COUNTIF($F$2:F2554,$F2554), "000")</f>
        <v>2014-2553-紅茶783</v>
      </c>
      <c r="C2554" s="14" t="s">
        <v>170</v>
      </c>
      <c r="D2554" s="14" t="s">
        <v>29</v>
      </c>
      <c r="E2554" s="14" t="s">
        <v>10</v>
      </c>
      <c r="F2554" s="14" t="s">
        <v>175</v>
      </c>
      <c r="G2554" s="14">
        <v>65</v>
      </c>
      <c r="H2554" s="14">
        <v>79</v>
      </c>
      <c r="I2554" s="14">
        <v>42</v>
      </c>
      <c r="J2554" s="14">
        <v>23500</v>
      </c>
      <c r="K2554" s="15">
        <f t="shared" si="39"/>
        <v>987000</v>
      </c>
    </row>
    <row r="2555" spans="1:11">
      <c r="A2555" s="13">
        <v>41731</v>
      </c>
      <c r="B2555" s="67" t="str">
        <f>TEXT($A2555,"YYYY")&amp;"-"&amp;TEXT(ROW()-1,"000")&amp;"-"&amp;$F2555&amp;TEXT(COUNTIF($F$2:F2555,$F2555), "000")</f>
        <v>2014-2554-紅茶784</v>
      </c>
      <c r="C2555" s="14" t="s">
        <v>170</v>
      </c>
      <c r="D2555" s="14" t="s">
        <v>46</v>
      </c>
      <c r="E2555" s="14" t="s">
        <v>7</v>
      </c>
      <c r="F2555" s="14" t="s">
        <v>175</v>
      </c>
      <c r="G2555" s="14">
        <v>21</v>
      </c>
      <c r="H2555" s="14">
        <v>91</v>
      </c>
      <c r="I2555" s="14">
        <v>12</v>
      </c>
      <c r="J2555" s="14">
        <v>23500</v>
      </c>
      <c r="K2555" s="15">
        <f t="shared" si="39"/>
        <v>282000</v>
      </c>
    </row>
    <row r="2556" spans="1:11">
      <c r="A2556" s="13">
        <v>41732</v>
      </c>
      <c r="B2556" s="67" t="str">
        <f>TEXT($A2556,"YYYY")&amp;"-"&amp;TEXT(ROW()-1,"000")&amp;"-"&amp;$F2556&amp;TEXT(COUNTIF($F$2:F2556,$F2556), "000")</f>
        <v>2014-2555-茶包138</v>
      </c>
      <c r="C2556" s="14" t="s">
        <v>170</v>
      </c>
      <c r="D2556" s="14" t="s">
        <v>50</v>
      </c>
      <c r="E2556" s="14" t="s">
        <v>10</v>
      </c>
      <c r="F2556" s="14" t="s">
        <v>178</v>
      </c>
      <c r="G2556" s="14">
        <v>25</v>
      </c>
      <c r="H2556" s="14">
        <v>70</v>
      </c>
      <c r="I2556" s="14">
        <v>86</v>
      </c>
      <c r="J2556" s="14">
        <v>4000</v>
      </c>
      <c r="K2556" s="15">
        <f t="shared" si="39"/>
        <v>344000</v>
      </c>
    </row>
    <row r="2557" spans="1:11">
      <c r="A2557" s="13">
        <v>41733</v>
      </c>
      <c r="B2557" s="67" t="str">
        <f>TEXT($A2557,"YYYY")&amp;"-"&amp;TEXT(ROW()-1,"000")&amp;"-"&amp;$F2557&amp;TEXT(COUNTIF($F$2:F2557,$F2557), "000")</f>
        <v>2014-2556-奶茶618</v>
      </c>
      <c r="C2557" s="14" t="s">
        <v>169</v>
      </c>
      <c r="D2557" s="14" t="s">
        <v>53</v>
      </c>
      <c r="E2557" s="14" t="s">
        <v>23</v>
      </c>
      <c r="F2557" s="14" t="s">
        <v>174</v>
      </c>
      <c r="G2557" s="14">
        <v>71</v>
      </c>
      <c r="H2557" s="14">
        <v>20</v>
      </c>
      <c r="I2557" s="14">
        <v>4</v>
      </c>
      <c r="J2557" s="14">
        <v>18000</v>
      </c>
      <c r="K2557" s="15">
        <f t="shared" si="39"/>
        <v>72000</v>
      </c>
    </row>
    <row r="2558" spans="1:11">
      <c r="A2558" s="13">
        <v>41734</v>
      </c>
      <c r="B2558" s="67" t="str">
        <f>TEXT($A2558,"YYYY")&amp;"-"&amp;TEXT(ROW()-1,"000")&amp;"-"&amp;$F2558&amp;TEXT(COUNTIF($F$2:F2558,$F2558), "000")</f>
        <v>2014-2557-泠涷茶936</v>
      </c>
      <c r="C2558" s="14" t="s">
        <v>172</v>
      </c>
      <c r="D2558" s="14" t="s">
        <v>97</v>
      </c>
      <c r="E2558" s="14" t="s">
        <v>10</v>
      </c>
      <c r="F2558" s="14" t="s">
        <v>176</v>
      </c>
      <c r="G2558" s="14">
        <v>79</v>
      </c>
      <c r="H2558" s="14">
        <v>28</v>
      </c>
      <c r="I2558" s="14">
        <v>77</v>
      </c>
      <c r="J2558" s="14">
        <v>9000</v>
      </c>
      <c r="K2558" s="15">
        <f t="shared" si="39"/>
        <v>693000</v>
      </c>
    </row>
    <row r="2559" spans="1:11">
      <c r="A2559" s="13">
        <v>41734</v>
      </c>
      <c r="B2559" s="67" t="str">
        <f>TEXT($A2559,"YYYY")&amp;"-"&amp;TEXT(ROW()-1,"000")&amp;"-"&amp;$F2559&amp;TEXT(COUNTIF($F$2:F2559,$F2559), "000")</f>
        <v>2014-2558-泠涷茶937</v>
      </c>
      <c r="C2559" s="14" t="s">
        <v>171</v>
      </c>
      <c r="D2559" s="14" t="s">
        <v>136</v>
      </c>
      <c r="E2559" s="14" t="s">
        <v>10</v>
      </c>
      <c r="F2559" s="14" t="s">
        <v>176</v>
      </c>
      <c r="G2559" s="14">
        <v>76</v>
      </c>
      <c r="H2559" s="14">
        <v>90</v>
      </c>
      <c r="I2559" s="14">
        <v>69</v>
      </c>
      <c r="J2559" s="14">
        <v>9000</v>
      </c>
      <c r="K2559" s="15">
        <f t="shared" si="39"/>
        <v>621000</v>
      </c>
    </row>
    <row r="2560" spans="1:11">
      <c r="A2560" s="13">
        <v>41735</v>
      </c>
      <c r="B2560" s="67" t="str">
        <f>TEXT($A2560,"YYYY")&amp;"-"&amp;TEXT(ROW()-1,"000")&amp;"-"&amp;$F2560&amp;TEXT(COUNTIF($F$2:F2560,$F2560), "000")</f>
        <v>2014-2559-紅茶785</v>
      </c>
      <c r="C2560" s="14" t="s">
        <v>169</v>
      </c>
      <c r="D2560" s="14" t="s">
        <v>8</v>
      </c>
      <c r="E2560" s="14" t="s">
        <v>7</v>
      </c>
      <c r="F2560" s="14" t="s">
        <v>175</v>
      </c>
      <c r="G2560" s="14">
        <v>69</v>
      </c>
      <c r="H2560" s="14">
        <v>90</v>
      </c>
      <c r="I2560" s="14">
        <v>48</v>
      </c>
      <c r="J2560" s="14">
        <v>23500</v>
      </c>
      <c r="K2560" s="15">
        <f t="shared" si="39"/>
        <v>1128000</v>
      </c>
    </row>
    <row r="2561" spans="1:11">
      <c r="A2561" s="13">
        <v>41735</v>
      </c>
      <c r="B2561" s="67" t="str">
        <f>TEXT($A2561,"YYYY")&amp;"-"&amp;TEXT(ROW()-1,"000")&amp;"-"&amp;$F2561&amp;TEXT(COUNTIF($F$2:F2561,$F2561), "000")</f>
        <v>2014-2560-奶茶619</v>
      </c>
      <c r="C2561" s="14" t="s">
        <v>13</v>
      </c>
      <c r="D2561" s="14" t="s">
        <v>85</v>
      </c>
      <c r="E2561" s="14" t="s">
        <v>7</v>
      </c>
      <c r="F2561" s="14" t="s">
        <v>174</v>
      </c>
      <c r="G2561" s="14">
        <v>21</v>
      </c>
      <c r="H2561" s="14">
        <v>78</v>
      </c>
      <c r="I2561" s="14">
        <v>75</v>
      </c>
      <c r="J2561" s="14">
        <v>18000</v>
      </c>
      <c r="K2561" s="15">
        <f t="shared" si="39"/>
        <v>1350000</v>
      </c>
    </row>
    <row r="2562" spans="1:11">
      <c r="A2562" s="13">
        <v>41736</v>
      </c>
      <c r="B2562" s="67" t="str">
        <f>TEXT($A2562,"YYYY")&amp;"-"&amp;TEXT(ROW()-1,"000")&amp;"-"&amp;$F2562&amp;TEXT(COUNTIF($F$2:F2562,$F2562), "000")</f>
        <v>2014-2561-奶茶620</v>
      </c>
      <c r="C2562" s="14" t="s">
        <v>173</v>
      </c>
      <c r="D2562" s="14" t="s">
        <v>28</v>
      </c>
      <c r="E2562" s="14" t="s">
        <v>18</v>
      </c>
      <c r="F2562" s="14" t="s">
        <v>174</v>
      </c>
      <c r="G2562" s="14">
        <v>29</v>
      </c>
      <c r="H2562" s="14">
        <v>20</v>
      </c>
      <c r="I2562" s="14">
        <v>3</v>
      </c>
      <c r="J2562" s="14">
        <v>18000</v>
      </c>
      <c r="K2562" s="15">
        <f t="shared" ref="K2562:K2598" si="40">J2562*I2562</f>
        <v>54000</v>
      </c>
    </row>
    <row r="2563" spans="1:11">
      <c r="A2563" s="13">
        <v>41737</v>
      </c>
      <c r="B2563" s="67" t="str">
        <f>TEXT($A2563,"YYYY")&amp;"-"&amp;TEXT(ROW()-1,"000")&amp;"-"&amp;$F2563&amp;TEXT(COUNTIF($F$2:F2563,$F2563), "000")</f>
        <v>2014-2562-泠涷茶938</v>
      </c>
      <c r="C2563" s="14" t="s">
        <v>171</v>
      </c>
      <c r="D2563" s="14" t="s">
        <v>119</v>
      </c>
      <c r="E2563" s="14" t="s">
        <v>23</v>
      </c>
      <c r="F2563" s="14" t="s">
        <v>176</v>
      </c>
      <c r="G2563" s="14">
        <v>89</v>
      </c>
      <c r="H2563" s="14">
        <v>100</v>
      </c>
      <c r="I2563" s="14">
        <v>80</v>
      </c>
      <c r="J2563" s="14">
        <v>9000</v>
      </c>
      <c r="K2563" s="15">
        <f t="shared" si="40"/>
        <v>720000</v>
      </c>
    </row>
    <row r="2564" spans="1:11">
      <c r="A2564" s="13">
        <v>41737</v>
      </c>
      <c r="B2564" s="67" t="str">
        <f>TEXT($A2564,"YYYY")&amp;"-"&amp;TEXT(ROW()-1,"000")&amp;"-"&amp;$F2564&amp;TEXT(COUNTIF($F$2:F2564,$F2564), "000")</f>
        <v>2014-2563-泠涷茶939</v>
      </c>
      <c r="C2564" s="14" t="s">
        <v>172</v>
      </c>
      <c r="D2564" s="14" t="s">
        <v>150</v>
      </c>
      <c r="E2564" s="14" t="s">
        <v>21</v>
      </c>
      <c r="F2564" s="14" t="s">
        <v>176</v>
      </c>
      <c r="G2564" s="14">
        <v>70</v>
      </c>
      <c r="H2564" s="14">
        <v>21</v>
      </c>
      <c r="I2564" s="14">
        <v>37</v>
      </c>
      <c r="J2564" s="14">
        <v>9000</v>
      </c>
      <c r="K2564" s="15">
        <f t="shared" si="40"/>
        <v>333000</v>
      </c>
    </row>
    <row r="2565" spans="1:11">
      <c r="A2565" s="13">
        <v>41737</v>
      </c>
      <c r="B2565" s="67" t="str">
        <f>TEXT($A2565,"YYYY")&amp;"-"&amp;TEXT(ROW()-1,"000")&amp;"-"&amp;$F2565&amp;TEXT(COUNTIF($F$2:F2565,$F2565), "000")</f>
        <v>2014-2564-茶包139</v>
      </c>
      <c r="C2565" s="14" t="s">
        <v>171</v>
      </c>
      <c r="D2565" s="14" t="s">
        <v>65</v>
      </c>
      <c r="E2565" s="14" t="s">
        <v>23</v>
      </c>
      <c r="F2565" s="14" t="s">
        <v>178</v>
      </c>
      <c r="G2565" s="14">
        <v>68</v>
      </c>
      <c r="H2565" s="14">
        <v>54</v>
      </c>
      <c r="I2565" s="14">
        <v>22</v>
      </c>
      <c r="J2565" s="14">
        <v>4000</v>
      </c>
      <c r="K2565" s="15">
        <f t="shared" si="40"/>
        <v>88000</v>
      </c>
    </row>
    <row r="2566" spans="1:11">
      <c r="A2566" s="13">
        <v>41737</v>
      </c>
      <c r="B2566" s="67" t="str">
        <f>TEXT($A2566,"YYYY")&amp;"-"&amp;TEXT(ROW()-1,"000")&amp;"-"&amp;$F2566&amp;TEXT(COUNTIF($F$2:F2566,$F2566), "000")</f>
        <v>2014-2565-紅茶786</v>
      </c>
      <c r="C2566" s="14" t="s">
        <v>171</v>
      </c>
      <c r="D2566" s="14" t="s">
        <v>140</v>
      </c>
      <c r="E2566" s="14" t="s">
        <v>118</v>
      </c>
      <c r="F2566" s="14" t="s">
        <v>175</v>
      </c>
      <c r="G2566" s="14">
        <v>91</v>
      </c>
      <c r="H2566" s="14">
        <v>80</v>
      </c>
      <c r="I2566" s="14">
        <v>86</v>
      </c>
      <c r="J2566" s="14">
        <v>23500</v>
      </c>
      <c r="K2566" s="15">
        <f t="shared" si="40"/>
        <v>2021000</v>
      </c>
    </row>
    <row r="2567" spans="1:11">
      <c r="A2567" s="13">
        <v>41739</v>
      </c>
      <c r="B2567" s="67" t="str">
        <f>TEXT($A2567,"YYYY")&amp;"-"&amp;TEXT(ROW()-1,"000")&amp;"-"&amp;$F2567&amp;TEXT(COUNTIF($F$2:F2567,$F2567), "000")</f>
        <v>2014-2566-泠涷茶940</v>
      </c>
      <c r="C2567" s="14" t="s">
        <v>13</v>
      </c>
      <c r="D2567" s="14" t="s">
        <v>167</v>
      </c>
      <c r="E2567" s="14" t="s">
        <v>18</v>
      </c>
      <c r="F2567" s="14" t="s">
        <v>176</v>
      </c>
      <c r="G2567" s="14">
        <v>82</v>
      </c>
      <c r="H2567" s="14">
        <v>74</v>
      </c>
      <c r="I2567" s="14">
        <v>55</v>
      </c>
      <c r="J2567" s="14">
        <v>9000</v>
      </c>
      <c r="K2567" s="15">
        <f t="shared" si="40"/>
        <v>495000</v>
      </c>
    </row>
    <row r="2568" spans="1:11">
      <c r="A2568" s="13">
        <v>41740</v>
      </c>
      <c r="B2568" s="67" t="str">
        <f>TEXT($A2568,"YYYY")&amp;"-"&amp;TEXT(ROW()-1,"000")&amp;"-"&amp;$F2568&amp;TEXT(COUNTIF($F$2:F2568,$F2568), "000")</f>
        <v>2014-2567-泠涷茶941</v>
      </c>
      <c r="C2568" s="14" t="s">
        <v>13</v>
      </c>
      <c r="D2568" s="14" t="s">
        <v>112</v>
      </c>
      <c r="E2568" s="14" t="s">
        <v>23</v>
      </c>
      <c r="F2568" s="14" t="s">
        <v>176</v>
      </c>
      <c r="G2568" s="14">
        <v>64</v>
      </c>
      <c r="H2568" s="14">
        <v>76</v>
      </c>
      <c r="I2568" s="14">
        <v>81</v>
      </c>
      <c r="J2568" s="14">
        <v>9000</v>
      </c>
      <c r="K2568" s="15">
        <f t="shared" si="40"/>
        <v>729000</v>
      </c>
    </row>
    <row r="2569" spans="1:11">
      <c r="A2569" s="13">
        <v>41741</v>
      </c>
      <c r="B2569" s="67" t="str">
        <f>TEXT($A2569,"YYYY")&amp;"-"&amp;TEXT(ROW()-1,"000")&amp;"-"&amp;$F2569&amp;TEXT(COUNTIF($F$2:F2569,$F2569), "000")</f>
        <v>2014-2568-紅茶787</v>
      </c>
      <c r="C2569" s="14" t="s">
        <v>169</v>
      </c>
      <c r="D2569" s="14" t="s">
        <v>94</v>
      </c>
      <c r="E2569" s="14" t="s">
        <v>10</v>
      </c>
      <c r="F2569" s="14" t="s">
        <v>175</v>
      </c>
      <c r="G2569" s="14">
        <v>64</v>
      </c>
      <c r="H2569" s="14">
        <v>21</v>
      </c>
      <c r="I2569" s="14">
        <v>92</v>
      </c>
      <c r="J2569" s="14">
        <v>23500</v>
      </c>
      <c r="K2569" s="15">
        <f t="shared" si="40"/>
        <v>2162000</v>
      </c>
    </row>
    <row r="2570" spans="1:11">
      <c r="A2570" s="13">
        <v>41741</v>
      </c>
      <c r="B2570" s="67" t="str">
        <f>TEXT($A2570,"YYYY")&amp;"-"&amp;TEXT(ROW()-1,"000")&amp;"-"&amp;$F2570&amp;TEXT(COUNTIF($F$2:F2570,$F2570), "000")</f>
        <v>2014-2569-泠涷茶942</v>
      </c>
      <c r="C2570" s="14" t="s">
        <v>13</v>
      </c>
      <c r="D2570" s="14" t="s">
        <v>164</v>
      </c>
      <c r="E2570" s="14" t="s">
        <v>18</v>
      </c>
      <c r="F2570" s="14" t="s">
        <v>176</v>
      </c>
      <c r="G2570" s="14">
        <v>20</v>
      </c>
      <c r="H2570" s="14">
        <v>38</v>
      </c>
      <c r="I2570" s="14">
        <v>38</v>
      </c>
      <c r="J2570" s="14">
        <v>9000</v>
      </c>
      <c r="K2570" s="15">
        <f t="shared" si="40"/>
        <v>342000</v>
      </c>
    </row>
    <row r="2571" spans="1:11">
      <c r="A2571" s="13">
        <v>41741</v>
      </c>
      <c r="B2571" s="67" t="str">
        <f>TEXT($A2571,"YYYY")&amp;"-"&amp;TEXT(ROW()-1,"000")&amp;"-"&amp;$F2571&amp;TEXT(COUNTIF($F$2:F2571,$F2571), "000")</f>
        <v>2014-2570-泠涷茶943</v>
      </c>
      <c r="C2571" s="14" t="s">
        <v>172</v>
      </c>
      <c r="D2571" s="14" t="s">
        <v>125</v>
      </c>
      <c r="E2571" s="14" t="s">
        <v>118</v>
      </c>
      <c r="F2571" s="14" t="s">
        <v>176</v>
      </c>
      <c r="G2571" s="14">
        <v>86</v>
      </c>
      <c r="H2571" s="14">
        <v>60</v>
      </c>
      <c r="I2571" s="14">
        <v>18</v>
      </c>
      <c r="J2571" s="14">
        <v>9000</v>
      </c>
      <c r="K2571" s="15">
        <f t="shared" si="40"/>
        <v>162000</v>
      </c>
    </row>
    <row r="2572" spans="1:11">
      <c r="A2572" s="13">
        <v>41741</v>
      </c>
      <c r="B2572" s="67" t="str">
        <f>TEXT($A2572,"YYYY")&amp;"-"&amp;TEXT(ROW()-1,"000")&amp;"-"&amp;$F2572&amp;TEXT(COUNTIF($F$2:F2572,$F2572), "000")</f>
        <v>2014-2571-紅茶788</v>
      </c>
      <c r="C2572" s="14" t="s">
        <v>170</v>
      </c>
      <c r="D2572" s="14" t="s">
        <v>161</v>
      </c>
      <c r="E2572" s="14" t="s">
        <v>10</v>
      </c>
      <c r="F2572" s="14" t="s">
        <v>175</v>
      </c>
      <c r="G2572" s="14">
        <v>52</v>
      </c>
      <c r="H2572" s="14">
        <v>27</v>
      </c>
      <c r="I2572" s="14">
        <v>46</v>
      </c>
      <c r="J2572" s="14">
        <v>23500</v>
      </c>
      <c r="K2572" s="15">
        <f t="shared" si="40"/>
        <v>1081000</v>
      </c>
    </row>
    <row r="2573" spans="1:11">
      <c r="A2573" s="13">
        <v>41742</v>
      </c>
      <c r="B2573" s="67" t="str">
        <f>TEXT($A2573,"YYYY")&amp;"-"&amp;TEXT(ROW()-1,"000")&amp;"-"&amp;$F2573&amp;TEXT(COUNTIF($F$2:F2573,$F2573), "000")</f>
        <v>2014-2572-紅茶789</v>
      </c>
      <c r="C2573" s="14" t="s">
        <v>172</v>
      </c>
      <c r="D2573" s="14" t="s">
        <v>71</v>
      </c>
      <c r="E2573" s="14" t="s">
        <v>7</v>
      </c>
      <c r="F2573" s="14" t="s">
        <v>175</v>
      </c>
      <c r="G2573" s="14">
        <v>38</v>
      </c>
      <c r="H2573" s="14">
        <v>59</v>
      </c>
      <c r="I2573" s="14">
        <v>34</v>
      </c>
      <c r="J2573" s="14">
        <v>23500</v>
      </c>
      <c r="K2573" s="15">
        <f t="shared" si="40"/>
        <v>799000</v>
      </c>
    </row>
    <row r="2574" spans="1:11">
      <c r="A2574" s="13">
        <v>41742</v>
      </c>
      <c r="B2574" s="67" t="str">
        <f>TEXT($A2574,"YYYY")&amp;"-"&amp;TEXT(ROW()-1,"000")&amp;"-"&amp;$F2574&amp;TEXT(COUNTIF($F$2:F2574,$F2574), "000")</f>
        <v>2014-2573-紅茶790</v>
      </c>
      <c r="C2574" s="14" t="s">
        <v>173</v>
      </c>
      <c r="D2574" s="14" t="s">
        <v>38</v>
      </c>
      <c r="E2574" s="14" t="s">
        <v>23</v>
      </c>
      <c r="F2574" s="14" t="s">
        <v>175</v>
      </c>
      <c r="G2574" s="14">
        <v>81</v>
      </c>
      <c r="H2574" s="14">
        <v>41</v>
      </c>
      <c r="I2574" s="14">
        <v>17</v>
      </c>
      <c r="J2574" s="14">
        <v>23500</v>
      </c>
      <c r="K2574" s="15">
        <f t="shared" si="40"/>
        <v>399500</v>
      </c>
    </row>
    <row r="2575" spans="1:11">
      <c r="A2575" s="13">
        <v>41744</v>
      </c>
      <c r="B2575" s="67" t="str">
        <f>TEXT($A2575,"YYYY")&amp;"-"&amp;TEXT(ROW()-1,"000")&amp;"-"&amp;$F2575&amp;TEXT(COUNTIF($F$2:F2575,$F2575), "000")</f>
        <v>2014-2574-泠涷茶944</v>
      </c>
      <c r="C2575" s="14" t="s">
        <v>13</v>
      </c>
      <c r="D2575" s="14" t="s">
        <v>147</v>
      </c>
      <c r="E2575" s="14" t="s">
        <v>7</v>
      </c>
      <c r="F2575" s="14" t="s">
        <v>176</v>
      </c>
      <c r="G2575" s="14">
        <v>60</v>
      </c>
      <c r="H2575" s="14">
        <v>33</v>
      </c>
      <c r="I2575" s="14">
        <v>18</v>
      </c>
      <c r="J2575" s="14">
        <v>9000</v>
      </c>
      <c r="K2575" s="15">
        <f t="shared" si="40"/>
        <v>162000</v>
      </c>
    </row>
    <row r="2576" spans="1:11">
      <c r="A2576" s="13">
        <v>41745</v>
      </c>
      <c r="B2576" s="67" t="str">
        <f>TEXT($A2576,"YYYY")&amp;"-"&amp;TEXT(ROW()-1,"000")&amp;"-"&amp;$F2576&amp;TEXT(COUNTIF($F$2:F2576,$F2576), "000")</f>
        <v>2014-2575-茶里王069</v>
      </c>
      <c r="C2576" s="14" t="s">
        <v>171</v>
      </c>
      <c r="D2576" s="14" t="s">
        <v>168</v>
      </c>
      <c r="E2576" s="14" t="s">
        <v>7</v>
      </c>
      <c r="F2576" s="14" t="s">
        <v>177</v>
      </c>
      <c r="G2576" s="14">
        <v>27</v>
      </c>
      <c r="H2576" s="14">
        <v>75</v>
      </c>
      <c r="I2576" s="14">
        <v>83</v>
      </c>
      <c r="J2576" s="14">
        <v>5000</v>
      </c>
      <c r="K2576" s="15">
        <f t="shared" si="40"/>
        <v>415000</v>
      </c>
    </row>
    <row r="2577" spans="1:11">
      <c r="A2577" s="13">
        <v>41745</v>
      </c>
      <c r="B2577" s="67" t="str">
        <f>TEXT($A2577,"YYYY")&amp;"-"&amp;TEXT(ROW()-1,"000")&amp;"-"&amp;$F2577&amp;TEXT(COUNTIF($F$2:F2577,$F2577), "000")</f>
        <v>2014-2576-泠涷茶945</v>
      </c>
      <c r="C2577" s="14" t="s">
        <v>13</v>
      </c>
      <c r="D2577" s="14" t="s">
        <v>130</v>
      </c>
      <c r="E2577" s="14" t="s">
        <v>18</v>
      </c>
      <c r="F2577" s="14" t="s">
        <v>176</v>
      </c>
      <c r="G2577" s="14">
        <v>68</v>
      </c>
      <c r="H2577" s="14">
        <v>86</v>
      </c>
      <c r="I2577" s="14">
        <v>98</v>
      </c>
      <c r="J2577" s="14">
        <v>9000</v>
      </c>
      <c r="K2577" s="15">
        <f t="shared" si="40"/>
        <v>882000</v>
      </c>
    </row>
    <row r="2578" spans="1:11">
      <c r="A2578" s="13">
        <v>41746</v>
      </c>
      <c r="B2578" s="67" t="str">
        <f>TEXT($A2578,"YYYY")&amp;"-"&amp;TEXT(ROW()-1,"000")&amp;"-"&amp;$F2578&amp;TEXT(COUNTIF($F$2:F2578,$F2578), "000")</f>
        <v>2014-2577-泠涷茶946</v>
      </c>
      <c r="C2578" s="14" t="s">
        <v>173</v>
      </c>
      <c r="D2578" s="14" t="s">
        <v>124</v>
      </c>
      <c r="E2578" s="14" t="s">
        <v>118</v>
      </c>
      <c r="F2578" s="14" t="s">
        <v>176</v>
      </c>
      <c r="G2578" s="14">
        <v>79</v>
      </c>
      <c r="H2578" s="14">
        <v>49</v>
      </c>
      <c r="I2578" s="14">
        <v>42</v>
      </c>
      <c r="J2578" s="14">
        <v>9000</v>
      </c>
      <c r="K2578" s="15">
        <f t="shared" si="40"/>
        <v>378000</v>
      </c>
    </row>
    <row r="2579" spans="1:11">
      <c r="A2579" s="13">
        <v>41746</v>
      </c>
      <c r="B2579" s="67" t="str">
        <f>TEXT($A2579,"YYYY")&amp;"-"&amp;TEXT(ROW()-1,"000")&amp;"-"&amp;$F2579&amp;TEXT(COUNTIF($F$2:F2579,$F2579), "000")</f>
        <v>2014-2578-泠涷茶947</v>
      </c>
      <c r="C2579" s="14" t="s">
        <v>170</v>
      </c>
      <c r="D2579" s="14" t="s">
        <v>64</v>
      </c>
      <c r="E2579" s="14" t="s">
        <v>7</v>
      </c>
      <c r="F2579" s="14" t="s">
        <v>176</v>
      </c>
      <c r="G2579" s="14">
        <v>81</v>
      </c>
      <c r="H2579" s="14">
        <v>49</v>
      </c>
      <c r="I2579" s="14">
        <v>78</v>
      </c>
      <c r="J2579" s="14">
        <v>9000</v>
      </c>
      <c r="K2579" s="15">
        <f t="shared" si="40"/>
        <v>702000</v>
      </c>
    </row>
    <row r="2580" spans="1:11">
      <c r="A2580" s="13">
        <v>41746</v>
      </c>
      <c r="B2580" s="67" t="str">
        <f>TEXT($A2580,"YYYY")&amp;"-"&amp;TEXT(ROW()-1,"000")&amp;"-"&amp;$F2580&amp;TEXT(COUNTIF($F$2:F2580,$F2580), "000")</f>
        <v>2014-2579-奶茶621</v>
      </c>
      <c r="C2580" s="14" t="s">
        <v>169</v>
      </c>
      <c r="D2580" s="14" t="s">
        <v>40</v>
      </c>
      <c r="E2580" s="14" t="s">
        <v>10</v>
      </c>
      <c r="F2580" s="14" t="s">
        <v>174</v>
      </c>
      <c r="G2580" s="14">
        <v>59</v>
      </c>
      <c r="H2580" s="14">
        <v>88</v>
      </c>
      <c r="I2580" s="14">
        <v>32</v>
      </c>
      <c r="J2580" s="14">
        <v>18000</v>
      </c>
      <c r="K2580" s="15">
        <f t="shared" si="40"/>
        <v>576000</v>
      </c>
    </row>
    <row r="2581" spans="1:11">
      <c r="A2581" s="13">
        <v>41748</v>
      </c>
      <c r="B2581" s="67" t="str">
        <f>TEXT($A2581,"YYYY")&amp;"-"&amp;TEXT(ROW()-1,"000")&amp;"-"&amp;$F2581&amp;TEXT(COUNTIF($F$2:F2581,$F2581), "000")</f>
        <v>2014-2580-奶茶622</v>
      </c>
      <c r="C2581" s="14" t="s">
        <v>173</v>
      </c>
      <c r="D2581" s="14" t="s">
        <v>120</v>
      </c>
      <c r="E2581" s="14" t="s">
        <v>118</v>
      </c>
      <c r="F2581" s="14" t="s">
        <v>174</v>
      </c>
      <c r="G2581" s="14">
        <v>57</v>
      </c>
      <c r="H2581" s="14">
        <v>31</v>
      </c>
      <c r="I2581" s="14">
        <v>20</v>
      </c>
      <c r="J2581" s="14">
        <v>18000</v>
      </c>
      <c r="K2581" s="15">
        <f t="shared" si="40"/>
        <v>360000</v>
      </c>
    </row>
    <row r="2582" spans="1:11">
      <c r="A2582" s="13">
        <v>41748</v>
      </c>
      <c r="B2582" s="67" t="str">
        <f>TEXT($A2582,"YYYY")&amp;"-"&amp;TEXT(ROW()-1,"000")&amp;"-"&amp;$F2582&amp;TEXT(COUNTIF($F$2:F2582,$F2582), "000")</f>
        <v>2014-2581-奶茶623</v>
      </c>
      <c r="C2582" s="14" t="s">
        <v>172</v>
      </c>
      <c r="D2582" s="14" t="s">
        <v>11</v>
      </c>
      <c r="E2582" s="14" t="s">
        <v>7</v>
      </c>
      <c r="F2582" s="14" t="s">
        <v>174</v>
      </c>
      <c r="G2582" s="14">
        <v>61</v>
      </c>
      <c r="H2582" s="14">
        <v>61</v>
      </c>
      <c r="I2582" s="14">
        <v>5</v>
      </c>
      <c r="J2582" s="14">
        <v>18000</v>
      </c>
      <c r="K2582" s="15">
        <f t="shared" si="40"/>
        <v>90000</v>
      </c>
    </row>
    <row r="2583" spans="1:11">
      <c r="A2583" s="13">
        <v>41748</v>
      </c>
      <c r="B2583" s="67" t="str">
        <f>TEXT($A2583,"YYYY")&amp;"-"&amp;TEXT(ROW()-1,"000")&amp;"-"&amp;$F2583&amp;TEXT(COUNTIF($F$2:F2583,$F2583), "000")</f>
        <v>2014-2582-泠涷茶948</v>
      </c>
      <c r="C2583" s="14" t="s">
        <v>169</v>
      </c>
      <c r="D2583" s="14" t="s">
        <v>76</v>
      </c>
      <c r="E2583" s="14" t="s">
        <v>7</v>
      </c>
      <c r="F2583" s="14" t="s">
        <v>176</v>
      </c>
      <c r="G2583" s="14">
        <v>85</v>
      </c>
      <c r="H2583" s="14">
        <v>36</v>
      </c>
      <c r="I2583" s="14">
        <v>19</v>
      </c>
      <c r="J2583" s="14">
        <v>9000</v>
      </c>
      <c r="K2583" s="15">
        <f t="shared" si="40"/>
        <v>171000</v>
      </c>
    </row>
    <row r="2584" spans="1:11">
      <c r="A2584" s="13">
        <v>41749</v>
      </c>
      <c r="B2584" s="67" t="str">
        <f>TEXT($A2584,"YYYY")&amp;"-"&amp;TEXT(ROW()-1,"000")&amp;"-"&amp;$F2584&amp;TEXT(COUNTIF($F$2:F2584,$F2584), "000")</f>
        <v>2014-2583-泠涷茶949</v>
      </c>
      <c r="C2584" s="14" t="s">
        <v>13</v>
      </c>
      <c r="D2584" s="14" t="s">
        <v>34</v>
      </c>
      <c r="E2584" s="14" t="s">
        <v>23</v>
      </c>
      <c r="F2584" s="14" t="s">
        <v>176</v>
      </c>
      <c r="G2584" s="14">
        <v>83</v>
      </c>
      <c r="H2584" s="14">
        <v>93</v>
      </c>
      <c r="I2584" s="14">
        <v>90</v>
      </c>
      <c r="J2584" s="14">
        <v>9000</v>
      </c>
      <c r="K2584" s="15">
        <f t="shared" si="40"/>
        <v>810000</v>
      </c>
    </row>
    <row r="2585" spans="1:11">
      <c r="A2585" s="13">
        <v>41749</v>
      </c>
      <c r="B2585" s="67" t="str">
        <f>TEXT($A2585,"YYYY")&amp;"-"&amp;TEXT(ROW()-1,"000")&amp;"-"&amp;$F2585&amp;TEXT(COUNTIF($F$2:F2585,$F2585), "000")</f>
        <v>2014-2584-紅茶791</v>
      </c>
      <c r="C2585" s="14" t="s">
        <v>170</v>
      </c>
      <c r="D2585" s="14" t="s">
        <v>46</v>
      </c>
      <c r="E2585" s="14" t="s">
        <v>7</v>
      </c>
      <c r="F2585" s="14" t="s">
        <v>175</v>
      </c>
      <c r="G2585" s="14">
        <v>67</v>
      </c>
      <c r="H2585" s="14">
        <v>69</v>
      </c>
      <c r="I2585" s="14">
        <v>57</v>
      </c>
      <c r="J2585" s="14">
        <v>23500</v>
      </c>
      <c r="K2585" s="15">
        <f t="shared" si="40"/>
        <v>1339500</v>
      </c>
    </row>
    <row r="2586" spans="1:11">
      <c r="A2586" s="13">
        <v>41751</v>
      </c>
      <c r="B2586" s="67" t="str">
        <f>TEXT($A2586,"YYYY")&amp;"-"&amp;TEXT(ROW()-1,"000")&amp;"-"&amp;$F2586&amp;TEXT(COUNTIF($F$2:F2586,$F2586), "000")</f>
        <v>2014-2585-茶包140</v>
      </c>
      <c r="C2586" s="14" t="s">
        <v>170</v>
      </c>
      <c r="D2586" s="14" t="s">
        <v>43</v>
      </c>
      <c r="E2586" s="14" t="s">
        <v>21</v>
      </c>
      <c r="F2586" s="14" t="s">
        <v>178</v>
      </c>
      <c r="G2586" s="14">
        <v>68</v>
      </c>
      <c r="H2586" s="14">
        <v>90</v>
      </c>
      <c r="I2586" s="14">
        <v>43</v>
      </c>
      <c r="J2586" s="14">
        <v>4000</v>
      </c>
      <c r="K2586" s="15">
        <f t="shared" si="40"/>
        <v>172000</v>
      </c>
    </row>
    <row r="2587" spans="1:11">
      <c r="A2587" s="13">
        <v>41751</v>
      </c>
      <c r="B2587" s="67" t="str">
        <f>TEXT($A2587,"YYYY")&amp;"-"&amp;TEXT(ROW()-1,"000")&amp;"-"&amp;$F2587&amp;TEXT(COUNTIF($F$2:F2587,$F2587), "000")</f>
        <v>2014-2586-泠涷茶950</v>
      </c>
      <c r="C2587" s="14" t="s">
        <v>13</v>
      </c>
      <c r="D2587" s="14" t="s">
        <v>134</v>
      </c>
      <c r="E2587" s="14" t="s">
        <v>18</v>
      </c>
      <c r="F2587" s="14" t="s">
        <v>176</v>
      </c>
      <c r="G2587" s="14">
        <v>70</v>
      </c>
      <c r="H2587" s="14">
        <v>85</v>
      </c>
      <c r="I2587" s="14">
        <v>21</v>
      </c>
      <c r="J2587" s="14">
        <v>9000</v>
      </c>
      <c r="K2587" s="15">
        <f t="shared" si="40"/>
        <v>189000</v>
      </c>
    </row>
    <row r="2588" spans="1:11">
      <c r="A2588" s="13">
        <v>41753</v>
      </c>
      <c r="B2588" s="67" t="str">
        <f>TEXT($A2588,"YYYY")&amp;"-"&amp;TEXT(ROW()-1,"000")&amp;"-"&amp;$F2588&amp;TEXT(COUNTIF($F$2:F2588,$F2588), "000")</f>
        <v>2014-2587-泠涷茶951</v>
      </c>
      <c r="C2588" s="14" t="s">
        <v>171</v>
      </c>
      <c r="D2588" s="14" t="s">
        <v>66</v>
      </c>
      <c r="E2588" s="14" t="s">
        <v>7</v>
      </c>
      <c r="F2588" s="14" t="s">
        <v>176</v>
      </c>
      <c r="G2588" s="14">
        <v>68</v>
      </c>
      <c r="H2588" s="14">
        <v>32</v>
      </c>
      <c r="I2588" s="14">
        <v>66</v>
      </c>
      <c r="J2588" s="14">
        <v>9000</v>
      </c>
      <c r="K2588" s="15">
        <f t="shared" si="40"/>
        <v>594000</v>
      </c>
    </row>
    <row r="2589" spans="1:11">
      <c r="A2589" s="13">
        <v>41754</v>
      </c>
      <c r="B2589" s="67" t="str">
        <f>TEXT($A2589,"YYYY")&amp;"-"&amp;TEXT(ROW()-1,"000")&amp;"-"&amp;$F2589&amp;TEXT(COUNTIF($F$2:F2589,$F2589), "000")</f>
        <v>2014-2588-奶茶624</v>
      </c>
      <c r="C2589" s="14" t="s">
        <v>173</v>
      </c>
      <c r="D2589" s="14" t="s">
        <v>137</v>
      </c>
      <c r="E2589" s="14" t="s">
        <v>21</v>
      </c>
      <c r="F2589" s="14" t="s">
        <v>174</v>
      </c>
      <c r="G2589" s="14">
        <v>62</v>
      </c>
      <c r="H2589" s="14">
        <v>30</v>
      </c>
      <c r="I2589" s="14">
        <v>23</v>
      </c>
      <c r="J2589" s="14">
        <v>18000</v>
      </c>
      <c r="K2589" s="15">
        <f t="shared" si="40"/>
        <v>414000</v>
      </c>
    </row>
    <row r="2590" spans="1:11">
      <c r="A2590" s="13">
        <v>41754</v>
      </c>
      <c r="B2590" s="67" t="str">
        <f>TEXT($A2590,"YYYY")&amp;"-"&amp;TEXT(ROW()-1,"000")&amp;"-"&amp;$F2590&amp;TEXT(COUNTIF($F$2:F2590,$F2590), "000")</f>
        <v>2014-2589-泠涷茶952</v>
      </c>
      <c r="C2590" s="14" t="s">
        <v>173</v>
      </c>
      <c r="D2590" s="14" t="s">
        <v>72</v>
      </c>
      <c r="E2590" s="14" t="s">
        <v>7</v>
      </c>
      <c r="F2590" s="14" t="s">
        <v>176</v>
      </c>
      <c r="G2590" s="14">
        <v>75</v>
      </c>
      <c r="H2590" s="14">
        <v>24</v>
      </c>
      <c r="I2590" s="14">
        <v>21</v>
      </c>
      <c r="J2590" s="14">
        <v>9000</v>
      </c>
      <c r="K2590" s="15">
        <f t="shared" si="40"/>
        <v>189000</v>
      </c>
    </row>
    <row r="2591" spans="1:11">
      <c r="A2591" s="13">
        <v>41755</v>
      </c>
      <c r="B2591" s="67" t="str">
        <f>TEXT($A2591,"YYYY")&amp;"-"&amp;TEXT(ROW()-1,"000")&amp;"-"&amp;$F2591&amp;TEXT(COUNTIF($F$2:F2591,$F2591), "000")</f>
        <v>2014-2590-泠涷茶953</v>
      </c>
      <c r="C2591" s="14" t="s">
        <v>172</v>
      </c>
      <c r="D2591" s="14" t="s">
        <v>150</v>
      </c>
      <c r="E2591" s="14" t="s">
        <v>21</v>
      </c>
      <c r="F2591" s="14" t="s">
        <v>176</v>
      </c>
      <c r="G2591" s="14">
        <v>81</v>
      </c>
      <c r="H2591" s="14">
        <v>20</v>
      </c>
      <c r="I2591" s="14">
        <v>100</v>
      </c>
      <c r="J2591" s="14">
        <v>9000</v>
      </c>
      <c r="K2591" s="15">
        <f t="shared" si="40"/>
        <v>900000</v>
      </c>
    </row>
    <row r="2592" spans="1:11">
      <c r="A2592" s="13">
        <v>41755</v>
      </c>
      <c r="B2592" s="67" t="str">
        <f>TEXT($A2592,"YYYY")&amp;"-"&amp;TEXT(ROW()-1,"000")&amp;"-"&amp;$F2592&amp;TEXT(COUNTIF($F$2:F2592,$F2592), "000")</f>
        <v>2014-2591-奶茶625</v>
      </c>
      <c r="C2592" s="14" t="s">
        <v>173</v>
      </c>
      <c r="D2592" s="14" t="s">
        <v>137</v>
      </c>
      <c r="E2592" s="14" t="s">
        <v>21</v>
      </c>
      <c r="F2592" s="14" t="s">
        <v>174</v>
      </c>
      <c r="G2592" s="14">
        <v>76</v>
      </c>
      <c r="H2592" s="14">
        <v>88</v>
      </c>
      <c r="I2592" s="14">
        <v>95</v>
      </c>
      <c r="J2592" s="14">
        <v>18000</v>
      </c>
      <c r="K2592" s="15">
        <f t="shared" si="40"/>
        <v>1710000</v>
      </c>
    </row>
    <row r="2593" spans="1:11">
      <c r="A2593" s="13">
        <v>41757</v>
      </c>
      <c r="B2593" s="67" t="str">
        <f>TEXT($A2593,"YYYY")&amp;"-"&amp;TEXT(ROW()-1,"000")&amp;"-"&amp;$F2593&amp;TEXT(COUNTIF($F$2:F2593,$F2593), "000")</f>
        <v>2014-2592-泠涷茶954</v>
      </c>
      <c r="C2593" s="14" t="s">
        <v>172</v>
      </c>
      <c r="D2593" s="14" t="s">
        <v>141</v>
      </c>
      <c r="E2593" s="14" t="s">
        <v>118</v>
      </c>
      <c r="F2593" s="14" t="s">
        <v>176</v>
      </c>
      <c r="G2593" s="14">
        <v>95</v>
      </c>
      <c r="H2593" s="14">
        <v>62</v>
      </c>
      <c r="I2593" s="14">
        <v>85</v>
      </c>
      <c r="J2593" s="14">
        <v>9000</v>
      </c>
      <c r="K2593" s="15">
        <f t="shared" si="40"/>
        <v>765000</v>
      </c>
    </row>
    <row r="2594" spans="1:11">
      <c r="A2594" s="13">
        <v>41757</v>
      </c>
      <c r="B2594" s="67" t="str">
        <f>TEXT($A2594,"YYYY")&amp;"-"&amp;TEXT(ROW()-1,"000")&amp;"-"&amp;$F2594&amp;TEXT(COUNTIF($F$2:F2594,$F2594), "000")</f>
        <v>2014-2593-泠涷茶955</v>
      </c>
      <c r="C2594" s="14" t="s">
        <v>13</v>
      </c>
      <c r="D2594" s="14" t="s">
        <v>147</v>
      </c>
      <c r="E2594" s="14" t="s">
        <v>7</v>
      </c>
      <c r="F2594" s="14" t="s">
        <v>176</v>
      </c>
      <c r="G2594" s="14">
        <v>68</v>
      </c>
      <c r="H2594" s="14">
        <v>95</v>
      </c>
      <c r="I2594" s="14">
        <v>99</v>
      </c>
      <c r="J2594" s="14">
        <v>9000</v>
      </c>
      <c r="K2594" s="15">
        <f t="shared" si="40"/>
        <v>891000</v>
      </c>
    </row>
    <row r="2595" spans="1:11">
      <c r="A2595" s="13">
        <v>41758</v>
      </c>
      <c r="B2595" s="67" t="str">
        <f>TEXT($A2595,"YYYY")&amp;"-"&amp;TEXT(ROW()-1,"000")&amp;"-"&amp;$F2595&amp;TEXT(COUNTIF($F$2:F2595,$F2595), "000")</f>
        <v>2014-2594-泠涷茶956</v>
      </c>
      <c r="C2595" s="14" t="s">
        <v>171</v>
      </c>
      <c r="D2595" s="14" t="s">
        <v>63</v>
      </c>
      <c r="E2595" s="14" t="s">
        <v>7</v>
      </c>
      <c r="F2595" s="14" t="s">
        <v>176</v>
      </c>
      <c r="G2595" s="14">
        <v>82</v>
      </c>
      <c r="H2595" s="14">
        <v>86</v>
      </c>
      <c r="I2595" s="14">
        <v>100</v>
      </c>
      <c r="J2595" s="14">
        <v>9000</v>
      </c>
      <c r="K2595" s="15">
        <f t="shared" si="40"/>
        <v>900000</v>
      </c>
    </row>
    <row r="2596" spans="1:11">
      <c r="A2596" s="13">
        <v>41758</v>
      </c>
      <c r="B2596" s="67" t="str">
        <f>TEXT($A2596,"YYYY")&amp;"-"&amp;TEXT(ROW()-1,"000")&amp;"-"&amp;$F2596&amp;TEXT(COUNTIF($F$2:F2596,$F2596), "000")</f>
        <v>2014-2595-泠涷茶957</v>
      </c>
      <c r="C2596" s="14" t="s">
        <v>171</v>
      </c>
      <c r="D2596" s="14" t="s">
        <v>136</v>
      </c>
      <c r="E2596" s="14" t="s">
        <v>10</v>
      </c>
      <c r="F2596" s="14" t="s">
        <v>176</v>
      </c>
      <c r="G2596" s="14">
        <v>51</v>
      </c>
      <c r="H2596" s="14">
        <v>28</v>
      </c>
      <c r="I2596" s="14">
        <v>42</v>
      </c>
      <c r="J2596" s="14">
        <v>9000</v>
      </c>
      <c r="K2596" s="15">
        <f t="shared" si="40"/>
        <v>378000</v>
      </c>
    </row>
    <row r="2597" spans="1:11">
      <c r="A2597" s="13">
        <v>41759</v>
      </c>
      <c r="B2597" s="67" t="str">
        <f>TEXT($A2597,"YYYY")&amp;"-"&amp;TEXT(ROW()-1,"000")&amp;"-"&amp;$F2597&amp;TEXT(COUNTIF($F$2:F2597,$F2597), "000")</f>
        <v>2014-2596-奶茶626</v>
      </c>
      <c r="C2597" s="14" t="s">
        <v>170</v>
      </c>
      <c r="D2597" s="14" t="s">
        <v>6</v>
      </c>
      <c r="E2597" s="14" t="s">
        <v>7</v>
      </c>
      <c r="F2597" s="14" t="s">
        <v>174</v>
      </c>
      <c r="G2597" s="14">
        <v>44</v>
      </c>
      <c r="H2597" s="14">
        <v>34</v>
      </c>
      <c r="I2597" s="14">
        <v>41</v>
      </c>
      <c r="J2597" s="14">
        <v>18000</v>
      </c>
      <c r="K2597" s="15">
        <f t="shared" si="40"/>
        <v>738000</v>
      </c>
    </row>
    <row r="2598" spans="1:11">
      <c r="A2598" s="16">
        <v>41759</v>
      </c>
      <c r="B2598" s="67" t="str">
        <f>TEXT($A2598,"YYYY")&amp;"-"&amp;TEXT(ROW()-1,"000")&amp;"-"&amp;$F2598&amp;TEXT(COUNTIF($F$2:F2598,$F2598), "000")</f>
        <v>2014-2597-奶茶627</v>
      </c>
      <c r="C2598" s="17" t="s">
        <v>13</v>
      </c>
      <c r="D2598" s="17" t="s">
        <v>89</v>
      </c>
      <c r="E2598" s="17" t="s">
        <v>10</v>
      </c>
      <c r="F2598" s="17" t="s">
        <v>174</v>
      </c>
      <c r="G2598" s="17">
        <v>72</v>
      </c>
      <c r="H2598" s="17">
        <v>68</v>
      </c>
      <c r="I2598" s="17">
        <v>34</v>
      </c>
      <c r="J2598" s="17">
        <v>18000</v>
      </c>
      <c r="K2598" s="18">
        <f t="shared" si="40"/>
        <v>612000</v>
      </c>
    </row>
  </sheetData>
  <autoFilter ref="A1:K2598" xr:uid="{ECE88C17-1B3B-4D08-8A9B-4775103D7879}">
    <sortState xmlns:xlrd2="http://schemas.microsoft.com/office/spreadsheetml/2017/richdata2" ref="A2:K2598">
      <sortCondition ref="A1:A2598"/>
    </sortState>
  </autoFilter>
  <phoneticPr fontId="1" type="noConversion"/>
  <dataValidations count="2">
    <dataValidation type="list" allowBlank="1" showInputMessage="1" showErrorMessage="1" sqref="E2:E2598" xr:uid="{8D4DC125-0766-4C44-B620-BFFADD666537}">
      <formula1>清單</formula1>
    </dataValidation>
    <dataValidation type="list" allowBlank="1" showInputMessage="1" showErrorMessage="1" sqref="F2:H2598" xr:uid="{2189AF8E-BD59-4197-973A-3C84D7877826}">
      <formula1>產品清單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58C0-1F6E-452B-9679-FB0F17AA0369}">
  <sheetPr codeName="工作表2"/>
  <dimension ref="A1:G73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11" sqref="A11"/>
    </sheetView>
  </sheetViews>
  <sheetFormatPr defaultRowHeight="16.5"/>
  <cols>
    <col min="1" max="1" width="13.625" style="12" customWidth="1"/>
    <col min="2" max="2" width="10.25" style="65" customWidth="1"/>
    <col min="3" max="3" width="8.875" style="12"/>
    <col min="4" max="4" width="9.25" style="12" customWidth="1"/>
    <col min="5" max="5" width="10.75" style="12" customWidth="1"/>
    <col min="6" max="7" width="8.875" style="12"/>
  </cols>
  <sheetData>
    <row r="1" spans="1:7" ht="22.5" customHeight="1">
      <c r="A1" s="66" t="s">
        <v>183</v>
      </c>
      <c r="B1" s="62" t="s">
        <v>184</v>
      </c>
      <c r="C1" s="34" t="s">
        <v>185</v>
      </c>
      <c r="D1" s="34" t="s">
        <v>186</v>
      </c>
      <c r="E1" s="34" t="s">
        <v>187</v>
      </c>
      <c r="F1" s="34" t="s">
        <v>188</v>
      </c>
      <c r="G1" s="35" t="s">
        <v>189</v>
      </c>
    </row>
    <row r="2" spans="1:7">
      <c r="A2" s="6"/>
      <c r="B2" s="63" t="s">
        <v>747</v>
      </c>
      <c r="C2" s="7" t="s">
        <v>209</v>
      </c>
      <c r="D2" s="7">
        <v>1599</v>
      </c>
      <c r="E2" s="7">
        <v>73</v>
      </c>
      <c r="F2" s="7">
        <f t="shared" ref="F2:F65" si="0">E2*D2</f>
        <v>116727</v>
      </c>
      <c r="G2" s="8" t="s">
        <v>198</v>
      </c>
    </row>
    <row r="3" spans="1:7">
      <c r="A3" s="6"/>
      <c r="B3" s="63" t="s">
        <v>746</v>
      </c>
      <c r="C3" s="7" t="s">
        <v>206</v>
      </c>
      <c r="D3" s="7">
        <v>2399</v>
      </c>
      <c r="E3" s="7">
        <v>71</v>
      </c>
      <c r="F3" s="7">
        <f t="shared" si="0"/>
        <v>170329</v>
      </c>
      <c r="G3" s="8" t="s">
        <v>195</v>
      </c>
    </row>
    <row r="4" spans="1:7">
      <c r="A4" s="6"/>
      <c r="B4" s="63" t="s">
        <v>745</v>
      </c>
      <c r="C4" s="7" t="s">
        <v>203</v>
      </c>
      <c r="D4" s="7">
        <v>799</v>
      </c>
      <c r="E4" s="7">
        <v>69</v>
      </c>
      <c r="F4" s="7">
        <f t="shared" si="0"/>
        <v>55131</v>
      </c>
      <c r="G4" s="8" t="s">
        <v>192</v>
      </c>
    </row>
    <row r="5" spans="1:7">
      <c r="A5" s="6"/>
      <c r="B5" s="63" t="s">
        <v>744</v>
      </c>
      <c r="C5" s="7" t="s">
        <v>200</v>
      </c>
      <c r="D5" s="7">
        <v>1299</v>
      </c>
      <c r="E5" s="7">
        <v>67</v>
      </c>
      <c r="F5" s="7">
        <f t="shared" si="0"/>
        <v>87033</v>
      </c>
      <c r="G5" s="8" t="s">
        <v>207</v>
      </c>
    </row>
    <row r="6" spans="1:7">
      <c r="A6" s="6"/>
      <c r="B6" s="63" t="s">
        <v>743</v>
      </c>
      <c r="C6" s="7" t="s">
        <v>197</v>
      </c>
      <c r="D6" s="7">
        <v>499</v>
      </c>
      <c r="E6" s="7">
        <v>65</v>
      </c>
      <c r="F6" s="7">
        <f t="shared" si="0"/>
        <v>32435</v>
      </c>
      <c r="G6" s="8" t="s">
        <v>204</v>
      </c>
    </row>
    <row r="7" spans="1:7">
      <c r="A7" s="6"/>
      <c r="B7" s="63" t="s">
        <v>742</v>
      </c>
      <c r="C7" s="7" t="s">
        <v>194</v>
      </c>
      <c r="D7" s="7">
        <v>299</v>
      </c>
      <c r="E7" s="7">
        <v>63</v>
      </c>
      <c r="F7" s="7">
        <f t="shared" si="0"/>
        <v>18837</v>
      </c>
      <c r="G7" s="8" t="s">
        <v>201</v>
      </c>
    </row>
    <row r="8" spans="1:7">
      <c r="A8" s="6"/>
      <c r="B8" s="63" t="s">
        <v>741</v>
      </c>
      <c r="C8" s="7" t="s">
        <v>191</v>
      </c>
      <c r="D8" s="7">
        <v>399</v>
      </c>
      <c r="E8" s="7">
        <v>61</v>
      </c>
      <c r="F8" s="7">
        <f t="shared" si="0"/>
        <v>24339</v>
      </c>
      <c r="G8" s="8" t="s">
        <v>198</v>
      </c>
    </row>
    <row r="9" spans="1:7">
      <c r="A9" s="6"/>
      <c r="B9" s="63" t="s">
        <v>740</v>
      </c>
      <c r="C9" s="7" t="s">
        <v>209</v>
      </c>
      <c r="D9" s="7">
        <v>1599</v>
      </c>
      <c r="E9" s="7">
        <v>59</v>
      </c>
      <c r="F9" s="7">
        <f t="shared" si="0"/>
        <v>94341</v>
      </c>
      <c r="G9" s="8" t="s">
        <v>195</v>
      </c>
    </row>
    <row r="10" spans="1:7">
      <c r="A10" s="6"/>
      <c r="B10" s="63" t="s">
        <v>739</v>
      </c>
      <c r="C10" s="7" t="s">
        <v>206</v>
      </c>
      <c r="D10" s="7">
        <v>2399</v>
      </c>
      <c r="E10" s="7">
        <v>57</v>
      </c>
      <c r="F10" s="7">
        <f t="shared" si="0"/>
        <v>136743</v>
      </c>
      <c r="G10" s="8" t="s">
        <v>192</v>
      </c>
    </row>
    <row r="11" spans="1:7">
      <c r="A11" s="6"/>
      <c r="B11" s="63" t="s">
        <v>738</v>
      </c>
      <c r="C11" s="7" t="s">
        <v>203</v>
      </c>
      <c r="D11" s="7">
        <v>799</v>
      </c>
      <c r="E11" s="7">
        <v>55</v>
      </c>
      <c r="F11" s="7">
        <f t="shared" si="0"/>
        <v>43945</v>
      </c>
      <c r="G11" s="8" t="s">
        <v>207</v>
      </c>
    </row>
    <row r="12" spans="1:7">
      <c r="A12" s="6"/>
      <c r="B12" s="63" t="s">
        <v>737</v>
      </c>
      <c r="C12" s="7" t="s">
        <v>200</v>
      </c>
      <c r="D12" s="7">
        <v>1299</v>
      </c>
      <c r="E12" s="7">
        <v>53</v>
      </c>
      <c r="F12" s="7">
        <f t="shared" si="0"/>
        <v>68847</v>
      </c>
      <c r="G12" s="8" t="s">
        <v>204</v>
      </c>
    </row>
    <row r="13" spans="1:7">
      <c r="A13" s="6"/>
      <c r="B13" s="63" t="s">
        <v>736</v>
      </c>
      <c r="C13" s="7" t="s">
        <v>197</v>
      </c>
      <c r="D13" s="7">
        <v>499</v>
      </c>
      <c r="E13" s="7">
        <v>51</v>
      </c>
      <c r="F13" s="7">
        <f t="shared" si="0"/>
        <v>25449</v>
      </c>
      <c r="G13" s="8" t="s">
        <v>201</v>
      </c>
    </row>
    <row r="14" spans="1:7">
      <c r="A14" s="6"/>
      <c r="B14" s="63" t="s">
        <v>735</v>
      </c>
      <c r="C14" s="7" t="s">
        <v>194</v>
      </c>
      <c r="D14" s="7">
        <v>299</v>
      </c>
      <c r="E14" s="7">
        <v>49</v>
      </c>
      <c r="F14" s="7">
        <f t="shared" si="0"/>
        <v>14651</v>
      </c>
      <c r="G14" s="8" t="s">
        <v>198</v>
      </c>
    </row>
    <row r="15" spans="1:7">
      <c r="A15" s="6"/>
      <c r="B15" s="63" t="s">
        <v>734</v>
      </c>
      <c r="C15" s="7" t="s">
        <v>191</v>
      </c>
      <c r="D15" s="7">
        <v>399</v>
      </c>
      <c r="E15" s="7">
        <v>47</v>
      </c>
      <c r="F15" s="7">
        <f t="shared" si="0"/>
        <v>18753</v>
      </c>
      <c r="G15" s="8" t="s">
        <v>195</v>
      </c>
    </row>
    <row r="16" spans="1:7">
      <c r="A16" s="6"/>
      <c r="B16" s="63" t="s">
        <v>733</v>
      </c>
      <c r="C16" s="7" t="s">
        <v>209</v>
      </c>
      <c r="D16" s="7">
        <v>1599</v>
      </c>
      <c r="E16" s="7">
        <v>45</v>
      </c>
      <c r="F16" s="7">
        <f t="shared" si="0"/>
        <v>71955</v>
      </c>
      <c r="G16" s="8" t="s">
        <v>192</v>
      </c>
    </row>
    <row r="17" spans="1:7">
      <c r="A17" s="6"/>
      <c r="B17" s="63" t="s">
        <v>732</v>
      </c>
      <c r="C17" s="7" t="s">
        <v>206</v>
      </c>
      <c r="D17" s="7">
        <v>2399</v>
      </c>
      <c r="E17" s="7">
        <v>43</v>
      </c>
      <c r="F17" s="7">
        <f t="shared" si="0"/>
        <v>103157</v>
      </c>
      <c r="G17" s="8" t="s">
        <v>207</v>
      </c>
    </row>
    <row r="18" spans="1:7">
      <c r="A18" s="6"/>
      <c r="B18" s="63" t="s">
        <v>731</v>
      </c>
      <c r="C18" s="7" t="s">
        <v>203</v>
      </c>
      <c r="D18" s="7">
        <v>799</v>
      </c>
      <c r="E18" s="7">
        <v>41</v>
      </c>
      <c r="F18" s="7">
        <f t="shared" si="0"/>
        <v>32759</v>
      </c>
      <c r="G18" s="8" t="s">
        <v>204</v>
      </c>
    </row>
    <row r="19" spans="1:7">
      <c r="A19" s="6"/>
      <c r="B19" s="63" t="s">
        <v>730</v>
      </c>
      <c r="C19" s="7" t="s">
        <v>200</v>
      </c>
      <c r="D19" s="7">
        <v>1299</v>
      </c>
      <c r="E19" s="7">
        <v>39</v>
      </c>
      <c r="F19" s="7">
        <f t="shared" si="0"/>
        <v>50661</v>
      </c>
      <c r="G19" s="8" t="s">
        <v>201</v>
      </c>
    </row>
    <row r="20" spans="1:7">
      <c r="A20" s="6"/>
      <c r="B20" s="63" t="s">
        <v>729</v>
      </c>
      <c r="C20" s="7" t="s">
        <v>197</v>
      </c>
      <c r="D20" s="7">
        <v>499</v>
      </c>
      <c r="E20" s="7">
        <v>37</v>
      </c>
      <c r="F20" s="7">
        <f t="shared" si="0"/>
        <v>18463</v>
      </c>
      <c r="G20" s="8" t="s">
        <v>198</v>
      </c>
    </row>
    <row r="21" spans="1:7">
      <c r="A21" s="6"/>
      <c r="B21" s="63" t="s">
        <v>669</v>
      </c>
      <c r="C21" s="7" t="s">
        <v>194</v>
      </c>
      <c r="D21" s="7">
        <v>299</v>
      </c>
      <c r="E21" s="7">
        <v>35</v>
      </c>
      <c r="F21" s="7">
        <f t="shared" si="0"/>
        <v>10465</v>
      </c>
      <c r="G21" s="8" t="s">
        <v>195</v>
      </c>
    </row>
    <row r="22" spans="1:7">
      <c r="A22" s="6"/>
      <c r="B22" s="63" t="s">
        <v>728</v>
      </c>
      <c r="C22" s="7" t="s">
        <v>191</v>
      </c>
      <c r="D22" s="7">
        <v>399</v>
      </c>
      <c r="E22" s="7">
        <v>33</v>
      </c>
      <c r="F22" s="7">
        <f t="shared" si="0"/>
        <v>13167</v>
      </c>
      <c r="G22" s="8" t="s">
        <v>192</v>
      </c>
    </row>
    <row r="23" spans="1:7">
      <c r="A23" s="6"/>
      <c r="B23" s="63" t="s">
        <v>727</v>
      </c>
      <c r="C23" s="7" t="s">
        <v>194</v>
      </c>
      <c r="D23" s="7">
        <v>299</v>
      </c>
      <c r="E23" s="7">
        <v>47</v>
      </c>
      <c r="F23" s="7">
        <f t="shared" si="0"/>
        <v>14053</v>
      </c>
      <c r="G23" s="8" t="s">
        <v>195</v>
      </c>
    </row>
    <row r="24" spans="1:7">
      <c r="A24" s="6"/>
      <c r="B24" s="63" t="s">
        <v>726</v>
      </c>
      <c r="C24" s="7" t="s">
        <v>191</v>
      </c>
      <c r="D24" s="7">
        <v>399</v>
      </c>
      <c r="E24" s="7">
        <v>46</v>
      </c>
      <c r="F24" s="7">
        <f t="shared" si="0"/>
        <v>18354</v>
      </c>
      <c r="G24" s="8" t="s">
        <v>192</v>
      </c>
    </row>
    <row r="25" spans="1:7">
      <c r="A25" s="6"/>
      <c r="B25" s="63" t="s">
        <v>725</v>
      </c>
      <c r="C25" s="7" t="s">
        <v>209</v>
      </c>
      <c r="D25" s="7">
        <v>1599</v>
      </c>
      <c r="E25" s="7">
        <v>45</v>
      </c>
      <c r="F25" s="7">
        <f t="shared" si="0"/>
        <v>71955</v>
      </c>
      <c r="G25" s="8" t="s">
        <v>207</v>
      </c>
    </row>
    <row r="26" spans="1:7">
      <c r="A26" s="6"/>
      <c r="B26" s="63" t="s">
        <v>724</v>
      </c>
      <c r="C26" s="7" t="s">
        <v>206</v>
      </c>
      <c r="D26" s="7">
        <v>2399</v>
      </c>
      <c r="E26" s="7">
        <v>44</v>
      </c>
      <c r="F26" s="7">
        <f t="shared" si="0"/>
        <v>105556</v>
      </c>
      <c r="G26" s="8" t="s">
        <v>204</v>
      </c>
    </row>
    <row r="27" spans="1:7">
      <c r="A27" s="6"/>
      <c r="B27" s="63" t="s">
        <v>723</v>
      </c>
      <c r="C27" s="7" t="s">
        <v>203</v>
      </c>
      <c r="D27" s="7">
        <v>799</v>
      </c>
      <c r="E27" s="7">
        <v>43</v>
      </c>
      <c r="F27" s="7">
        <f t="shared" si="0"/>
        <v>34357</v>
      </c>
      <c r="G27" s="8" t="s">
        <v>201</v>
      </c>
    </row>
    <row r="28" spans="1:7">
      <c r="A28" s="6"/>
      <c r="B28" s="63" t="s">
        <v>722</v>
      </c>
      <c r="C28" s="7" t="s">
        <v>200</v>
      </c>
      <c r="D28" s="7">
        <v>1299</v>
      </c>
      <c r="E28" s="7">
        <v>42</v>
      </c>
      <c r="F28" s="7">
        <f t="shared" si="0"/>
        <v>54558</v>
      </c>
      <c r="G28" s="8" t="s">
        <v>198</v>
      </c>
    </row>
    <row r="29" spans="1:7">
      <c r="A29" s="6"/>
      <c r="B29" s="63" t="s">
        <v>721</v>
      </c>
      <c r="C29" s="7" t="s">
        <v>197</v>
      </c>
      <c r="D29" s="7">
        <v>499</v>
      </c>
      <c r="E29" s="7">
        <v>41</v>
      </c>
      <c r="F29" s="7">
        <f t="shared" si="0"/>
        <v>20459</v>
      </c>
      <c r="G29" s="8" t="s">
        <v>195</v>
      </c>
    </row>
    <row r="30" spans="1:7">
      <c r="A30" s="6"/>
      <c r="B30" s="63" t="s">
        <v>720</v>
      </c>
      <c r="C30" s="7" t="s">
        <v>194</v>
      </c>
      <c r="D30" s="7">
        <v>299</v>
      </c>
      <c r="E30" s="7">
        <v>40</v>
      </c>
      <c r="F30" s="7">
        <f t="shared" si="0"/>
        <v>11960</v>
      </c>
      <c r="G30" s="8" t="s">
        <v>192</v>
      </c>
    </row>
    <row r="31" spans="1:7">
      <c r="A31" s="6"/>
      <c r="B31" s="63" t="s">
        <v>719</v>
      </c>
      <c r="C31" s="7" t="s">
        <v>191</v>
      </c>
      <c r="D31" s="7">
        <v>399</v>
      </c>
      <c r="E31" s="7">
        <v>39</v>
      </c>
      <c r="F31" s="7">
        <f t="shared" si="0"/>
        <v>15561</v>
      </c>
      <c r="G31" s="8" t="s">
        <v>207</v>
      </c>
    </row>
    <row r="32" spans="1:7">
      <c r="A32" s="6"/>
      <c r="B32" s="63" t="s">
        <v>718</v>
      </c>
      <c r="C32" s="7" t="s">
        <v>209</v>
      </c>
      <c r="D32" s="7">
        <v>1599</v>
      </c>
      <c r="E32" s="7">
        <v>38</v>
      </c>
      <c r="F32" s="7">
        <f t="shared" si="0"/>
        <v>60762</v>
      </c>
      <c r="G32" s="8" t="s">
        <v>204</v>
      </c>
    </row>
    <row r="33" spans="1:7">
      <c r="A33" s="6"/>
      <c r="B33" s="63" t="s">
        <v>717</v>
      </c>
      <c r="C33" s="7" t="s">
        <v>206</v>
      </c>
      <c r="D33" s="7">
        <v>2399</v>
      </c>
      <c r="E33" s="7">
        <v>99</v>
      </c>
      <c r="F33" s="7">
        <f t="shared" si="0"/>
        <v>237501</v>
      </c>
      <c r="G33" s="8" t="s">
        <v>201</v>
      </c>
    </row>
    <row r="34" spans="1:7">
      <c r="A34" s="6"/>
      <c r="B34" s="63" t="s">
        <v>716</v>
      </c>
      <c r="C34" s="7" t="s">
        <v>203</v>
      </c>
      <c r="D34" s="7">
        <v>799</v>
      </c>
      <c r="E34" s="7">
        <v>97</v>
      </c>
      <c r="F34" s="7">
        <f t="shared" si="0"/>
        <v>77503</v>
      </c>
      <c r="G34" s="8" t="s">
        <v>198</v>
      </c>
    </row>
    <row r="35" spans="1:7">
      <c r="A35" s="6"/>
      <c r="B35" s="63" t="s">
        <v>715</v>
      </c>
      <c r="C35" s="7" t="s">
        <v>200</v>
      </c>
      <c r="D35" s="7">
        <v>1299</v>
      </c>
      <c r="E35" s="7">
        <v>95</v>
      </c>
      <c r="F35" s="7">
        <f t="shared" si="0"/>
        <v>123405</v>
      </c>
      <c r="G35" s="8" t="s">
        <v>195</v>
      </c>
    </row>
    <row r="36" spans="1:7">
      <c r="A36" s="6"/>
      <c r="B36" s="63" t="s">
        <v>714</v>
      </c>
      <c r="C36" s="7" t="s">
        <v>197</v>
      </c>
      <c r="D36" s="7">
        <v>499</v>
      </c>
      <c r="E36" s="7">
        <v>93</v>
      </c>
      <c r="F36" s="7">
        <f t="shared" si="0"/>
        <v>46407</v>
      </c>
      <c r="G36" s="8" t="s">
        <v>192</v>
      </c>
    </row>
    <row r="37" spans="1:7">
      <c r="A37" s="6"/>
      <c r="B37" s="63" t="s">
        <v>713</v>
      </c>
      <c r="C37" s="7" t="s">
        <v>194</v>
      </c>
      <c r="D37" s="7">
        <v>299</v>
      </c>
      <c r="E37" s="7">
        <v>91</v>
      </c>
      <c r="F37" s="7">
        <f t="shared" si="0"/>
        <v>27209</v>
      </c>
      <c r="G37" s="8" t="s">
        <v>207</v>
      </c>
    </row>
    <row r="38" spans="1:7">
      <c r="A38" s="6"/>
      <c r="B38" s="63" t="s">
        <v>712</v>
      </c>
      <c r="C38" s="7" t="s">
        <v>191</v>
      </c>
      <c r="D38" s="7">
        <v>399</v>
      </c>
      <c r="E38" s="7">
        <v>89</v>
      </c>
      <c r="F38" s="7">
        <f t="shared" si="0"/>
        <v>35511</v>
      </c>
      <c r="G38" s="8" t="s">
        <v>204</v>
      </c>
    </row>
    <row r="39" spans="1:7">
      <c r="A39" s="6"/>
      <c r="B39" s="63" t="s">
        <v>711</v>
      </c>
      <c r="C39" s="7" t="s">
        <v>209</v>
      </c>
      <c r="D39" s="7">
        <v>1599</v>
      </c>
      <c r="E39" s="7">
        <v>87</v>
      </c>
      <c r="F39" s="7">
        <f t="shared" si="0"/>
        <v>139113</v>
      </c>
      <c r="G39" s="8" t="s">
        <v>201</v>
      </c>
    </row>
    <row r="40" spans="1:7">
      <c r="A40" s="6"/>
      <c r="B40" s="63" t="s">
        <v>710</v>
      </c>
      <c r="C40" s="7" t="s">
        <v>206</v>
      </c>
      <c r="D40" s="7">
        <v>2399</v>
      </c>
      <c r="E40" s="7">
        <v>85</v>
      </c>
      <c r="F40" s="7">
        <f t="shared" si="0"/>
        <v>203915</v>
      </c>
      <c r="G40" s="8" t="s">
        <v>198</v>
      </c>
    </row>
    <row r="41" spans="1:7">
      <c r="A41" s="6"/>
      <c r="B41" s="63" t="s">
        <v>709</v>
      </c>
      <c r="C41" s="7" t="s">
        <v>203</v>
      </c>
      <c r="D41" s="7">
        <v>799</v>
      </c>
      <c r="E41" s="7">
        <v>83</v>
      </c>
      <c r="F41" s="7">
        <f t="shared" si="0"/>
        <v>66317</v>
      </c>
      <c r="G41" s="8" t="s">
        <v>195</v>
      </c>
    </row>
    <row r="42" spans="1:7">
      <c r="A42" s="6"/>
      <c r="B42" s="63" t="s">
        <v>708</v>
      </c>
      <c r="C42" s="7" t="s">
        <v>200</v>
      </c>
      <c r="D42" s="7">
        <v>1299</v>
      </c>
      <c r="E42" s="7">
        <v>81</v>
      </c>
      <c r="F42" s="7">
        <f t="shared" si="0"/>
        <v>105219</v>
      </c>
      <c r="G42" s="8" t="s">
        <v>192</v>
      </c>
    </row>
    <row r="43" spans="1:7">
      <c r="A43" s="6"/>
      <c r="B43" s="63" t="s">
        <v>707</v>
      </c>
      <c r="C43" s="7" t="s">
        <v>197</v>
      </c>
      <c r="D43" s="7">
        <v>499</v>
      </c>
      <c r="E43" s="7">
        <v>79</v>
      </c>
      <c r="F43" s="7">
        <f t="shared" si="0"/>
        <v>39421</v>
      </c>
      <c r="G43" s="8" t="s">
        <v>207</v>
      </c>
    </row>
    <row r="44" spans="1:7">
      <c r="A44" s="6"/>
      <c r="B44" s="63" t="s">
        <v>706</v>
      </c>
      <c r="C44" s="7" t="s">
        <v>194</v>
      </c>
      <c r="D44" s="7">
        <v>299</v>
      </c>
      <c r="E44" s="7">
        <v>77</v>
      </c>
      <c r="F44" s="7">
        <f t="shared" si="0"/>
        <v>23023</v>
      </c>
      <c r="G44" s="8" t="s">
        <v>204</v>
      </c>
    </row>
    <row r="45" spans="1:7">
      <c r="A45" s="6"/>
      <c r="B45" s="63" t="s">
        <v>705</v>
      </c>
      <c r="C45" s="7" t="s">
        <v>191</v>
      </c>
      <c r="D45" s="7">
        <v>399</v>
      </c>
      <c r="E45" s="7">
        <v>75</v>
      </c>
      <c r="F45" s="7">
        <f t="shared" si="0"/>
        <v>29925</v>
      </c>
      <c r="G45" s="8" t="s">
        <v>201</v>
      </c>
    </row>
    <row r="46" spans="1:7">
      <c r="A46" s="6"/>
      <c r="B46" s="63" t="s">
        <v>760</v>
      </c>
      <c r="C46" s="7" t="s">
        <v>191</v>
      </c>
      <c r="D46" s="7">
        <v>399</v>
      </c>
      <c r="E46" s="7">
        <v>68</v>
      </c>
      <c r="F46" s="7">
        <f t="shared" si="0"/>
        <v>27132</v>
      </c>
      <c r="G46" s="8" t="s">
        <v>192</v>
      </c>
    </row>
    <row r="47" spans="1:7">
      <c r="A47" s="6"/>
      <c r="B47" s="63" t="s">
        <v>759</v>
      </c>
      <c r="C47" s="7" t="s">
        <v>206</v>
      </c>
      <c r="D47" s="7">
        <v>2399</v>
      </c>
      <c r="E47" s="7">
        <v>66</v>
      </c>
      <c r="F47" s="7">
        <f t="shared" si="0"/>
        <v>158334</v>
      </c>
      <c r="G47" s="8" t="s">
        <v>204</v>
      </c>
    </row>
    <row r="48" spans="1:7">
      <c r="A48" s="6"/>
      <c r="B48" s="63" t="s">
        <v>759</v>
      </c>
      <c r="C48" s="7" t="s">
        <v>209</v>
      </c>
      <c r="D48" s="7">
        <v>1599</v>
      </c>
      <c r="E48" s="7">
        <v>67</v>
      </c>
      <c r="F48" s="7">
        <f t="shared" si="0"/>
        <v>107133</v>
      </c>
      <c r="G48" s="8" t="s">
        <v>207</v>
      </c>
    </row>
    <row r="49" spans="1:7">
      <c r="A49" s="6"/>
      <c r="B49" s="63" t="s">
        <v>758</v>
      </c>
      <c r="C49" s="7" t="s">
        <v>200</v>
      </c>
      <c r="D49" s="7">
        <v>1299</v>
      </c>
      <c r="E49" s="7">
        <v>64</v>
      </c>
      <c r="F49" s="7">
        <f t="shared" si="0"/>
        <v>83136</v>
      </c>
      <c r="G49" s="8" t="s">
        <v>198</v>
      </c>
    </row>
    <row r="50" spans="1:7">
      <c r="A50" s="6"/>
      <c r="B50" s="63" t="s">
        <v>758</v>
      </c>
      <c r="C50" s="7" t="s">
        <v>203</v>
      </c>
      <c r="D50" s="7">
        <v>799</v>
      </c>
      <c r="E50" s="7">
        <v>65</v>
      </c>
      <c r="F50" s="7">
        <f t="shared" si="0"/>
        <v>51935</v>
      </c>
      <c r="G50" s="8" t="s">
        <v>201</v>
      </c>
    </row>
    <row r="51" spans="1:7">
      <c r="A51" s="6"/>
      <c r="B51" s="63" t="s">
        <v>757</v>
      </c>
      <c r="C51" s="7" t="s">
        <v>194</v>
      </c>
      <c r="D51" s="7">
        <v>299</v>
      </c>
      <c r="E51" s="7">
        <v>62</v>
      </c>
      <c r="F51" s="7">
        <f t="shared" si="0"/>
        <v>18538</v>
      </c>
      <c r="G51" s="8" t="s">
        <v>192</v>
      </c>
    </row>
    <row r="52" spans="1:7">
      <c r="A52" s="6"/>
      <c r="B52" s="63" t="s">
        <v>757</v>
      </c>
      <c r="C52" s="7" t="s">
        <v>197</v>
      </c>
      <c r="D52" s="7">
        <v>499</v>
      </c>
      <c r="E52" s="7">
        <v>63</v>
      </c>
      <c r="F52" s="7">
        <f t="shared" si="0"/>
        <v>31437</v>
      </c>
      <c r="G52" s="8" t="s">
        <v>195</v>
      </c>
    </row>
    <row r="53" spans="1:7">
      <c r="A53" s="6"/>
      <c r="B53" s="63" t="s">
        <v>756</v>
      </c>
      <c r="C53" s="7" t="s">
        <v>209</v>
      </c>
      <c r="D53" s="7">
        <v>1599</v>
      </c>
      <c r="E53" s="7">
        <v>60</v>
      </c>
      <c r="F53" s="7">
        <f t="shared" si="0"/>
        <v>95940</v>
      </c>
      <c r="G53" s="8" t="s">
        <v>204</v>
      </c>
    </row>
    <row r="54" spans="1:7">
      <c r="A54" s="6"/>
      <c r="B54" s="63" t="s">
        <v>756</v>
      </c>
      <c r="C54" s="7" t="s">
        <v>191</v>
      </c>
      <c r="D54" s="7">
        <v>399</v>
      </c>
      <c r="E54" s="7">
        <v>61</v>
      </c>
      <c r="F54" s="7">
        <f t="shared" si="0"/>
        <v>24339</v>
      </c>
      <c r="G54" s="8" t="s">
        <v>207</v>
      </c>
    </row>
    <row r="55" spans="1:7">
      <c r="A55" s="6"/>
      <c r="B55" s="63" t="s">
        <v>755</v>
      </c>
      <c r="C55" s="7" t="s">
        <v>203</v>
      </c>
      <c r="D55" s="7">
        <v>799</v>
      </c>
      <c r="E55" s="7">
        <v>58</v>
      </c>
      <c r="F55" s="7">
        <f t="shared" si="0"/>
        <v>46342</v>
      </c>
      <c r="G55" s="8" t="s">
        <v>198</v>
      </c>
    </row>
    <row r="56" spans="1:7">
      <c r="A56" s="6"/>
      <c r="B56" s="63" t="s">
        <v>755</v>
      </c>
      <c r="C56" s="7" t="s">
        <v>206</v>
      </c>
      <c r="D56" s="7">
        <v>2399</v>
      </c>
      <c r="E56" s="7">
        <v>59</v>
      </c>
      <c r="F56" s="7">
        <f t="shared" si="0"/>
        <v>141541</v>
      </c>
      <c r="G56" s="8" t="s">
        <v>201</v>
      </c>
    </row>
    <row r="57" spans="1:7">
      <c r="A57" s="6"/>
      <c r="B57" s="63" t="s">
        <v>754</v>
      </c>
      <c r="C57" s="7" t="s">
        <v>197</v>
      </c>
      <c r="D57" s="7">
        <v>499</v>
      </c>
      <c r="E57" s="7">
        <v>56</v>
      </c>
      <c r="F57" s="7">
        <f t="shared" si="0"/>
        <v>27944</v>
      </c>
      <c r="G57" s="8" t="s">
        <v>192</v>
      </c>
    </row>
    <row r="58" spans="1:7">
      <c r="A58" s="6"/>
      <c r="B58" s="63" t="s">
        <v>754</v>
      </c>
      <c r="C58" s="7" t="s">
        <v>200</v>
      </c>
      <c r="D58" s="7">
        <v>1299</v>
      </c>
      <c r="E58" s="7">
        <v>57</v>
      </c>
      <c r="F58" s="7">
        <f t="shared" si="0"/>
        <v>74043</v>
      </c>
      <c r="G58" s="8" t="s">
        <v>195</v>
      </c>
    </row>
    <row r="59" spans="1:7">
      <c r="A59" s="6"/>
      <c r="B59" s="63" t="s">
        <v>753</v>
      </c>
      <c r="C59" s="7" t="s">
        <v>191</v>
      </c>
      <c r="D59" s="7">
        <v>399</v>
      </c>
      <c r="E59" s="7">
        <v>54</v>
      </c>
      <c r="F59" s="7">
        <f t="shared" si="0"/>
        <v>21546</v>
      </c>
      <c r="G59" s="8" t="s">
        <v>204</v>
      </c>
    </row>
    <row r="60" spans="1:7">
      <c r="A60" s="6"/>
      <c r="B60" s="63" t="s">
        <v>753</v>
      </c>
      <c r="C60" s="7" t="s">
        <v>194</v>
      </c>
      <c r="D60" s="7">
        <v>299</v>
      </c>
      <c r="E60" s="7">
        <v>55</v>
      </c>
      <c r="F60" s="7">
        <f t="shared" si="0"/>
        <v>16445</v>
      </c>
      <c r="G60" s="8" t="s">
        <v>207</v>
      </c>
    </row>
    <row r="61" spans="1:7">
      <c r="A61" s="6"/>
      <c r="B61" s="63" t="s">
        <v>752</v>
      </c>
      <c r="C61" s="7" t="s">
        <v>206</v>
      </c>
      <c r="D61" s="7">
        <v>2399</v>
      </c>
      <c r="E61" s="7">
        <v>52</v>
      </c>
      <c r="F61" s="7">
        <f t="shared" si="0"/>
        <v>124748</v>
      </c>
      <c r="G61" s="8" t="s">
        <v>198</v>
      </c>
    </row>
    <row r="62" spans="1:7">
      <c r="A62" s="6"/>
      <c r="B62" s="63" t="s">
        <v>752</v>
      </c>
      <c r="C62" s="7" t="s">
        <v>209</v>
      </c>
      <c r="D62" s="7">
        <v>1599</v>
      </c>
      <c r="E62" s="7">
        <v>53</v>
      </c>
      <c r="F62" s="7">
        <f t="shared" si="0"/>
        <v>84747</v>
      </c>
      <c r="G62" s="8" t="s">
        <v>201</v>
      </c>
    </row>
    <row r="63" spans="1:7">
      <c r="A63" s="6"/>
      <c r="B63" s="63" t="s">
        <v>751</v>
      </c>
      <c r="C63" s="7" t="s">
        <v>200</v>
      </c>
      <c r="D63" s="7">
        <v>1299</v>
      </c>
      <c r="E63" s="7">
        <v>50</v>
      </c>
      <c r="F63" s="7">
        <f t="shared" si="0"/>
        <v>64950</v>
      </c>
      <c r="G63" s="8" t="s">
        <v>192</v>
      </c>
    </row>
    <row r="64" spans="1:7">
      <c r="A64" s="6"/>
      <c r="B64" s="63" t="s">
        <v>751</v>
      </c>
      <c r="C64" s="7" t="s">
        <v>203</v>
      </c>
      <c r="D64" s="7">
        <v>799</v>
      </c>
      <c r="E64" s="7">
        <v>51</v>
      </c>
      <c r="F64" s="7">
        <f t="shared" si="0"/>
        <v>40749</v>
      </c>
      <c r="G64" s="8" t="s">
        <v>195</v>
      </c>
    </row>
    <row r="65" spans="1:7">
      <c r="A65" s="6"/>
      <c r="B65" s="63" t="s">
        <v>750</v>
      </c>
      <c r="C65" s="7" t="s">
        <v>194</v>
      </c>
      <c r="D65" s="7">
        <v>299</v>
      </c>
      <c r="E65" s="7">
        <v>48</v>
      </c>
      <c r="F65" s="7">
        <f t="shared" si="0"/>
        <v>14352</v>
      </c>
      <c r="G65" s="8" t="s">
        <v>204</v>
      </c>
    </row>
    <row r="66" spans="1:7">
      <c r="A66" s="6"/>
      <c r="B66" s="63" t="s">
        <v>750</v>
      </c>
      <c r="C66" s="7" t="s">
        <v>197</v>
      </c>
      <c r="D66" s="7">
        <v>499</v>
      </c>
      <c r="E66" s="7">
        <v>49</v>
      </c>
      <c r="F66" s="7">
        <f t="shared" ref="F66:F129" si="1">E66*D66</f>
        <v>24451</v>
      </c>
      <c r="G66" s="8" t="s">
        <v>207</v>
      </c>
    </row>
    <row r="67" spans="1:7">
      <c r="A67" s="6"/>
      <c r="B67" s="63" t="s">
        <v>749</v>
      </c>
      <c r="C67" s="7" t="s">
        <v>209</v>
      </c>
      <c r="D67" s="7">
        <v>1599</v>
      </c>
      <c r="E67" s="7">
        <v>46</v>
      </c>
      <c r="F67" s="7">
        <f t="shared" si="1"/>
        <v>73554</v>
      </c>
      <c r="G67" s="8" t="s">
        <v>198</v>
      </c>
    </row>
    <row r="68" spans="1:7">
      <c r="A68" s="6"/>
      <c r="B68" s="63" t="s">
        <v>749</v>
      </c>
      <c r="C68" s="7" t="s">
        <v>191</v>
      </c>
      <c r="D68" s="7">
        <v>399</v>
      </c>
      <c r="E68" s="7">
        <v>47</v>
      </c>
      <c r="F68" s="7">
        <f t="shared" si="1"/>
        <v>18753</v>
      </c>
      <c r="G68" s="8" t="s">
        <v>201</v>
      </c>
    </row>
    <row r="69" spans="1:7">
      <c r="A69" s="6"/>
      <c r="B69" s="63" t="s">
        <v>748</v>
      </c>
      <c r="C69" s="7" t="s">
        <v>206</v>
      </c>
      <c r="D69" s="7">
        <v>2399</v>
      </c>
      <c r="E69" s="7">
        <v>45</v>
      </c>
      <c r="F69" s="7">
        <f t="shared" si="1"/>
        <v>107955</v>
      </c>
      <c r="G69" s="8" t="s">
        <v>195</v>
      </c>
    </row>
    <row r="70" spans="1:7">
      <c r="A70" s="6"/>
      <c r="B70" s="63" t="s">
        <v>457</v>
      </c>
      <c r="C70" s="7" t="s">
        <v>203</v>
      </c>
      <c r="D70" s="7">
        <v>799</v>
      </c>
      <c r="E70" s="7">
        <v>7</v>
      </c>
      <c r="F70" s="7">
        <f t="shared" si="1"/>
        <v>5593</v>
      </c>
      <c r="G70" s="8" t="s">
        <v>204</v>
      </c>
    </row>
    <row r="71" spans="1:7">
      <c r="A71" s="6"/>
      <c r="B71" s="63" t="s">
        <v>456</v>
      </c>
      <c r="C71" s="7" t="s">
        <v>194</v>
      </c>
      <c r="D71" s="7">
        <v>299</v>
      </c>
      <c r="E71" s="7">
        <v>16</v>
      </c>
      <c r="F71" s="7">
        <f t="shared" si="1"/>
        <v>4784</v>
      </c>
      <c r="G71" s="8" t="s">
        <v>195</v>
      </c>
    </row>
    <row r="72" spans="1:7">
      <c r="A72" s="6"/>
      <c r="B72" s="63" t="s">
        <v>455</v>
      </c>
      <c r="C72" s="7" t="s">
        <v>206</v>
      </c>
      <c r="D72" s="7">
        <v>2399</v>
      </c>
      <c r="E72" s="7">
        <v>25</v>
      </c>
      <c r="F72" s="7">
        <f t="shared" si="1"/>
        <v>59975</v>
      </c>
      <c r="G72" s="8" t="s">
        <v>204</v>
      </c>
    </row>
    <row r="73" spans="1:7">
      <c r="A73" s="6"/>
      <c r="B73" s="63" t="s">
        <v>454</v>
      </c>
      <c r="C73" s="7" t="s">
        <v>197</v>
      </c>
      <c r="D73" s="7">
        <v>499</v>
      </c>
      <c r="E73" s="7">
        <v>34</v>
      </c>
      <c r="F73" s="7">
        <f t="shared" si="1"/>
        <v>16966</v>
      </c>
      <c r="G73" s="8" t="s">
        <v>195</v>
      </c>
    </row>
    <row r="74" spans="1:7">
      <c r="A74" s="6"/>
      <c r="B74" s="63" t="s">
        <v>453</v>
      </c>
      <c r="C74" s="7" t="s">
        <v>209</v>
      </c>
      <c r="D74" s="7">
        <v>1599</v>
      </c>
      <c r="E74" s="7">
        <v>43</v>
      </c>
      <c r="F74" s="7">
        <f t="shared" si="1"/>
        <v>68757</v>
      </c>
      <c r="G74" s="8" t="s">
        <v>204</v>
      </c>
    </row>
    <row r="75" spans="1:7">
      <c r="A75" s="6"/>
      <c r="B75" s="63" t="s">
        <v>452</v>
      </c>
      <c r="C75" s="7" t="s">
        <v>200</v>
      </c>
      <c r="D75" s="7">
        <v>1299</v>
      </c>
      <c r="E75" s="7">
        <v>52</v>
      </c>
      <c r="F75" s="7">
        <f t="shared" si="1"/>
        <v>67548</v>
      </c>
      <c r="G75" s="8" t="s">
        <v>195</v>
      </c>
    </row>
    <row r="76" spans="1:7">
      <c r="A76" s="6"/>
      <c r="B76" s="63" t="s">
        <v>451</v>
      </c>
      <c r="C76" s="7" t="s">
        <v>191</v>
      </c>
      <c r="D76" s="7">
        <v>399</v>
      </c>
      <c r="E76" s="7">
        <v>61</v>
      </c>
      <c r="F76" s="7">
        <f t="shared" si="1"/>
        <v>24339</v>
      </c>
      <c r="G76" s="8" t="s">
        <v>204</v>
      </c>
    </row>
    <row r="77" spans="1:7">
      <c r="A77" s="6"/>
      <c r="B77" s="63" t="s">
        <v>450</v>
      </c>
      <c r="C77" s="7" t="s">
        <v>203</v>
      </c>
      <c r="D77" s="7">
        <v>799</v>
      </c>
      <c r="E77" s="7">
        <v>70</v>
      </c>
      <c r="F77" s="7">
        <f t="shared" si="1"/>
        <v>55930</v>
      </c>
      <c r="G77" s="8" t="s">
        <v>195</v>
      </c>
    </row>
    <row r="78" spans="1:7">
      <c r="A78" s="6"/>
      <c r="B78" s="63" t="s">
        <v>449</v>
      </c>
      <c r="C78" s="7" t="s">
        <v>194</v>
      </c>
      <c r="D78" s="7">
        <v>299</v>
      </c>
      <c r="E78" s="7">
        <v>79</v>
      </c>
      <c r="F78" s="7">
        <f t="shared" si="1"/>
        <v>23621</v>
      </c>
      <c r="G78" s="8" t="s">
        <v>204</v>
      </c>
    </row>
    <row r="79" spans="1:7">
      <c r="A79" s="6"/>
      <c r="B79" s="63" t="s">
        <v>448</v>
      </c>
      <c r="C79" s="7" t="s">
        <v>206</v>
      </c>
      <c r="D79" s="7">
        <v>2399</v>
      </c>
      <c r="E79" s="7">
        <v>88</v>
      </c>
      <c r="F79" s="7">
        <f t="shared" si="1"/>
        <v>211112</v>
      </c>
      <c r="G79" s="8" t="s">
        <v>195</v>
      </c>
    </row>
    <row r="80" spans="1:7">
      <c r="A80" s="6"/>
      <c r="B80" s="63" t="s">
        <v>447</v>
      </c>
      <c r="C80" s="7" t="s">
        <v>197</v>
      </c>
      <c r="D80" s="7">
        <v>499</v>
      </c>
      <c r="E80" s="7">
        <v>97</v>
      </c>
      <c r="F80" s="7">
        <f t="shared" si="1"/>
        <v>48403</v>
      </c>
      <c r="G80" s="8" t="s">
        <v>204</v>
      </c>
    </row>
    <row r="81" spans="1:7">
      <c r="A81" s="6"/>
      <c r="B81" s="63" t="s">
        <v>446</v>
      </c>
      <c r="C81" s="7" t="s">
        <v>209</v>
      </c>
      <c r="D81" s="7">
        <v>1599</v>
      </c>
      <c r="E81" s="7">
        <v>96</v>
      </c>
      <c r="F81" s="7">
        <f t="shared" si="1"/>
        <v>153504</v>
      </c>
      <c r="G81" s="8" t="s">
        <v>195</v>
      </c>
    </row>
    <row r="82" spans="1:7">
      <c r="A82" s="6"/>
      <c r="B82" s="63" t="s">
        <v>445</v>
      </c>
      <c r="C82" s="7" t="s">
        <v>200</v>
      </c>
      <c r="D82" s="7">
        <v>1299</v>
      </c>
      <c r="E82" s="7">
        <v>90</v>
      </c>
      <c r="F82" s="7">
        <f t="shared" si="1"/>
        <v>116910</v>
      </c>
      <c r="G82" s="8" t="s">
        <v>204</v>
      </c>
    </row>
    <row r="83" spans="1:7">
      <c r="A83" s="6"/>
      <c r="B83" s="63" t="s">
        <v>444</v>
      </c>
      <c r="C83" s="7" t="s">
        <v>191</v>
      </c>
      <c r="D83" s="7">
        <v>399</v>
      </c>
      <c r="E83" s="7">
        <v>84</v>
      </c>
      <c r="F83" s="7">
        <f t="shared" si="1"/>
        <v>33516</v>
      </c>
      <c r="G83" s="8" t="s">
        <v>195</v>
      </c>
    </row>
    <row r="84" spans="1:7">
      <c r="A84" s="6"/>
      <c r="B84" s="63" t="s">
        <v>444</v>
      </c>
      <c r="C84" s="7" t="s">
        <v>191</v>
      </c>
      <c r="D84" s="7">
        <v>399</v>
      </c>
      <c r="E84" s="7">
        <v>12</v>
      </c>
      <c r="F84" s="7">
        <f t="shared" si="1"/>
        <v>4788</v>
      </c>
      <c r="G84" s="8" t="s">
        <v>201</v>
      </c>
    </row>
    <row r="85" spans="1:7">
      <c r="A85" s="6"/>
      <c r="B85" s="63" t="s">
        <v>443</v>
      </c>
      <c r="C85" s="7" t="s">
        <v>203</v>
      </c>
      <c r="D85" s="7">
        <v>799</v>
      </c>
      <c r="E85" s="7">
        <v>78</v>
      </c>
      <c r="F85" s="7">
        <f t="shared" si="1"/>
        <v>62322</v>
      </c>
      <c r="G85" s="8" t="s">
        <v>204</v>
      </c>
    </row>
    <row r="86" spans="1:7">
      <c r="A86" s="6"/>
      <c r="B86" s="63" t="s">
        <v>443</v>
      </c>
      <c r="C86" s="7" t="s">
        <v>200</v>
      </c>
      <c r="D86" s="7">
        <v>1299</v>
      </c>
      <c r="E86" s="7">
        <v>44</v>
      </c>
      <c r="F86" s="7">
        <f t="shared" si="1"/>
        <v>57156</v>
      </c>
      <c r="G86" s="8" t="s">
        <v>207</v>
      </c>
    </row>
    <row r="87" spans="1:7">
      <c r="A87" s="6"/>
      <c r="B87" s="63" t="s">
        <v>442</v>
      </c>
      <c r="C87" s="7" t="s">
        <v>194</v>
      </c>
      <c r="D87" s="7">
        <v>299</v>
      </c>
      <c r="E87" s="7">
        <v>72</v>
      </c>
      <c r="F87" s="7">
        <f t="shared" si="1"/>
        <v>21528</v>
      </c>
      <c r="G87" s="8" t="s">
        <v>195</v>
      </c>
    </row>
    <row r="88" spans="1:7">
      <c r="A88" s="6"/>
      <c r="B88" s="63" t="s">
        <v>442</v>
      </c>
      <c r="C88" s="7" t="s">
        <v>209</v>
      </c>
      <c r="D88" s="7">
        <v>1599</v>
      </c>
      <c r="E88" s="7">
        <v>76</v>
      </c>
      <c r="F88" s="7">
        <f t="shared" si="1"/>
        <v>121524</v>
      </c>
      <c r="G88" s="8" t="s">
        <v>195</v>
      </c>
    </row>
    <row r="89" spans="1:7">
      <c r="A89" s="6"/>
      <c r="B89" s="63" t="s">
        <v>441</v>
      </c>
      <c r="C89" s="7" t="s">
        <v>206</v>
      </c>
      <c r="D89" s="7">
        <v>2399</v>
      </c>
      <c r="E89" s="7">
        <v>66</v>
      </c>
      <c r="F89" s="7">
        <f t="shared" si="1"/>
        <v>158334</v>
      </c>
      <c r="G89" s="8" t="s">
        <v>204</v>
      </c>
    </row>
    <row r="90" spans="1:7">
      <c r="A90" s="6"/>
      <c r="B90" s="63" t="s">
        <v>441</v>
      </c>
      <c r="C90" s="7" t="s">
        <v>197</v>
      </c>
      <c r="D90" s="7">
        <v>499</v>
      </c>
      <c r="E90" s="7">
        <v>99</v>
      </c>
      <c r="F90" s="7">
        <f t="shared" si="1"/>
        <v>49401</v>
      </c>
      <c r="G90" s="8" t="s">
        <v>201</v>
      </c>
    </row>
    <row r="91" spans="1:7">
      <c r="A91" s="6"/>
      <c r="B91" s="63" t="s">
        <v>440</v>
      </c>
      <c r="C91" s="7" t="s">
        <v>197</v>
      </c>
      <c r="D91" s="7">
        <v>499</v>
      </c>
      <c r="E91" s="7">
        <v>60</v>
      </c>
      <c r="F91" s="7">
        <f t="shared" si="1"/>
        <v>29940</v>
      </c>
      <c r="G91" s="8" t="s">
        <v>195</v>
      </c>
    </row>
    <row r="92" spans="1:7">
      <c r="A92" s="6"/>
      <c r="B92" s="63" t="s">
        <v>440</v>
      </c>
      <c r="C92" s="7" t="s">
        <v>206</v>
      </c>
      <c r="D92" s="7">
        <v>2399</v>
      </c>
      <c r="E92" s="7">
        <v>63</v>
      </c>
      <c r="F92" s="7">
        <f t="shared" si="1"/>
        <v>151137</v>
      </c>
      <c r="G92" s="8" t="s">
        <v>207</v>
      </c>
    </row>
    <row r="93" spans="1:7">
      <c r="A93" s="6"/>
      <c r="B93" s="63" t="s">
        <v>439</v>
      </c>
      <c r="C93" s="7" t="s">
        <v>194</v>
      </c>
      <c r="D93" s="7">
        <v>299</v>
      </c>
      <c r="E93" s="7">
        <v>27</v>
      </c>
      <c r="F93" s="7">
        <f t="shared" si="1"/>
        <v>8073</v>
      </c>
      <c r="G93" s="8" t="s">
        <v>195</v>
      </c>
    </row>
    <row r="94" spans="1:7">
      <c r="A94" s="6"/>
      <c r="B94" s="63" t="s">
        <v>438</v>
      </c>
      <c r="C94" s="7" t="s">
        <v>203</v>
      </c>
      <c r="D94" s="7">
        <v>799</v>
      </c>
      <c r="E94" s="7">
        <v>2</v>
      </c>
      <c r="F94" s="7">
        <f t="shared" si="1"/>
        <v>1598</v>
      </c>
      <c r="G94" s="8" t="s">
        <v>201</v>
      </c>
    </row>
    <row r="95" spans="1:7">
      <c r="A95" s="6"/>
      <c r="B95" s="63" t="s">
        <v>437</v>
      </c>
      <c r="C95" s="7" t="s">
        <v>191</v>
      </c>
      <c r="D95" s="7">
        <v>399</v>
      </c>
      <c r="E95" s="7">
        <v>10</v>
      </c>
      <c r="F95" s="7">
        <f t="shared" si="1"/>
        <v>3990</v>
      </c>
      <c r="G95" s="8" t="s">
        <v>207</v>
      </c>
    </row>
    <row r="96" spans="1:7">
      <c r="A96" s="6"/>
      <c r="B96" s="63" t="s">
        <v>436</v>
      </c>
      <c r="C96" s="7" t="s">
        <v>200</v>
      </c>
      <c r="D96" s="7">
        <v>1299</v>
      </c>
      <c r="E96" s="7">
        <v>18</v>
      </c>
      <c r="F96" s="7">
        <f t="shared" si="1"/>
        <v>23382</v>
      </c>
      <c r="G96" s="8" t="s">
        <v>195</v>
      </c>
    </row>
    <row r="97" spans="1:7">
      <c r="A97" s="6"/>
      <c r="B97" s="63" t="s">
        <v>435</v>
      </c>
      <c r="C97" s="7" t="s">
        <v>209</v>
      </c>
      <c r="D97" s="7">
        <v>1599</v>
      </c>
      <c r="E97" s="7">
        <v>26</v>
      </c>
      <c r="F97" s="7">
        <f t="shared" si="1"/>
        <v>41574</v>
      </c>
      <c r="G97" s="8" t="s">
        <v>201</v>
      </c>
    </row>
    <row r="98" spans="1:7">
      <c r="A98" s="6"/>
      <c r="B98" s="63" t="s">
        <v>434</v>
      </c>
      <c r="C98" s="7" t="s">
        <v>206</v>
      </c>
      <c r="D98" s="7">
        <v>2399</v>
      </c>
      <c r="E98" s="7">
        <v>24</v>
      </c>
      <c r="F98" s="7">
        <f t="shared" si="1"/>
        <v>57576</v>
      </c>
      <c r="G98" s="8" t="s">
        <v>195</v>
      </c>
    </row>
    <row r="99" spans="1:7">
      <c r="A99" s="6"/>
      <c r="B99" s="63" t="s">
        <v>434</v>
      </c>
      <c r="C99" s="7" t="s">
        <v>197</v>
      </c>
      <c r="D99" s="7">
        <v>499</v>
      </c>
      <c r="E99" s="7">
        <v>34</v>
      </c>
      <c r="F99" s="7">
        <f t="shared" si="1"/>
        <v>16966</v>
      </c>
      <c r="G99" s="8" t="s">
        <v>207</v>
      </c>
    </row>
    <row r="100" spans="1:7">
      <c r="A100" s="6"/>
      <c r="B100" s="63" t="s">
        <v>433</v>
      </c>
      <c r="C100" s="7" t="s">
        <v>197</v>
      </c>
      <c r="D100" s="7">
        <v>499</v>
      </c>
      <c r="E100" s="7">
        <v>18</v>
      </c>
      <c r="F100" s="7">
        <f t="shared" si="1"/>
        <v>8982</v>
      </c>
      <c r="G100" s="8" t="s">
        <v>204</v>
      </c>
    </row>
    <row r="101" spans="1:7">
      <c r="A101" s="6"/>
      <c r="B101" s="63" t="s">
        <v>433</v>
      </c>
      <c r="C101" s="7" t="s">
        <v>206</v>
      </c>
      <c r="D101" s="7">
        <v>2399</v>
      </c>
      <c r="E101" s="7">
        <v>42</v>
      </c>
      <c r="F101" s="7">
        <f t="shared" si="1"/>
        <v>100758</v>
      </c>
      <c r="G101" s="8" t="s">
        <v>195</v>
      </c>
    </row>
    <row r="102" spans="1:7">
      <c r="A102" s="6"/>
      <c r="B102" s="63" t="s">
        <v>432</v>
      </c>
      <c r="C102" s="7" t="s">
        <v>209</v>
      </c>
      <c r="D102" s="7">
        <v>1599</v>
      </c>
      <c r="E102" s="7">
        <v>12</v>
      </c>
      <c r="F102" s="7">
        <f t="shared" si="1"/>
        <v>19188</v>
      </c>
      <c r="G102" s="8" t="s">
        <v>195</v>
      </c>
    </row>
    <row r="103" spans="1:7">
      <c r="A103" s="6"/>
      <c r="B103" s="63" t="s">
        <v>432</v>
      </c>
      <c r="C103" s="7" t="s">
        <v>194</v>
      </c>
      <c r="D103" s="7">
        <v>299</v>
      </c>
      <c r="E103" s="7">
        <v>50</v>
      </c>
      <c r="F103" s="7">
        <f t="shared" si="1"/>
        <v>14950</v>
      </c>
      <c r="G103" s="8" t="s">
        <v>201</v>
      </c>
    </row>
    <row r="104" spans="1:7">
      <c r="A104" s="6"/>
      <c r="B104" s="63" t="s">
        <v>431</v>
      </c>
      <c r="C104" s="7" t="s">
        <v>200</v>
      </c>
      <c r="D104" s="7">
        <v>1299</v>
      </c>
      <c r="E104" s="7">
        <v>6</v>
      </c>
      <c r="F104" s="7">
        <f t="shared" si="1"/>
        <v>7794</v>
      </c>
      <c r="G104" s="8" t="s">
        <v>204</v>
      </c>
    </row>
    <row r="105" spans="1:7">
      <c r="A105" s="6"/>
      <c r="B105" s="63" t="s">
        <v>431</v>
      </c>
      <c r="C105" s="7" t="s">
        <v>203</v>
      </c>
      <c r="D105" s="7">
        <v>799</v>
      </c>
      <c r="E105" s="7">
        <v>58</v>
      </c>
      <c r="F105" s="7">
        <f t="shared" si="1"/>
        <v>46342</v>
      </c>
      <c r="G105" s="8" t="s">
        <v>207</v>
      </c>
    </row>
    <row r="106" spans="1:7">
      <c r="A106" s="6"/>
      <c r="B106" s="63" t="s">
        <v>430</v>
      </c>
      <c r="C106" s="7" t="s">
        <v>191</v>
      </c>
      <c r="D106" s="7">
        <v>399</v>
      </c>
      <c r="E106" s="7">
        <v>0</v>
      </c>
      <c r="F106" s="7">
        <f t="shared" si="1"/>
        <v>0</v>
      </c>
      <c r="G106" s="8" t="s">
        <v>195</v>
      </c>
    </row>
    <row r="107" spans="1:7">
      <c r="A107" s="6"/>
      <c r="B107" s="63" t="s">
        <v>430</v>
      </c>
      <c r="C107" s="7" t="s">
        <v>191</v>
      </c>
      <c r="D107" s="7">
        <v>399</v>
      </c>
      <c r="E107" s="7">
        <v>66</v>
      </c>
      <c r="F107" s="7">
        <f t="shared" si="1"/>
        <v>26334</v>
      </c>
      <c r="G107" s="8" t="s">
        <v>195</v>
      </c>
    </row>
    <row r="108" spans="1:7">
      <c r="A108" s="6"/>
      <c r="B108" s="63" t="s">
        <v>429</v>
      </c>
      <c r="C108" s="7" t="s">
        <v>203</v>
      </c>
      <c r="D108" s="7">
        <v>799</v>
      </c>
      <c r="E108" s="7">
        <v>2</v>
      </c>
      <c r="F108" s="7">
        <f t="shared" si="1"/>
        <v>1598</v>
      </c>
      <c r="G108" s="8" t="s">
        <v>204</v>
      </c>
    </row>
    <row r="109" spans="1:7">
      <c r="A109" s="6"/>
      <c r="B109" s="63" t="s">
        <v>429</v>
      </c>
      <c r="C109" s="7" t="s">
        <v>200</v>
      </c>
      <c r="D109" s="7">
        <v>1299</v>
      </c>
      <c r="E109" s="7">
        <v>74</v>
      </c>
      <c r="F109" s="7">
        <f t="shared" si="1"/>
        <v>96126</v>
      </c>
      <c r="G109" s="8" t="s">
        <v>201</v>
      </c>
    </row>
    <row r="110" spans="1:7">
      <c r="A110" s="6"/>
      <c r="B110" s="63" t="s">
        <v>428</v>
      </c>
      <c r="C110" s="7" t="s">
        <v>194</v>
      </c>
      <c r="D110" s="7">
        <v>299</v>
      </c>
      <c r="E110" s="7">
        <v>5</v>
      </c>
      <c r="F110" s="7">
        <f t="shared" si="1"/>
        <v>1495</v>
      </c>
      <c r="G110" s="8" t="s">
        <v>195</v>
      </c>
    </row>
    <row r="111" spans="1:7">
      <c r="A111" s="6"/>
      <c r="B111" s="63" t="s">
        <v>428</v>
      </c>
      <c r="C111" s="7" t="s">
        <v>209</v>
      </c>
      <c r="D111" s="7">
        <v>1599</v>
      </c>
      <c r="E111" s="7">
        <v>82</v>
      </c>
      <c r="F111" s="7">
        <f t="shared" si="1"/>
        <v>131118</v>
      </c>
      <c r="G111" s="8" t="s">
        <v>207</v>
      </c>
    </row>
    <row r="112" spans="1:7">
      <c r="A112" s="6"/>
      <c r="B112" s="63" t="s">
        <v>425</v>
      </c>
      <c r="C112" s="7" t="s">
        <v>194</v>
      </c>
      <c r="D112" s="7">
        <v>299</v>
      </c>
      <c r="E112" s="7">
        <v>12</v>
      </c>
      <c r="F112" s="7">
        <f t="shared" si="1"/>
        <v>3588</v>
      </c>
      <c r="G112" s="8" t="s">
        <v>192</v>
      </c>
    </row>
    <row r="113" spans="1:7">
      <c r="A113" s="6"/>
      <c r="B113" s="63" t="s">
        <v>425</v>
      </c>
      <c r="C113" s="7" t="s">
        <v>203</v>
      </c>
      <c r="D113" s="7">
        <v>799</v>
      </c>
      <c r="E113" s="7">
        <v>9</v>
      </c>
      <c r="F113" s="7">
        <f t="shared" si="1"/>
        <v>7191</v>
      </c>
      <c r="G113" s="8" t="s">
        <v>201</v>
      </c>
    </row>
    <row r="114" spans="1:7">
      <c r="A114" s="6"/>
      <c r="B114" s="63" t="s">
        <v>425</v>
      </c>
      <c r="C114" s="7" t="s">
        <v>197</v>
      </c>
      <c r="D114" s="7">
        <v>499</v>
      </c>
      <c r="E114" s="7">
        <v>13</v>
      </c>
      <c r="F114" s="7">
        <f t="shared" si="1"/>
        <v>6487</v>
      </c>
      <c r="G114" s="8" t="s">
        <v>198</v>
      </c>
    </row>
    <row r="115" spans="1:7">
      <c r="A115" s="6"/>
      <c r="B115" s="63" t="s">
        <v>425</v>
      </c>
      <c r="C115" s="7" t="s">
        <v>206</v>
      </c>
      <c r="D115" s="7">
        <v>2399</v>
      </c>
      <c r="E115" s="7">
        <v>4</v>
      </c>
      <c r="F115" s="7">
        <f t="shared" si="1"/>
        <v>9596</v>
      </c>
      <c r="G115" s="8" t="s">
        <v>207</v>
      </c>
    </row>
    <row r="116" spans="1:7">
      <c r="A116" s="6"/>
      <c r="B116" s="63" t="s">
        <v>425</v>
      </c>
      <c r="C116" s="7" t="s">
        <v>203</v>
      </c>
      <c r="D116" s="7">
        <v>799</v>
      </c>
      <c r="E116" s="7">
        <v>86</v>
      </c>
      <c r="F116" s="7">
        <f t="shared" si="1"/>
        <v>68714</v>
      </c>
      <c r="G116" s="8" t="s">
        <v>201</v>
      </c>
    </row>
    <row r="117" spans="1:7">
      <c r="A117" s="6"/>
      <c r="B117" s="63" t="s">
        <v>422</v>
      </c>
      <c r="C117" s="7" t="s">
        <v>206</v>
      </c>
      <c r="D117" s="7">
        <v>2399</v>
      </c>
      <c r="E117" s="7">
        <v>15</v>
      </c>
      <c r="F117" s="7">
        <f t="shared" si="1"/>
        <v>35985</v>
      </c>
      <c r="G117" s="8" t="s">
        <v>201</v>
      </c>
    </row>
    <row r="118" spans="1:7">
      <c r="A118" s="6"/>
      <c r="B118" s="63" t="s">
        <v>422</v>
      </c>
      <c r="C118" s="7" t="s">
        <v>209</v>
      </c>
      <c r="D118" s="7">
        <v>1599</v>
      </c>
      <c r="E118" s="7">
        <v>22</v>
      </c>
      <c r="F118" s="7">
        <f t="shared" si="1"/>
        <v>35178</v>
      </c>
      <c r="G118" s="8" t="s">
        <v>207</v>
      </c>
    </row>
    <row r="119" spans="1:7">
      <c r="A119" s="6"/>
      <c r="B119" s="63" t="s">
        <v>422</v>
      </c>
      <c r="C119" s="7" t="s">
        <v>191</v>
      </c>
      <c r="D119" s="7">
        <v>399</v>
      </c>
      <c r="E119" s="7">
        <v>94</v>
      </c>
      <c r="F119" s="7">
        <f t="shared" si="1"/>
        <v>37506</v>
      </c>
      <c r="G119" s="8" t="s">
        <v>207</v>
      </c>
    </row>
    <row r="120" spans="1:7">
      <c r="A120" s="6"/>
      <c r="B120" s="63" t="s">
        <v>419</v>
      </c>
      <c r="C120" s="7" t="s">
        <v>197</v>
      </c>
      <c r="D120" s="7">
        <v>499</v>
      </c>
      <c r="E120" s="7">
        <v>18</v>
      </c>
      <c r="F120" s="7">
        <f t="shared" si="1"/>
        <v>8982</v>
      </c>
      <c r="G120" s="8" t="s">
        <v>192</v>
      </c>
    </row>
    <row r="121" spans="1:7">
      <c r="A121" s="6"/>
      <c r="B121" s="63" t="s">
        <v>419</v>
      </c>
      <c r="C121" s="7" t="s">
        <v>200</v>
      </c>
      <c r="D121" s="7">
        <v>1299</v>
      </c>
      <c r="E121" s="7">
        <v>31</v>
      </c>
      <c r="F121" s="7">
        <f t="shared" si="1"/>
        <v>40269</v>
      </c>
      <c r="G121" s="8" t="s">
        <v>198</v>
      </c>
    </row>
    <row r="122" spans="1:7">
      <c r="A122" s="6"/>
      <c r="B122" s="63" t="s">
        <v>419</v>
      </c>
      <c r="C122" s="7" t="s">
        <v>200</v>
      </c>
      <c r="D122" s="7">
        <v>1299</v>
      </c>
      <c r="E122" s="7">
        <v>100</v>
      </c>
      <c r="F122" s="7">
        <f t="shared" si="1"/>
        <v>129900</v>
      </c>
      <c r="G122" s="8" t="s">
        <v>195</v>
      </c>
    </row>
    <row r="123" spans="1:7">
      <c r="A123" s="6"/>
      <c r="B123" s="63" t="s">
        <v>416</v>
      </c>
      <c r="C123" s="7" t="s">
        <v>209</v>
      </c>
      <c r="D123" s="7">
        <v>1599</v>
      </c>
      <c r="E123" s="7">
        <v>21</v>
      </c>
      <c r="F123" s="7">
        <f t="shared" si="1"/>
        <v>33579</v>
      </c>
      <c r="G123" s="8" t="s">
        <v>201</v>
      </c>
    </row>
    <row r="124" spans="1:7">
      <c r="A124" s="6"/>
      <c r="B124" s="63" t="s">
        <v>416</v>
      </c>
      <c r="C124" s="7" t="s">
        <v>191</v>
      </c>
      <c r="D124" s="7">
        <v>399</v>
      </c>
      <c r="E124" s="7">
        <v>40</v>
      </c>
      <c r="F124" s="7">
        <f t="shared" si="1"/>
        <v>15960</v>
      </c>
      <c r="G124" s="8" t="s">
        <v>207</v>
      </c>
    </row>
    <row r="125" spans="1:7">
      <c r="A125" s="6"/>
      <c r="B125" s="63" t="s">
        <v>416</v>
      </c>
      <c r="C125" s="7" t="s">
        <v>209</v>
      </c>
      <c r="D125" s="7">
        <v>1599</v>
      </c>
      <c r="E125" s="7">
        <v>9</v>
      </c>
      <c r="F125" s="7">
        <f t="shared" si="1"/>
        <v>14391</v>
      </c>
      <c r="G125" s="8" t="s">
        <v>201</v>
      </c>
    </row>
    <row r="126" spans="1:7">
      <c r="A126" s="6"/>
      <c r="B126" s="63" t="s">
        <v>413</v>
      </c>
      <c r="C126" s="7" t="s">
        <v>200</v>
      </c>
      <c r="D126" s="7">
        <v>1299</v>
      </c>
      <c r="E126" s="7">
        <v>24</v>
      </c>
      <c r="F126" s="7">
        <f t="shared" si="1"/>
        <v>31176</v>
      </c>
      <c r="G126" s="8" t="s">
        <v>192</v>
      </c>
    </row>
    <row r="127" spans="1:7">
      <c r="A127" s="6"/>
      <c r="B127" s="63" t="s">
        <v>413</v>
      </c>
      <c r="C127" s="7" t="s">
        <v>203</v>
      </c>
      <c r="D127" s="7">
        <v>799</v>
      </c>
      <c r="E127" s="7">
        <v>49</v>
      </c>
      <c r="F127" s="7">
        <f t="shared" si="1"/>
        <v>39151</v>
      </c>
      <c r="G127" s="8" t="s">
        <v>198</v>
      </c>
    </row>
    <row r="128" spans="1:7">
      <c r="A128" s="6"/>
      <c r="B128" s="63" t="s">
        <v>413</v>
      </c>
      <c r="C128" s="7" t="s">
        <v>197</v>
      </c>
      <c r="D128" s="7">
        <v>499</v>
      </c>
      <c r="E128" s="7">
        <v>21</v>
      </c>
      <c r="F128" s="7">
        <f t="shared" si="1"/>
        <v>10479</v>
      </c>
      <c r="G128" s="8" t="s">
        <v>207</v>
      </c>
    </row>
    <row r="129" spans="1:7">
      <c r="A129" s="6"/>
      <c r="B129" s="63" t="s">
        <v>410</v>
      </c>
      <c r="C129" s="7" t="s">
        <v>191</v>
      </c>
      <c r="D129" s="7">
        <v>399</v>
      </c>
      <c r="E129" s="7">
        <v>27</v>
      </c>
      <c r="F129" s="7">
        <f t="shared" si="1"/>
        <v>10773</v>
      </c>
      <c r="G129" s="8" t="s">
        <v>201</v>
      </c>
    </row>
    <row r="130" spans="1:7">
      <c r="A130" s="6"/>
      <c r="B130" s="63" t="s">
        <v>410</v>
      </c>
      <c r="C130" s="7" t="s">
        <v>194</v>
      </c>
      <c r="D130" s="7">
        <v>299</v>
      </c>
      <c r="E130" s="7">
        <v>58</v>
      </c>
      <c r="F130" s="7">
        <f t="shared" ref="F130:F193" si="2">E130*D130</f>
        <v>17342</v>
      </c>
      <c r="G130" s="8" t="s">
        <v>207</v>
      </c>
    </row>
    <row r="131" spans="1:7">
      <c r="A131" s="6"/>
      <c r="B131" s="63" t="s">
        <v>410</v>
      </c>
      <c r="C131" s="7" t="s">
        <v>206</v>
      </c>
      <c r="D131" s="7">
        <v>2399</v>
      </c>
      <c r="E131" s="7">
        <v>33</v>
      </c>
      <c r="F131" s="7">
        <f t="shared" si="2"/>
        <v>79167</v>
      </c>
      <c r="G131" s="8" t="s">
        <v>195</v>
      </c>
    </row>
    <row r="132" spans="1:7">
      <c r="A132" s="6"/>
      <c r="B132" s="63" t="s">
        <v>407</v>
      </c>
      <c r="C132" s="7" t="s">
        <v>203</v>
      </c>
      <c r="D132" s="7">
        <v>799</v>
      </c>
      <c r="E132" s="7">
        <v>30</v>
      </c>
      <c r="F132" s="7">
        <f t="shared" si="2"/>
        <v>23970</v>
      </c>
      <c r="G132" s="8" t="s">
        <v>192</v>
      </c>
    </row>
    <row r="133" spans="1:7">
      <c r="A133" s="6"/>
      <c r="B133" s="63" t="s">
        <v>407</v>
      </c>
      <c r="C133" s="7" t="s">
        <v>206</v>
      </c>
      <c r="D133" s="7">
        <v>2399</v>
      </c>
      <c r="E133" s="7">
        <v>67</v>
      </c>
      <c r="F133" s="7">
        <f t="shared" si="2"/>
        <v>160733</v>
      </c>
      <c r="G133" s="8" t="s">
        <v>198</v>
      </c>
    </row>
    <row r="134" spans="1:7">
      <c r="A134" s="6"/>
      <c r="B134" s="63" t="s">
        <v>407</v>
      </c>
      <c r="C134" s="7" t="s">
        <v>194</v>
      </c>
      <c r="D134" s="7">
        <v>299</v>
      </c>
      <c r="E134" s="7">
        <v>45</v>
      </c>
      <c r="F134" s="7">
        <f t="shared" si="2"/>
        <v>13455</v>
      </c>
      <c r="G134" s="8" t="s">
        <v>201</v>
      </c>
    </row>
    <row r="135" spans="1:7">
      <c r="A135" s="6"/>
      <c r="B135" s="63" t="s">
        <v>404</v>
      </c>
      <c r="C135" s="7" t="s">
        <v>194</v>
      </c>
      <c r="D135" s="7">
        <v>299</v>
      </c>
      <c r="E135" s="7">
        <v>33</v>
      </c>
      <c r="F135" s="7">
        <f t="shared" si="2"/>
        <v>9867</v>
      </c>
      <c r="G135" s="8" t="s">
        <v>201</v>
      </c>
    </row>
    <row r="136" spans="1:7">
      <c r="A136" s="6"/>
      <c r="B136" s="63" t="s">
        <v>404</v>
      </c>
      <c r="C136" s="7" t="s">
        <v>197</v>
      </c>
      <c r="D136" s="7">
        <v>499</v>
      </c>
      <c r="E136" s="7">
        <v>76</v>
      </c>
      <c r="F136" s="7">
        <f t="shared" si="2"/>
        <v>37924</v>
      </c>
      <c r="G136" s="8" t="s">
        <v>207</v>
      </c>
    </row>
    <row r="137" spans="1:7">
      <c r="A137" s="6"/>
      <c r="B137" s="63" t="s">
        <v>404</v>
      </c>
      <c r="C137" s="7" t="s">
        <v>203</v>
      </c>
      <c r="D137" s="7">
        <v>799</v>
      </c>
      <c r="E137" s="7">
        <v>57</v>
      </c>
      <c r="F137" s="7">
        <f t="shared" si="2"/>
        <v>45543</v>
      </c>
      <c r="G137" s="8" t="s">
        <v>207</v>
      </c>
    </row>
    <row r="138" spans="1:7">
      <c r="A138" s="6"/>
      <c r="B138" s="63" t="s">
        <v>401</v>
      </c>
      <c r="C138" s="7" t="s">
        <v>206</v>
      </c>
      <c r="D138" s="7">
        <v>2399</v>
      </c>
      <c r="E138" s="7">
        <v>36</v>
      </c>
      <c r="F138" s="7">
        <f t="shared" si="2"/>
        <v>86364</v>
      </c>
      <c r="G138" s="8" t="s">
        <v>192</v>
      </c>
    </row>
    <row r="139" spans="1:7">
      <c r="A139" s="6"/>
      <c r="B139" s="63" t="s">
        <v>401</v>
      </c>
      <c r="C139" s="7" t="s">
        <v>209</v>
      </c>
      <c r="D139" s="7">
        <v>1599</v>
      </c>
      <c r="E139" s="7">
        <v>85</v>
      </c>
      <c r="F139" s="7">
        <f t="shared" si="2"/>
        <v>135915</v>
      </c>
      <c r="G139" s="8" t="s">
        <v>198</v>
      </c>
    </row>
    <row r="140" spans="1:7">
      <c r="A140" s="6"/>
      <c r="B140" s="63" t="s">
        <v>401</v>
      </c>
      <c r="C140" s="7" t="s">
        <v>191</v>
      </c>
      <c r="D140" s="7">
        <v>399</v>
      </c>
      <c r="E140" s="7">
        <v>69</v>
      </c>
      <c r="F140" s="7">
        <f t="shared" si="2"/>
        <v>27531</v>
      </c>
      <c r="G140" s="8" t="s">
        <v>195</v>
      </c>
    </row>
    <row r="141" spans="1:7">
      <c r="A141" s="6"/>
      <c r="B141" s="63" t="s">
        <v>398</v>
      </c>
      <c r="C141" s="7" t="s">
        <v>197</v>
      </c>
      <c r="D141" s="7">
        <v>499</v>
      </c>
      <c r="E141" s="7">
        <v>39</v>
      </c>
      <c r="F141" s="7">
        <f t="shared" si="2"/>
        <v>19461</v>
      </c>
      <c r="G141" s="8" t="s">
        <v>201</v>
      </c>
    </row>
    <row r="142" spans="1:7">
      <c r="A142" s="6"/>
      <c r="B142" s="63" t="s">
        <v>398</v>
      </c>
      <c r="C142" s="7" t="s">
        <v>200</v>
      </c>
      <c r="D142" s="7">
        <v>1299</v>
      </c>
      <c r="E142" s="7">
        <v>94</v>
      </c>
      <c r="F142" s="7">
        <f t="shared" si="2"/>
        <v>122106</v>
      </c>
      <c r="G142" s="8" t="s">
        <v>207</v>
      </c>
    </row>
    <row r="143" spans="1:7">
      <c r="A143" s="6"/>
      <c r="B143" s="63" t="s">
        <v>398</v>
      </c>
      <c r="C143" s="7" t="s">
        <v>200</v>
      </c>
      <c r="D143" s="7">
        <v>1299</v>
      </c>
      <c r="E143" s="7">
        <v>81</v>
      </c>
      <c r="F143" s="7">
        <f t="shared" si="2"/>
        <v>105219</v>
      </c>
      <c r="G143" s="8" t="s">
        <v>201</v>
      </c>
    </row>
    <row r="144" spans="1:7">
      <c r="A144" s="6"/>
      <c r="B144" s="63" t="s">
        <v>395</v>
      </c>
      <c r="C144" s="7" t="s">
        <v>209</v>
      </c>
      <c r="D144" s="7">
        <v>1599</v>
      </c>
      <c r="E144" s="7">
        <v>42</v>
      </c>
      <c r="F144" s="7">
        <f t="shared" si="2"/>
        <v>67158</v>
      </c>
      <c r="G144" s="8" t="s">
        <v>192</v>
      </c>
    </row>
    <row r="145" spans="1:7">
      <c r="A145" s="6"/>
      <c r="B145" s="63" t="s">
        <v>395</v>
      </c>
      <c r="C145" s="7" t="s">
        <v>191</v>
      </c>
      <c r="D145" s="7">
        <v>399</v>
      </c>
      <c r="E145" s="7">
        <v>98</v>
      </c>
      <c r="F145" s="7">
        <f t="shared" si="2"/>
        <v>39102</v>
      </c>
      <c r="G145" s="8" t="s">
        <v>198</v>
      </c>
    </row>
    <row r="146" spans="1:7">
      <c r="A146" s="6"/>
      <c r="B146" s="63" t="s">
        <v>395</v>
      </c>
      <c r="C146" s="7" t="s">
        <v>209</v>
      </c>
      <c r="D146" s="7">
        <v>1599</v>
      </c>
      <c r="E146" s="7">
        <v>93</v>
      </c>
      <c r="F146" s="7">
        <f t="shared" si="2"/>
        <v>148707</v>
      </c>
      <c r="G146" s="8" t="s">
        <v>207</v>
      </c>
    </row>
    <row r="147" spans="1:7">
      <c r="A147" s="6"/>
      <c r="B147" s="63" t="s">
        <v>392</v>
      </c>
      <c r="C147" s="7" t="s">
        <v>200</v>
      </c>
      <c r="D147" s="7">
        <v>1299</v>
      </c>
      <c r="E147" s="7">
        <v>45</v>
      </c>
      <c r="F147" s="7">
        <f t="shared" si="2"/>
        <v>58455</v>
      </c>
      <c r="G147" s="8" t="s">
        <v>201</v>
      </c>
    </row>
    <row r="148" spans="1:7">
      <c r="A148" s="6"/>
      <c r="B148" s="63" t="s">
        <v>392</v>
      </c>
      <c r="C148" s="7" t="s">
        <v>203</v>
      </c>
      <c r="D148" s="7">
        <v>799</v>
      </c>
      <c r="E148" s="7">
        <v>92</v>
      </c>
      <c r="F148" s="7">
        <f t="shared" si="2"/>
        <v>73508</v>
      </c>
      <c r="G148" s="8" t="s">
        <v>207</v>
      </c>
    </row>
    <row r="149" spans="1:7">
      <c r="A149" s="6"/>
      <c r="B149" s="63" t="s">
        <v>392</v>
      </c>
      <c r="C149" s="7" t="s">
        <v>197</v>
      </c>
      <c r="D149" s="7">
        <v>499</v>
      </c>
      <c r="E149" s="7">
        <v>99</v>
      </c>
      <c r="F149" s="7">
        <f t="shared" si="2"/>
        <v>49401</v>
      </c>
      <c r="G149" s="8" t="s">
        <v>195</v>
      </c>
    </row>
    <row r="150" spans="1:7">
      <c r="A150" s="6"/>
      <c r="B150" s="63" t="s">
        <v>389</v>
      </c>
      <c r="C150" s="7" t="s">
        <v>191</v>
      </c>
      <c r="D150" s="7">
        <v>399</v>
      </c>
      <c r="E150" s="7">
        <v>48</v>
      </c>
      <c r="F150" s="7">
        <f t="shared" si="2"/>
        <v>19152</v>
      </c>
      <c r="G150" s="8" t="s">
        <v>192</v>
      </c>
    </row>
    <row r="151" spans="1:7">
      <c r="A151" s="6"/>
      <c r="B151" s="63" t="s">
        <v>389</v>
      </c>
      <c r="C151" s="7" t="s">
        <v>194</v>
      </c>
      <c r="D151" s="7">
        <v>299</v>
      </c>
      <c r="E151" s="7">
        <v>86</v>
      </c>
      <c r="F151" s="7">
        <f t="shared" si="2"/>
        <v>25714</v>
      </c>
      <c r="G151" s="8" t="s">
        <v>198</v>
      </c>
    </row>
    <row r="152" spans="1:7">
      <c r="A152" s="6"/>
      <c r="B152" s="63" t="s">
        <v>389</v>
      </c>
      <c r="C152" s="7" t="s">
        <v>206</v>
      </c>
      <c r="D152" s="7">
        <v>2399</v>
      </c>
      <c r="E152" s="7">
        <v>95</v>
      </c>
      <c r="F152" s="7">
        <f t="shared" si="2"/>
        <v>227905</v>
      </c>
      <c r="G152" s="8" t="s">
        <v>201</v>
      </c>
    </row>
    <row r="153" spans="1:7">
      <c r="A153" s="6"/>
      <c r="B153" s="63" t="s">
        <v>386</v>
      </c>
      <c r="C153" s="7" t="s">
        <v>203</v>
      </c>
      <c r="D153" s="7">
        <v>799</v>
      </c>
      <c r="E153" s="7">
        <v>51</v>
      </c>
      <c r="F153" s="7">
        <f t="shared" si="2"/>
        <v>40749</v>
      </c>
      <c r="G153" s="8" t="s">
        <v>201</v>
      </c>
    </row>
    <row r="154" spans="1:7">
      <c r="A154" s="6"/>
      <c r="B154" s="63" t="s">
        <v>386</v>
      </c>
      <c r="C154" s="7" t="s">
        <v>206</v>
      </c>
      <c r="D154" s="7">
        <v>2399</v>
      </c>
      <c r="E154" s="7">
        <v>80</v>
      </c>
      <c r="F154" s="7">
        <f t="shared" si="2"/>
        <v>191920</v>
      </c>
      <c r="G154" s="8" t="s">
        <v>207</v>
      </c>
    </row>
    <row r="155" spans="1:7">
      <c r="A155" s="6"/>
      <c r="B155" s="63" t="s">
        <v>386</v>
      </c>
      <c r="C155" s="7" t="s">
        <v>194</v>
      </c>
      <c r="D155" s="7">
        <v>299</v>
      </c>
      <c r="E155" s="7">
        <v>91</v>
      </c>
      <c r="F155" s="7">
        <f t="shared" si="2"/>
        <v>27209</v>
      </c>
      <c r="G155" s="8" t="s">
        <v>207</v>
      </c>
    </row>
    <row r="156" spans="1:7">
      <c r="A156" s="6"/>
      <c r="B156" s="63" t="s">
        <v>383</v>
      </c>
      <c r="C156" s="7" t="s">
        <v>197</v>
      </c>
      <c r="D156" s="7">
        <v>499</v>
      </c>
      <c r="E156" s="7">
        <v>74</v>
      </c>
      <c r="F156" s="7">
        <f t="shared" si="2"/>
        <v>36926</v>
      </c>
      <c r="G156" s="8" t="s">
        <v>198</v>
      </c>
    </row>
    <row r="157" spans="1:7">
      <c r="A157" s="6"/>
      <c r="B157" s="63" t="s">
        <v>383</v>
      </c>
      <c r="C157" s="7" t="s">
        <v>203</v>
      </c>
      <c r="D157" s="7">
        <v>799</v>
      </c>
      <c r="E157" s="7">
        <v>87</v>
      </c>
      <c r="F157" s="7">
        <f t="shared" si="2"/>
        <v>69513</v>
      </c>
      <c r="G157" s="8" t="s">
        <v>195</v>
      </c>
    </row>
    <row r="158" spans="1:7">
      <c r="A158" s="6"/>
      <c r="B158" s="63" t="s">
        <v>380</v>
      </c>
      <c r="C158" s="7" t="s">
        <v>209</v>
      </c>
      <c r="D158" s="7">
        <v>1599</v>
      </c>
      <c r="E158" s="7">
        <v>68</v>
      </c>
      <c r="F158" s="7">
        <f t="shared" si="2"/>
        <v>108732</v>
      </c>
      <c r="G158" s="8" t="s">
        <v>207</v>
      </c>
    </row>
    <row r="159" spans="1:7">
      <c r="A159" s="6"/>
      <c r="B159" s="63" t="s">
        <v>377</v>
      </c>
      <c r="C159" s="7" t="s">
        <v>200</v>
      </c>
      <c r="D159" s="7">
        <v>1299</v>
      </c>
      <c r="E159" s="7">
        <v>62</v>
      </c>
      <c r="F159" s="7">
        <f t="shared" si="2"/>
        <v>80538</v>
      </c>
      <c r="G159" s="8" t="s">
        <v>198</v>
      </c>
    </row>
    <row r="160" spans="1:7">
      <c r="A160" s="6"/>
      <c r="B160" s="63" t="s">
        <v>374</v>
      </c>
      <c r="C160" s="7" t="s">
        <v>191</v>
      </c>
      <c r="D160" s="7">
        <v>399</v>
      </c>
      <c r="E160" s="7">
        <v>56</v>
      </c>
      <c r="F160" s="7">
        <f t="shared" si="2"/>
        <v>22344</v>
      </c>
      <c r="G160" s="8" t="s">
        <v>207</v>
      </c>
    </row>
    <row r="161" spans="1:7">
      <c r="A161" s="6"/>
      <c r="B161" s="63" t="s">
        <v>367</v>
      </c>
      <c r="C161" s="7" t="s">
        <v>194</v>
      </c>
      <c r="D161" s="7">
        <v>299</v>
      </c>
      <c r="E161" s="7">
        <v>63</v>
      </c>
      <c r="F161" s="7">
        <f t="shared" si="2"/>
        <v>18837</v>
      </c>
      <c r="G161" s="8" t="s">
        <v>195</v>
      </c>
    </row>
    <row r="162" spans="1:7">
      <c r="A162" s="6"/>
      <c r="B162" s="63" t="s">
        <v>364</v>
      </c>
      <c r="C162" s="7" t="s">
        <v>194</v>
      </c>
      <c r="D162" s="7">
        <v>299</v>
      </c>
      <c r="E162" s="7">
        <v>75</v>
      </c>
      <c r="F162" s="7">
        <f t="shared" si="2"/>
        <v>22425</v>
      </c>
      <c r="G162" s="8" t="s">
        <v>201</v>
      </c>
    </row>
    <row r="163" spans="1:7">
      <c r="A163" s="6"/>
      <c r="B163" s="63" t="s">
        <v>364</v>
      </c>
      <c r="C163" s="7" t="s">
        <v>203</v>
      </c>
      <c r="D163" s="7">
        <v>799</v>
      </c>
      <c r="E163" s="7">
        <v>59</v>
      </c>
      <c r="F163" s="7">
        <f t="shared" si="2"/>
        <v>47141</v>
      </c>
      <c r="G163" s="8" t="s">
        <v>201</v>
      </c>
    </row>
    <row r="164" spans="1:7">
      <c r="A164" s="6"/>
      <c r="B164" s="63" t="s">
        <v>361</v>
      </c>
      <c r="C164" s="7" t="s">
        <v>206</v>
      </c>
      <c r="D164" s="7">
        <v>2399</v>
      </c>
      <c r="E164" s="7">
        <v>78</v>
      </c>
      <c r="F164" s="7">
        <f t="shared" si="2"/>
        <v>187122</v>
      </c>
      <c r="G164" s="8" t="s">
        <v>192</v>
      </c>
    </row>
    <row r="165" spans="1:7">
      <c r="A165" s="6"/>
      <c r="B165" s="63" t="s">
        <v>361</v>
      </c>
      <c r="C165" s="7" t="s">
        <v>209</v>
      </c>
      <c r="D165" s="7">
        <v>1599</v>
      </c>
      <c r="E165" s="7">
        <v>26</v>
      </c>
      <c r="F165" s="7">
        <f t="shared" si="2"/>
        <v>41574</v>
      </c>
      <c r="G165" s="8" t="s">
        <v>198</v>
      </c>
    </row>
    <row r="166" spans="1:7">
      <c r="A166" s="6"/>
      <c r="B166" s="63" t="s">
        <v>361</v>
      </c>
      <c r="C166" s="7" t="s">
        <v>191</v>
      </c>
      <c r="D166" s="7">
        <v>399</v>
      </c>
      <c r="E166" s="7">
        <v>55</v>
      </c>
      <c r="F166" s="7">
        <f t="shared" si="2"/>
        <v>21945</v>
      </c>
      <c r="G166" s="8" t="s">
        <v>207</v>
      </c>
    </row>
    <row r="167" spans="1:7">
      <c r="A167" s="6"/>
      <c r="B167" s="63" t="s">
        <v>358</v>
      </c>
      <c r="C167" s="7" t="s">
        <v>197</v>
      </c>
      <c r="D167" s="7">
        <v>499</v>
      </c>
      <c r="E167" s="7">
        <v>81</v>
      </c>
      <c r="F167" s="7">
        <f t="shared" si="2"/>
        <v>40419</v>
      </c>
      <c r="G167" s="8" t="s">
        <v>201</v>
      </c>
    </row>
    <row r="168" spans="1:7">
      <c r="A168" s="6"/>
      <c r="B168" s="63" t="s">
        <v>358</v>
      </c>
      <c r="C168" s="7" t="s">
        <v>200</v>
      </c>
      <c r="D168" s="7">
        <v>1299</v>
      </c>
      <c r="E168" s="7">
        <v>20</v>
      </c>
      <c r="F168" s="7">
        <f t="shared" si="2"/>
        <v>25980</v>
      </c>
      <c r="G168" s="8" t="s">
        <v>207</v>
      </c>
    </row>
    <row r="169" spans="1:7">
      <c r="A169" s="6"/>
      <c r="B169" s="63" t="s">
        <v>358</v>
      </c>
      <c r="C169" s="7" t="s">
        <v>200</v>
      </c>
      <c r="D169" s="7">
        <v>1299</v>
      </c>
      <c r="E169" s="7">
        <v>51</v>
      </c>
      <c r="F169" s="7">
        <f t="shared" si="2"/>
        <v>66249</v>
      </c>
      <c r="G169" s="8" t="s">
        <v>195</v>
      </c>
    </row>
    <row r="170" spans="1:7">
      <c r="A170" s="6"/>
      <c r="B170" s="63" t="s">
        <v>355</v>
      </c>
      <c r="C170" s="7" t="s">
        <v>209</v>
      </c>
      <c r="D170" s="7">
        <v>1599</v>
      </c>
      <c r="E170" s="7">
        <v>84</v>
      </c>
      <c r="F170" s="7">
        <f t="shared" si="2"/>
        <v>134316</v>
      </c>
      <c r="G170" s="8" t="s">
        <v>192</v>
      </c>
    </row>
    <row r="171" spans="1:7">
      <c r="A171" s="6"/>
      <c r="B171" s="63" t="s">
        <v>355</v>
      </c>
      <c r="C171" s="7" t="s">
        <v>191</v>
      </c>
      <c r="D171" s="7">
        <v>399</v>
      </c>
      <c r="E171" s="7">
        <v>14</v>
      </c>
      <c r="F171" s="7">
        <f t="shared" si="2"/>
        <v>5586</v>
      </c>
      <c r="G171" s="8" t="s">
        <v>198</v>
      </c>
    </row>
    <row r="172" spans="1:7">
      <c r="A172" s="6"/>
      <c r="B172" s="63" t="s">
        <v>355</v>
      </c>
      <c r="C172" s="7" t="s">
        <v>209</v>
      </c>
      <c r="D172" s="7">
        <v>1599</v>
      </c>
      <c r="E172" s="7">
        <v>47</v>
      </c>
      <c r="F172" s="7">
        <f t="shared" si="2"/>
        <v>75153</v>
      </c>
      <c r="G172" s="8" t="s">
        <v>201</v>
      </c>
    </row>
    <row r="173" spans="1:7">
      <c r="A173" s="6"/>
      <c r="B173" s="63" t="s">
        <v>352</v>
      </c>
      <c r="C173" s="7" t="s">
        <v>200</v>
      </c>
      <c r="D173" s="7">
        <v>1299</v>
      </c>
      <c r="E173" s="7">
        <v>87</v>
      </c>
      <c r="F173" s="7">
        <f t="shared" si="2"/>
        <v>113013</v>
      </c>
      <c r="G173" s="8" t="s">
        <v>201</v>
      </c>
    </row>
    <row r="174" spans="1:7">
      <c r="A174" s="6"/>
      <c r="B174" s="63" t="s">
        <v>352</v>
      </c>
      <c r="C174" s="7" t="s">
        <v>203</v>
      </c>
      <c r="D174" s="7">
        <v>799</v>
      </c>
      <c r="E174" s="7">
        <v>8</v>
      </c>
      <c r="F174" s="7">
        <f t="shared" si="2"/>
        <v>6392</v>
      </c>
      <c r="G174" s="8" t="s">
        <v>207</v>
      </c>
    </row>
    <row r="175" spans="1:7">
      <c r="A175" s="6"/>
      <c r="B175" s="63" t="s">
        <v>352</v>
      </c>
      <c r="C175" s="7" t="s">
        <v>197</v>
      </c>
      <c r="D175" s="7">
        <v>499</v>
      </c>
      <c r="E175" s="7">
        <v>43</v>
      </c>
      <c r="F175" s="7">
        <f t="shared" si="2"/>
        <v>21457</v>
      </c>
      <c r="G175" s="8" t="s">
        <v>207</v>
      </c>
    </row>
    <row r="176" spans="1:7">
      <c r="A176" s="6"/>
      <c r="B176" s="63" t="s">
        <v>349</v>
      </c>
      <c r="C176" s="7" t="s">
        <v>191</v>
      </c>
      <c r="D176" s="7">
        <v>399</v>
      </c>
      <c r="E176" s="7">
        <v>90</v>
      </c>
      <c r="F176" s="7">
        <f t="shared" si="2"/>
        <v>35910</v>
      </c>
      <c r="G176" s="8" t="s">
        <v>192</v>
      </c>
    </row>
    <row r="177" spans="1:7">
      <c r="A177" s="6"/>
      <c r="B177" s="63" t="s">
        <v>349</v>
      </c>
      <c r="C177" s="7" t="s">
        <v>194</v>
      </c>
      <c r="D177" s="7">
        <v>299</v>
      </c>
      <c r="E177" s="7">
        <v>2</v>
      </c>
      <c r="F177" s="7">
        <f t="shared" si="2"/>
        <v>598</v>
      </c>
      <c r="G177" s="8" t="s">
        <v>198</v>
      </c>
    </row>
    <row r="178" spans="1:7">
      <c r="A178" s="6"/>
      <c r="B178" s="63" t="s">
        <v>349</v>
      </c>
      <c r="C178" s="7" t="s">
        <v>206</v>
      </c>
      <c r="D178" s="7">
        <v>2399</v>
      </c>
      <c r="E178" s="7">
        <v>39</v>
      </c>
      <c r="F178" s="7">
        <f t="shared" si="2"/>
        <v>93561</v>
      </c>
      <c r="G178" s="8" t="s">
        <v>195</v>
      </c>
    </row>
    <row r="179" spans="1:7">
      <c r="A179" s="6"/>
      <c r="B179" s="63" t="s">
        <v>346</v>
      </c>
      <c r="C179" s="7" t="s">
        <v>203</v>
      </c>
      <c r="D179" s="7">
        <v>799</v>
      </c>
      <c r="E179" s="7">
        <v>93</v>
      </c>
      <c r="F179" s="7">
        <f t="shared" si="2"/>
        <v>74307</v>
      </c>
      <c r="G179" s="8" t="s">
        <v>201</v>
      </c>
    </row>
    <row r="180" spans="1:7">
      <c r="A180" s="6"/>
      <c r="B180" s="63" t="s">
        <v>346</v>
      </c>
      <c r="C180" s="7" t="s">
        <v>206</v>
      </c>
      <c r="D180" s="7">
        <v>2399</v>
      </c>
      <c r="E180" s="7">
        <v>1</v>
      </c>
      <c r="F180" s="7">
        <f t="shared" si="2"/>
        <v>2399</v>
      </c>
      <c r="G180" s="8" t="s">
        <v>207</v>
      </c>
    </row>
    <row r="181" spans="1:7">
      <c r="A181" s="6"/>
      <c r="B181" s="63" t="s">
        <v>346</v>
      </c>
      <c r="C181" s="7" t="s">
        <v>194</v>
      </c>
      <c r="D181" s="7">
        <v>299</v>
      </c>
      <c r="E181" s="7">
        <v>35</v>
      </c>
      <c r="F181" s="7">
        <f t="shared" si="2"/>
        <v>10465</v>
      </c>
      <c r="G181" s="8" t="s">
        <v>201</v>
      </c>
    </row>
    <row r="182" spans="1:7">
      <c r="A182" s="6"/>
      <c r="B182" s="63" t="s">
        <v>343</v>
      </c>
      <c r="C182" s="7" t="s">
        <v>194</v>
      </c>
      <c r="D182" s="7">
        <v>299</v>
      </c>
      <c r="E182" s="7">
        <v>96</v>
      </c>
      <c r="F182" s="7">
        <f t="shared" si="2"/>
        <v>28704</v>
      </c>
      <c r="G182" s="8" t="s">
        <v>192</v>
      </c>
    </row>
    <row r="183" spans="1:7">
      <c r="A183" s="6"/>
      <c r="B183" s="63" t="s">
        <v>343</v>
      </c>
      <c r="C183" s="7" t="s">
        <v>197</v>
      </c>
      <c r="D183" s="7">
        <v>499</v>
      </c>
      <c r="E183" s="7">
        <v>4</v>
      </c>
      <c r="F183" s="7">
        <f t="shared" si="2"/>
        <v>1996</v>
      </c>
      <c r="G183" s="8" t="s">
        <v>198</v>
      </c>
    </row>
    <row r="184" spans="1:7">
      <c r="A184" s="6"/>
      <c r="B184" s="63" t="s">
        <v>343</v>
      </c>
      <c r="C184" s="7" t="s">
        <v>203</v>
      </c>
      <c r="D184" s="7">
        <v>799</v>
      </c>
      <c r="E184" s="7">
        <v>97</v>
      </c>
      <c r="F184" s="7">
        <f t="shared" si="2"/>
        <v>77503</v>
      </c>
      <c r="G184" s="8" t="s">
        <v>207</v>
      </c>
    </row>
    <row r="185" spans="1:7">
      <c r="A185" s="6"/>
      <c r="B185" s="63" t="s">
        <v>340</v>
      </c>
      <c r="C185" s="7" t="s">
        <v>206</v>
      </c>
      <c r="D185" s="7">
        <v>2399</v>
      </c>
      <c r="E185" s="7">
        <v>99</v>
      </c>
      <c r="F185" s="7">
        <f t="shared" si="2"/>
        <v>237501</v>
      </c>
      <c r="G185" s="8" t="s">
        <v>201</v>
      </c>
    </row>
    <row r="186" spans="1:7">
      <c r="A186" s="6"/>
      <c r="B186" s="63" t="s">
        <v>340</v>
      </c>
      <c r="C186" s="7" t="s">
        <v>209</v>
      </c>
      <c r="D186" s="7">
        <v>1599</v>
      </c>
      <c r="E186" s="7">
        <v>7</v>
      </c>
      <c r="F186" s="7">
        <f t="shared" si="2"/>
        <v>11193</v>
      </c>
      <c r="G186" s="8" t="s">
        <v>207</v>
      </c>
    </row>
    <row r="187" spans="1:7">
      <c r="A187" s="6"/>
      <c r="B187" s="63" t="s">
        <v>340</v>
      </c>
      <c r="C187" s="7" t="s">
        <v>191</v>
      </c>
      <c r="D187" s="7">
        <v>399</v>
      </c>
      <c r="E187" s="7">
        <v>89</v>
      </c>
      <c r="F187" s="7">
        <f t="shared" si="2"/>
        <v>35511</v>
      </c>
      <c r="G187" s="8" t="s">
        <v>195</v>
      </c>
    </row>
    <row r="188" spans="1:7">
      <c r="A188" s="6"/>
      <c r="B188" s="63" t="s">
        <v>427</v>
      </c>
      <c r="C188" s="7" t="s">
        <v>200</v>
      </c>
      <c r="D188" s="7">
        <v>1299</v>
      </c>
      <c r="E188" s="7">
        <v>10</v>
      </c>
      <c r="F188" s="7">
        <f t="shared" si="2"/>
        <v>12990</v>
      </c>
      <c r="G188" s="8" t="s">
        <v>198</v>
      </c>
    </row>
    <row r="189" spans="1:7">
      <c r="A189" s="6"/>
      <c r="B189" s="63" t="s">
        <v>427</v>
      </c>
      <c r="C189" s="7" t="s">
        <v>197</v>
      </c>
      <c r="D189" s="7">
        <v>499</v>
      </c>
      <c r="E189" s="7">
        <v>79</v>
      </c>
      <c r="F189" s="7">
        <f t="shared" si="2"/>
        <v>39421</v>
      </c>
      <c r="G189" s="8" t="s">
        <v>198</v>
      </c>
    </row>
    <row r="190" spans="1:7">
      <c r="A190" s="6"/>
      <c r="B190" s="63" t="s">
        <v>424</v>
      </c>
      <c r="C190" s="7" t="s">
        <v>191</v>
      </c>
      <c r="D190" s="7">
        <v>399</v>
      </c>
      <c r="E190" s="7">
        <v>13</v>
      </c>
      <c r="F190" s="7">
        <f t="shared" si="2"/>
        <v>5187</v>
      </c>
      <c r="G190" s="8" t="s">
        <v>207</v>
      </c>
    </row>
    <row r="191" spans="1:7">
      <c r="A191" s="6"/>
      <c r="B191" s="63" t="s">
        <v>424</v>
      </c>
      <c r="C191" s="7" t="s">
        <v>206</v>
      </c>
      <c r="D191" s="7">
        <v>2399</v>
      </c>
      <c r="E191" s="7">
        <v>71</v>
      </c>
      <c r="F191" s="7">
        <f t="shared" si="2"/>
        <v>170329</v>
      </c>
      <c r="G191" s="8" t="s">
        <v>204</v>
      </c>
    </row>
    <row r="192" spans="1:7">
      <c r="A192" s="6"/>
      <c r="B192" s="63" t="s">
        <v>421</v>
      </c>
      <c r="C192" s="7" t="s">
        <v>203</v>
      </c>
      <c r="D192" s="7">
        <v>799</v>
      </c>
      <c r="E192" s="7">
        <v>16</v>
      </c>
      <c r="F192" s="7">
        <f t="shared" si="2"/>
        <v>12784</v>
      </c>
      <c r="G192" s="8" t="s">
        <v>198</v>
      </c>
    </row>
    <row r="193" spans="1:7">
      <c r="A193" s="6"/>
      <c r="B193" s="63" t="s">
        <v>421</v>
      </c>
      <c r="C193" s="7" t="s">
        <v>194</v>
      </c>
      <c r="D193" s="7">
        <v>299</v>
      </c>
      <c r="E193" s="7">
        <v>63</v>
      </c>
      <c r="F193" s="7">
        <f t="shared" si="2"/>
        <v>18837</v>
      </c>
      <c r="G193" s="8" t="s">
        <v>192</v>
      </c>
    </row>
    <row r="194" spans="1:7">
      <c r="A194" s="6"/>
      <c r="B194" s="63" t="s">
        <v>418</v>
      </c>
      <c r="C194" s="7" t="s">
        <v>194</v>
      </c>
      <c r="D194" s="7">
        <v>299</v>
      </c>
      <c r="E194" s="7">
        <v>19</v>
      </c>
      <c r="F194" s="7">
        <f t="shared" ref="F194:F257" si="3">E194*D194</f>
        <v>5681</v>
      </c>
      <c r="G194" s="8" t="s">
        <v>207</v>
      </c>
    </row>
    <row r="195" spans="1:7">
      <c r="A195" s="6"/>
      <c r="B195" s="63" t="s">
        <v>418</v>
      </c>
      <c r="C195" s="7" t="s">
        <v>203</v>
      </c>
      <c r="D195" s="7">
        <v>799</v>
      </c>
      <c r="E195" s="7">
        <v>55</v>
      </c>
      <c r="F195" s="7">
        <f t="shared" si="3"/>
        <v>43945</v>
      </c>
      <c r="G195" s="8" t="s">
        <v>198</v>
      </c>
    </row>
    <row r="196" spans="1:7">
      <c r="A196" s="6"/>
      <c r="B196" s="63" t="s">
        <v>415</v>
      </c>
      <c r="C196" s="7" t="s">
        <v>206</v>
      </c>
      <c r="D196" s="7">
        <v>2399</v>
      </c>
      <c r="E196" s="7">
        <v>22</v>
      </c>
      <c r="F196" s="7">
        <f t="shared" si="3"/>
        <v>52778</v>
      </c>
      <c r="G196" s="8" t="s">
        <v>198</v>
      </c>
    </row>
    <row r="197" spans="1:7">
      <c r="A197" s="6"/>
      <c r="B197" s="63" t="s">
        <v>415</v>
      </c>
      <c r="C197" s="7" t="s">
        <v>191</v>
      </c>
      <c r="D197" s="7">
        <v>399</v>
      </c>
      <c r="E197" s="7">
        <v>47</v>
      </c>
      <c r="F197" s="7">
        <f t="shared" si="3"/>
        <v>18753</v>
      </c>
      <c r="G197" s="8" t="s">
        <v>204</v>
      </c>
    </row>
    <row r="198" spans="1:7">
      <c r="A198" s="6"/>
      <c r="B198" s="63" t="s">
        <v>412</v>
      </c>
      <c r="C198" s="7" t="s">
        <v>197</v>
      </c>
      <c r="D198" s="7">
        <v>499</v>
      </c>
      <c r="E198" s="7">
        <v>25</v>
      </c>
      <c r="F198" s="7">
        <f t="shared" si="3"/>
        <v>12475</v>
      </c>
      <c r="G198" s="8" t="s">
        <v>207</v>
      </c>
    </row>
    <row r="199" spans="1:7">
      <c r="A199" s="6"/>
      <c r="B199" s="63" t="s">
        <v>412</v>
      </c>
      <c r="C199" s="7" t="s">
        <v>200</v>
      </c>
      <c r="D199" s="7">
        <v>1299</v>
      </c>
      <c r="E199" s="7">
        <v>39</v>
      </c>
      <c r="F199" s="7">
        <f t="shared" si="3"/>
        <v>50661</v>
      </c>
      <c r="G199" s="8" t="s">
        <v>192</v>
      </c>
    </row>
    <row r="200" spans="1:7">
      <c r="A200" s="6"/>
      <c r="B200" s="63" t="s">
        <v>409</v>
      </c>
      <c r="C200" s="7" t="s">
        <v>209</v>
      </c>
      <c r="D200" s="7">
        <v>1599</v>
      </c>
      <c r="E200" s="7">
        <v>28</v>
      </c>
      <c r="F200" s="7">
        <f t="shared" si="3"/>
        <v>44772</v>
      </c>
      <c r="G200" s="8" t="s">
        <v>198</v>
      </c>
    </row>
    <row r="201" spans="1:7">
      <c r="A201" s="6"/>
      <c r="B201" s="63" t="s">
        <v>409</v>
      </c>
      <c r="C201" s="7" t="s">
        <v>209</v>
      </c>
      <c r="D201" s="7">
        <v>1599</v>
      </c>
      <c r="E201" s="7">
        <v>100</v>
      </c>
      <c r="F201" s="7">
        <f t="shared" si="3"/>
        <v>159900</v>
      </c>
      <c r="G201" s="8" t="s">
        <v>198</v>
      </c>
    </row>
    <row r="202" spans="1:7">
      <c r="A202" s="6"/>
      <c r="B202" s="63" t="s">
        <v>406</v>
      </c>
      <c r="C202" s="7" t="s">
        <v>200</v>
      </c>
      <c r="D202" s="7">
        <v>1299</v>
      </c>
      <c r="E202" s="7">
        <v>31</v>
      </c>
      <c r="F202" s="7">
        <f t="shared" si="3"/>
        <v>40269</v>
      </c>
      <c r="G202" s="8" t="s">
        <v>207</v>
      </c>
    </row>
    <row r="203" spans="1:7">
      <c r="A203" s="6"/>
      <c r="B203" s="63" t="s">
        <v>406</v>
      </c>
      <c r="C203" s="7" t="s">
        <v>197</v>
      </c>
      <c r="D203" s="7">
        <v>499</v>
      </c>
      <c r="E203" s="7">
        <v>96</v>
      </c>
      <c r="F203" s="7">
        <f t="shared" si="3"/>
        <v>47904</v>
      </c>
      <c r="G203" s="8" t="s">
        <v>204</v>
      </c>
    </row>
    <row r="204" spans="1:7">
      <c r="A204" s="6"/>
      <c r="B204" s="63" t="s">
        <v>403</v>
      </c>
      <c r="C204" s="7" t="s">
        <v>191</v>
      </c>
      <c r="D204" s="7">
        <v>399</v>
      </c>
      <c r="E204" s="7">
        <v>34</v>
      </c>
      <c r="F204" s="7">
        <f t="shared" si="3"/>
        <v>13566</v>
      </c>
      <c r="G204" s="8" t="s">
        <v>198</v>
      </c>
    </row>
    <row r="205" spans="1:7">
      <c r="A205" s="6"/>
      <c r="B205" s="63" t="s">
        <v>403</v>
      </c>
      <c r="C205" s="7" t="s">
        <v>206</v>
      </c>
      <c r="D205" s="7">
        <v>2399</v>
      </c>
      <c r="E205" s="7">
        <v>92</v>
      </c>
      <c r="F205" s="7">
        <f t="shared" si="3"/>
        <v>220708</v>
      </c>
      <c r="G205" s="8" t="s">
        <v>192</v>
      </c>
    </row>
    <row r="206" spans="1:7">
      <c r="A206" s="6"/>
      <c r="B206" s="63" t="s">
        <v>400</v>
      </c>
      <c r="C206" s="7" t="s">
        <v>203</v>
      </c>
      <c r="D206" s="7">
        <v>799</v>
      </c>
      <c r="E206" s="7">
        <v>37</v>
      </c>
      <c r="F206" s="7">
        <f t="shared" si="3"/>
        <v>29563</v>
      </c>
      <c r="G206" s="8" t="s">
        <v>207</v>
      </c>
    </row>
    <row r="207" spans="1:7">
      <c r="A207" s="6"/>
      <c r="B207" s="63" t="s">
        <v>400</v>
      </c>
      <c r="C207" s="7" t="s">
        <v>194</v>
      </c>
      <c r="D207" s="7">
        <v>299</v>
      </c>
      <c r="E207" s="7">
        <v>88</v>
      </c>
      <c r="F207" s="7">
        <f t="shared" si="3"/>
        <v>26312</v>
      </c>
      <c r="G207" s="8" t="s">
        <v>198</v>
      </c>
    </row>
    <row r="208" spans="1:7">
      <c r="A208" s="6"/>
      <c r="B208" s="63" t="s">
        <v>397</v>
      </c>
      <c r="C208" s="7" t="s">
        <v>194</v>
      </c>
      <c r="D208" s="7">
        <v>299</v>
      </c>
      <c r="E208" s="7">
        <v>40</v>
      </c>
      <c r="F208" s="7">
        <f t="shared" si="3"/>
        <v>11960</v>
      </c>
      <c r="G208" s="8" t="s">
        <v>198</v>
      </c>
    </row>
    <row r="209" spans="1:7">
      <c r="A209" s="6"/>
      <c r="B209" s="63" t="s">
        <v>397</v>
      </c>
      <c r="C209" s="7" t="s">
        <v>203</v>
      </c>
      <c r="D209" s="7">
        <v>799</v>
      </c>
      <c r="E209" s="7">
        <v>84</v>
      </c>
      <c r="F209" s="7">
        <f t="shared" si="3"/>
        <v>67116</v>
      </c>
      <c r="G209" s="8" t="s">
        <v>204</v>
      </c>
    </row>
    <row r="210" spans="1:7">
      <c r="A210" s="6"/>
      <c r="B210" s="63" t="s">
        <v>394</v>
      </c>
      <c r="C210" s="7" t="s">
        <v>206</v>
      </c>
      <c r="D210" s="7">
        <v>2399</v>
      </c>
      <c r="E210" s="7">
        <v>43</v>
      </c>
      <c r="F210" s="7">
        <f t="shared" si="3"/>
        <v>103157</v>
      </c>
      <c r="G210" s="8" t="s">
        <v>207</v>
      </c>
    </row>
    <row r="211" spans="1:7">
      <c r="A211" s="6"/>
      <c r="B211" s="63" t="s">
        <v>394</v>
      </c>
      <c r="C211" s="7" t="s">
        <v>191</v>
      </c>
      <c r="D211" s="7">
        <v>399</v>
      </c>
      <c r="E211" s="7">
        <v>80</v>
      </c>
      <c r="F211" s="7">
        <f t="shared" si="3"/>
        <v>31920</v>
      </c>
      <c r="G211" s="8" t="s">
        <v>192</v>
      </c>
    </row>
    <row r="212" spans="1:7">
      <c r="A212" s="6"/>
      <c r="B212" s="63" t="s">
        <v>391</v>
      </c>
      <c r="C212" s="7" t="s">
        <v>197</v>
      </c>
      <c r="D212" s="7">
        <v>499</v>
      </c>
      <c r="E212" s="7">
        <v>46</v>
      </c>
      <c r="F212" s="7">
        <f t="shared" si="3"/>
        <v>22954</v>
      </c>
      <c r="G212" s="8" t="s">
        <v>198</v>
      </c>
    </row>
    <row r="213" spans="1:7">
      <c r="A213" s="6"/>
      <c r="B213" s="63" t="s">
        <v>391</v>
      </c>
      <c r="C213" s="7" t="s">
        <v>200</v>
      </c>
      <c r="D213" s="7">
        <v>1299</v>
      </c>
      <c r="E213" s="7">
        <v>76</v>
      </c>
      <c r="F213" s="7">
        <f t="shared" si="3"/>
        <v>98724</v>
      </c>
      <c r="G213" s="8" t="s">
        <v>198</v>
      </c>
    </row>
    <row r="214" spans="1:7">
      <c r="A214" s="6"/>
      <c r="B214" s="63" t="s">
        <v>388</v>
      </c>
      <c r="C214" s="7" t="s">
        <v>209</v>
      </c>
      <c r="D214" s="7">
        <v>1599</v>
      </c>
      <c r="E214" s="7">
        <v>49</v>
      </c>
      <c r="F214" s="7">
        <f t="shared" si="3"/>
        <v>78351</v>
      </c>
      <c r="G214" s="8" t="s">
        <v>207</v>
      </c>
    </row>
    <row r="215" spans="1:7">
      <c r="A215" s="6"/>
      <c r="B215" s="63" t="s">
        <v>388</v>
      </c>
      <c r="C215" s="7" t="s">
        <v>209</v>
      </c>
      <c r="D215" s="7">
        <v>1599</v>
      </c>
      <c r="E215" s="7">
        <v>72</v>
      </c>
      <c r="F215" s="7">
        <f t="shared" si="3"/>
        <v>115128</v>
      </c>
      <c r="G215" s="8" t="s">
        <v>204</v>
      </c>
    </row>
    <row r="216" spans="1:7">
      <c r="A216" s="6"/>
      <c r="B216" s="63" t="s">
        <v>385</v>
      </c>
      <c r="C216" s="7" t="s">
        <v>200</v>
      </c>
      <c r="D216" s="7">
        <v>1299</v>
      </c>
      <c r="E216" s="7">
        <v>52</v>
      </c>
      <c r="F216" s="7">
        <f t="shared" si="3"/>
        <v>67548</v>
      </c>
      <c r="G216" s="8" t="s">
        <v>198</v>
      </c>
    </row>
    <row r="217" spans="1:7">
      <c r="A217" s="6"/>
      <c r="B217" s="63" t="s">
        <v>385</v>
      </c>
      <c r="C217" s="7" t="s">
        <v>197</v>
      </c>
      <c r="D217" s="7">
        <v>499</v>
      </c>
      <c r="E217" s="7">
        <v>68</v>
      </c>
      <c r="F217" s="7">
        <f t="shared" si="3"/>
        <v>33932</v>
      </c>
      <c r="G217" s="8" t="s">
        <v>192</v>
      </c>
    </row>
    <row r="218" spans="1:7">
      <c r="A218" s="6"/>
      <c r="B218" s="63" t="s">
        <v>385</v>
      </c>
      <c r="C218" s="7" t="s">
        <v>209</v>
      </c>
      <c r="D218" s="7">
        <v>1599</v>
      </c>
      <c r="E218" s="7">
        <v>20</v>
      </c>
      <c r="F218" s="7">
        <f t="shared" si="3"/>
        <v>31980</v>
      </c>
      <c r="G218" s="8" t="s">
        <v>198</v>
      </c>
    </row>
    <row r="219" spans="1:7">
      <c r="A219" s="6"/>
      <c r="B219" s="63" t="s">
        <v>382</v>
      </c>
      <c r="C219" s="7" t="s">
        <v>206</v>
      </c>
      <c r="D219" s="7">
        <v>2399</v>
      </c>
      <c r="E219" s="7">
        <v>64</v>
      </c>
      <c r="F219" s="7">
        <f t="shared" si="3"/>
        <v>153536</v>
      </c>
      <c r="G219" s="8" t="s">
        <v>198</v>
      </c>
    </row>
    <row r="220" spans="1:7">
      <c r="A220" s="6"/>
      <c r="B220" s="63" t="s">
        <v>382</v>
      </c>
      <c r="C220" s="7" t="s">
        <v>197</v>
      </c>
      <c r="D220" s="7">
        <v>499</v>
      </c>
      <c r="E220" s="7">
        <v>52</v>
      </c>
      <c r="F220" s="7">
        <f t="shared" si="3"/>
        <v>25948</v>
      </c>
      <c r="G220" s="8" t="s">
        <v>204</v>
      </c>
    </row>
    <row r="221" spans="1:7">
      <c r="A221" s="6"/>
      <c r="B221" s="63" t="s">
        <v>379</v>
      </c>
      <c r="C221" s="7" t="s">
        <v>194</v>
      </c>
      <c r="D221" s="7">
        <v>299</v>
      </c>
      <c r="E221" s="7">
        <v>60</v>
      </c>
      <c r="F221" s="7">
        <f t="shared" si="3"/>
        <v>17940</v>
      </c>
      <c r="G221" s="8" t="s">
        <v>204</v>
      </c>
    </row>
    <row r="222" spans="1:7">
      <c r="A222" s="6"/>
      <c r="B222" s="63" t="s">
        <v>379</v>
      </c>
      <c r="C222" s="7" t="s">
        <v>206</v>
      </c>
      <c r="D222" s="7">
        <v>2399</v>
      </c>
      <c r="E222" s="7">
        <v>84</v>
      </c>
      <c r="F222" s="7">
        <f t="shared" si="3"/>
        <v>201516</v>
      </c>
      <c r="G222" s="8" t="s">
        <v>192</v>
      </c>
    </row>
    <row r="223" spans="1:7">
      <c r="A223" s="6"/>
      <c r="B223" s="63" t="s">
        <v>376</v>
      </c>
      <c r="C223" s="7" t="s">
        <v>203</v>
      </c>
      <c r="D223" s="7">
        <v>799</v>
      </c>
      <c r="E223" s="7">
        <v>56</v>
      </c>
      <c r="F223" s="7">
        <f t="shared" si="3"/>
        <v>44744</v>
      </c>
      <c r="G223" s="8" t="s">
        <v>192</v>
      </c>
    </row>
    <row r="224" spans="1:7">
      <c r="A224" s="6"/>
      <c r="B224" s="63" t="s">
        <v>376</v>
      </c>
      <c r="C224" s="7" t="s">
        <v>194</v>
      </c>
      <c r="D224" s="7">
        <v>299</v>
      </c>
      <c r="E224" s="7">
        <v>90</v>
      </c>
      <c r="F224" s="7">
        <f t="shared" si="3"/>
        <v>26910</v>
      </c>
      <c r="G224" s="8" t="s">
        <v>198</v>
      </c>
    </row>
    <row r="225" spans="1:7">
      <c r="A225" s="6"/>
      <c r="B225" s="63" t="s">
        <v>373</v>
      </c>
      <c r="C225" s="7" t="s">
        <v>191</v>
      </c>
      <c r="D225" s="7">
        <v>399</v>
      </c>
      <c r="E225" s="7">
        <v>52</v>
      </c>
      <c r="F225" s="7">
        <f t="shared" si="3"/>
        <v>20748</v>
      </c>
      <c r="G225" s="8" t="s">
        <v>198</v>
      </c>
    </row>
    <row r="226" spans="1:7">
      <c r="A226" s="6"/>
      <c r="B226" s="63" t="s">
        <v>373</v>
      </c>
      <c r="C226" s="7" t="s">
        <v>203</v>
      </c>
      <c r="D226" s="7">
        <v>799</v>
      </c>
      <c r="E226" s="7">
        <v>54</v>
      </c>
      <c r="F226" s="7">
        <f t="shared" si="3"/>
        <v>43146</v>
      </c>
      <c r="G226" s="8" t="s">
        <v>204</v>
      </c>
    </row>
    <row r="227" spans="1:7">
      <c r="A227" s="6"/>
      <c r="B227" s="63" t="s">
        <v>371</v>
      </c>
      <c r="C227" s="7" t="s">
        <v>200</v>
      </c>
      <c r="D227" s="7">
        <v>1299</v>
      </c>
      <c r="E227" s="7">
        <v>48</v>
      </c>
      <c r="F227" s="7">
        <f t="shared" si="3"/>
        <v>62352</v>
      </c>
      <c r="G227" s="8" t="s">
        <v>204</v>
      </c>
    </row>
    <row r="228" spans="1:7">
      <c r="A228" s="6"/>
      <c r="B228" s="63" t="s">
        <v>371</v>
      </c>
      <c r="C228" s="7" t="s">
        <v>191</v>
      </c>
      <c r="D228" s="7">
        <v>399</v>
      </c>
      <c r="E228" s="7">
        <v>18</v>
      </c>
      <c r="F228" s="7">
        <f t="shared" si="3"/>
        <v>7182</v>
      </c>
      <c r="G228" s="8" t="s">
        <v>192</v>
      </c>
    </row>
    <row r="229" spans="1:7">
      <c r="A229" s="6"/>
      <c r="B229" s="63" t="s">
        <v>369</v>
      </c>
      <c r="C229" s="7" t="s">
        <v>209</v>
      </c>
      <c r="D229" s="7">
        <v>1599</v>
      </c>
      <c r="E229" s="7">
        <v>44</v>
      </c>
      <c r="F229" s="7">
        <f t="shared" si="3"/>
        <v>70356</v>
      </c>
      <c r="G229" s="8" t="s">
        <v>192</v>
      </c>
    </row>
    <row r="230" spans="1:7">
      <c r="A230" s="6"/>
      <c r="B230" s="63" t="s">
        <v>369</v>
      </c>
      <c r="C230" s="7" t="s">
        <v>200</v>
      </c>
      <c r="D230" s="7">
        <v>1299</v>
      </c>
      <c r="E230" s="7">
        <v>4</v>
      </c>
      <c r="F230" s="7">
        <f t="shared" si="3"/>
        <v>5196</v>
      </c>
      <c r="G230" s="8" t="s">
        <v>198</v>
      </c>
    </row>
    <row r="231" spans="1:7">
      <c r="A231" s="6"/>
      <c r="B231" s="63" t="s">
        <v>366</v>
      </c>
      <c r="C231" s="7" t="s">
        <v>197</v>
      </c>
      <c r="D231" s="7">
        <v>499</v>
      </c>
      <c r="E231" s="7">
        <v>40</v>
      </c>
      <c r="F231" s="7">
        <f t="shared" si="3"/>
        <v>19960</v>
      </c>
      <c r="G231" s="8" t="s">
        <v>198</v>
      </c>
    </row>
    <row r="232" spans="1:7">
      <c r="A232" s="6"/>
      <c r="B232" s="63" t="s">
        <v>366</v>
      </c>
      <c r="C232" s="7" t="s">
        <v>209</v>
      </c>
      <c r="D232" s="7">
        <v>1599</v>
      </c>
      <c r="E232" s="7">
        <v>12</v>
      </c>
      <c r="F232" s="7">
        <f t="shared" si="3"/>
        <v>19188</v>
      </c>
      <c r="G232" s="8" t="s">
        <v>204</v>
      </c>
    </row>
    <row r="233" spans="1:7">
      <c r="A233" s="6"/>
      <c r="B233" s="63" t="s">
        <v>363</v>
      </c>
      <c r="C233" s="7" t="s">
        <v>191</v>
      </c>
      <c r="D233" s="7">
        <v>399</v>
      </c>
      <c r="E233" s="7">
        <v>76</v>
      </c>
      <c r="F233" s="7">
        <f t="shared" si="3"/>
        <v>30324</v>
      </c>
      <c r="G233" s="8" t="s">
        <v>198</v>
      </c>
    </row>
    <row r="234" spans="1:7">
      <c r="A234" s="6"/>
      <c r="B234" s="63" t="s">
        <v>363</v>
      </c>
      <c r="C234" s="7" t="s">
        <v>206</v>
      </c>
      <c r="D234" s="7">
        <v>2399</v>
      </c>
      <c r="E234" s="7">
        <v>36</v>
      </c>
      <c r="F234" s="7">
        <f t="shared" si="3"/>
        <v>86364</v>
      </c>
      <c r="G234" s="8" t="s">
        <v>204</v>
      </c>
    </row>
    <row r="235" spans="1:7">
      <c r="A235" s="6"/>
      <c r="B235" s="63" t="s">
        <v>363</v>
      </c>
      <c r="C235" s="7" t="s">
        <v>197</v>
      </c>
      <c r="D235" s="7">
        <v>499</v>
      </c>
      <c r="E235" s="7">
        <v>20</v>
      </c>
      <c r="F235" s="7">
        <f t="shared" si="3"/>
        <v>9980</v>
      </c>
      <c r="G235" s="8" t="s">
        <v>192</v>
      </c>
    </row>
    <row r="236" spans="1:7">
      <c r="A236" s="6"/>
      <c r="B236" s="63" t="s">
        <v>360</v>
      </c>
      <c r="C236" s="7" t="s">
        <v>203</v>
      </c>
      <c r="D236" s="7">
        <v>799</v>
      </c>
      <c r="E236" s="7">
        <v>79</v>
      </c>
      <c r="F236" s="7">
        <f t="shared" si="3"/>
        <v>63121</v>
      </c>
      <c r="G236" s="8" t="s">
        <v>207</v>
      </c>
    </row>
    <row r="237" spans="1:7">
      <c r="A237" s="6"/>
      <c r="B237" s="63" t="s">
        <v>360</v>
      </c>
      <c r="C237" s="7" t="s">
        <v>194</v>
      </c>
      <c r="D237" s="7">
        <v>299</v>
      </c>
      <c r="E237" s="7">
        <v>32</v>
      </c>
      <c r="F237" s="7">
        <f t="shared" si="3"/>
        <v>9568</v>
      </c>
      <c r="G237" s="8" t="s">
        <v>192</v>
      </c>
    </row>
    <row r="238" spans="1:7">
      <c r="A238" s="6"/>
      <c r="B238" s="63" t="s">
        <v>360</v>
      </c>
      <c r="C238" s="7" t="s">
        <v>206</v>
      </c>
      <c r="D238" s="7">
        <v>2399</v>
      </c>
      <c r="E238" s="7">
        <v>28</v>
      </c>
      <c r="F238" s="7">
        <f t="shared" si="3"/>
        <v>67172</v>
      </c>
      <c r="G238" s="8" t="s">
        <v>198</v>
      </c>
    </row>
    <row r="239" spans="1:7">
      <c r="A239" s="6"/>
      <c r="B239" s="63" t="s">
        <v>357</v>
      </c>
      <c r="C239" s="7" t="s">
        <v>194</v>
      </c>
      <c r="D239" s="7">
        <v>299</v>
      </c>
      <c r="E239" s="7">
        <v>82</v>
      </c>
      <c r="F239" s="7">
        <f t="shared" si="3"/>
        <v>24518</v>
      </c>
      <c r="G239" s="8" t="s">
        <v>198</v>
      </c>
    </row>
    <row r="240" spans="1:7">
      <c r="A240" s="6"/>
      <c r="B240" s="63" t="s">
        <v>357</v>
      </c>
      <c r="C240" s="7" t="s">
        <v>203</v>
      </c>
      <c r="D240" s="7">
        <v>799</v>
      </c>
      <c r="E240" s="7">
        <v>28</v>
      </c>
      <c r="F240" s="7">
        <f t="shared" si="3"/>
        <v>22372</v>
      </c>
      <c r="G240" s="8" t="s">
        <v>198</v>
      </c>
    </row>
    <row r="241" spans="1:7">
      <c r="A241" s="6"/>
      <c r="B241" s="63" t="s">
        <v>357</v>
      </c>
      <c r="C241" s="7" t="s">
        <v>194</v>
      </c>
      <c r="D241" s="7">
        <v>299</v>
      </c>
      <c r="E241" s="7">
        <v>36</v>
      </c>
      <c r="F241" s="7">
        <f t="shared" si="3"/>
        <v>10764</v>
      </c>
      <c r="G241" s="8" t="s">
        <v>204</v>
      </c>
    </row>
    <row r="242" spans="1:7">
      <c r="A242" s="6"/>
      <c r="B242" s="63" t="s">
        <v>354</v>
      </c>
      <c r="C242" s="7" t="s">
        <v>206</v>
      </c>
      <c r="D242" s="7">
        <v>2399</v>
      </c>
      <c r="E242" s="7">
        <v>85</v>
      </c>
      <c r="F242" s="7">
        <f t="shared" si="3"/>
        <v>203915</v>
      </c>
      <c r="G242" s="8" t="s">
        <v>207</v>
      </c>
    </row>
    <row r="243" spans="1:7">
      <c r="A243" s="6"/>
      <c r="B243" s="63" t="s">
        <v>354</v>
      </c>
      <c r="C243" s="7" t="s">
        <v>191</v>
      </c>
      <c r="D243" s="7">
        <v>399</v>
      </c>
      <c r="E243" s="7">
        <v>24</v>
      </c>
      <c r="F243" s="7">
        <f t="shared" si="3"/>
        <v>9576</v>
      </c>
      <c r="G243" s="8" t="s">
        <v>204</v>
      </c>
    </row>
    <row r="244" spans="1:7">
      <c r="A244" s="6"/>
      <c r="B244" s="63" t="s">
        <v>354</v>
      </c>
      <c r="C244" s="7" t="s">
        <v>203</v>
      </c>
      <c r="D244" s="7">
        <v>799</v>
      </c>
      <c r="E244" s="7">
        <v>44</v>
      </c>
      <c r="F244" s="7">
        <f t="shared" si="3"/>
        <v>35156</v>
      </c>
      <c r="G244" s="8" t="s">
        <v>192</v>
      </c>
    </row>
    <row r="245" spans="1:7">
      <c r="A245" s="6"/>
      <c r="B245" s="63" t="s">
        <v>351</v>
      </c>
      <c r="C245" s="7" t="s">
        <v>197</v>
      </c>
      <c r="D245" s="7">
        <v>499</v>
      </c>
      <c r="E245" s="7">
        <v>88</v>
      </c>
      <c r="F245" s="7">
        <f t="shared" si="3"/>
        <v>43912</v>
      </c>
      <c r="G245" s="8" t="s">
        <v>198</v>
      </c>
    </row>
    <row r="246" spans="1:7">
      <c r="A246" s="6"/>
      <c r="B246" s="63" t="s">
        <v>351</v>
      </c>
      <c r="C246" s="7" t="s">
        <v>200</v>
      </c>
      <c r="D246" s="7">
        <v>1299</v>
      </c>
      <c r="E246" s="7">
        <v>20</v>
      </c>
      <c r="F246" s="7">
        <f t="shared" si="3"/>
        <v>25980</v>
      </c>
      <c r="G246" s="8" t="s">
        <v>192</v>
      </c>
    </row>
    <row r="247" spans="1:7">
      <c r="A247" s="6"/>
      <c r="B247" s="63" t="s">
        <v>351</v>
      </c>
      <c r="C247" s="7" t="s">
        <v>191</v>
      </c>
      <c r="D247" s="7">
        <v>399</v>
      </c>
      <c r="E247" s="7">
        <v>52</v>
      </c>
      <c r="F247" s="7">
        <f t="shared" si="3"/>
        <v>20748</v>
      </c>
      <c r="G247" s="8" t="s">
        <v>198</v>
      </c>
    </row>
    <row r="248" spans="1:7">
      <c r="A248" s="6"/>
      <c r="B248" s="63" t="s">
        <v>348</v>
      </c>
      <c r="C248" s="7" t="s">
        <v>209</v>
      </c>
      <c r="D248" s="7">
        <v>1599</v>
      </c>
      <c r="E248" s="7">
        <v>91</v>
      </c>
      <c r="F248" s="7">
        <f t="shared" si="3"/>
        <v>145509</v>
      </c>
      <c r="G248" s="8" t="s">
        <v>207</v>
      </c>
    </row>
    <row r="249" spans="1:7">
      <c r="A249" s="6"/>
      <c r="B249" s="63" t="s">
        <v>348</v>
      </c>
      <c r="C249" s="7" t="s">
        <v>209</v>
      </c>
      <c r="D249" s="7">
        <v>1599</v>
      </c>
      <c r="E249" s="7">
        <v>16</v>
      </c>
      <c r="F249" s="7">
        <f t="shared" si="3"/>
        <v>25584</v>
      </c>
      <c r="G249" s="8" t="s">
        <v>198</v>
      </c>
    </row>
    <row r="250" spans="1:7">
      <c r="A250" s="6"/>
      <c r="B250" s="63" t="s">
        <v>348</v>
      </c>
      <c r="C250" s="7" t="s">
        <v>200</v>
      </c>
      <c r="D250" s="7">
        <v>1299</v>
      </c>
      <c r="E250" s="7">
        <v>60</v>
      </c>
      <c r="F250" s="7">
        <f t="shared" si="3"/>
        <v>77940</v>
      </c>
      <c r="G250" s="8" t="s">
        <v>204</v>
      </c>
    </row>
    <row r="251" spans="1:7">
      <c r="A251" s="6"/>
      <c r="B251" s="63" t="s">
        <v>345</v>
      </c>
      <c r="C251" s="7" t="s">
        <v>200</v>
      </c>
      <c r="D251" s="7">
        <v>1299</v>
      </c>
      <c r="E251" s="7">
        <v>94</v>
      </c>
      <c r="F251" s="7">
        <f t="shared" si="3"/>
        <v>122106</v>
      </c>
      <c r="G251" s="8" t="s">
        <v>198</v>
      </c>
    </row>
    <row r="252" spans="1:7">
      <c r="A252" s="6"/>
      <c r="B252" s="63" t="s">
        <v>345</v>
      </c>
      <c r="C252" s="7" t="s">
        <v>197</v>
      </c>
      <c r="D252" s="7">
        <v>499</v>
      </c>
      <c r="E252" s="7">
        <v>12</v>
      </c>
      <c r="F252" s="7">
        <f t="shared" si="3"/>
        <v>5988</v>
      </c>
      <c r="G252" s="8" t="s">
        <v>204</v>
      </c>
    </row>
    <row r="253" spans="1:7">
      <c r="A253" s="6"/>
      <c r="B253" s="63" t="s">
        <v>345</v>
      </c>
      <c r="C253" s="7" t="s">
        <v>209</v>
      </c>
      <c r="D253" s="7">
        <v>1599</v>
      </c>
      <c r="E253" s="7">
        <v>68</v>
      </c>
      <c r="F253" s="7">
        <f t="shared" si="3"/>
        <v>108732</v>
      </c>
      <c r="G253" s="8" t="s">
        <v>192</v>
      </c>
    </row>
    <row r="254" spans="1:7">
      <c r="A254" s="6"/>
      <c r="B254" s="63" t="s">
        <v>342</v>
      </c>
      <c r="C254" s="7" t="s">
        <v>191</v>
      </c>
      <c r="D254" s="7">
        <v>399</v>
      </c>
      <c r="E254" s="7">
        <v>97</v>
      </c>
      <c r="F254" s="7">
        <f t="shared" si="3"/>
        <v>38703</v>
      </c>
      <c r="G254" s="8" t="s">
        <v>207</v>
      </c>
    </row>
    <row r="255" spans="1:7">
      <c r="A255" s="6"/>
      <c r="B255" s="63" t="s">
        <v>342</v>
      </c>
      <c r="C255" s="7" t="s">
        <v>206</v>
      </c>
      <c r="D255" s="7">
        <v>2399</v>
      </c>
      <c r="E255" s="7">
        <v>8</v>
      </c>
      <c r="F255" s="7">
        <f t="shared" si="3"/>
        <v>19192</v>
      </c>
      <c r="G255" s="8" t="s">
        <v>192</v>
      </c>
    </row>
    <row r="256" spans="1:7">
      <c r="A256" s="6"/>
      <c r="B256" s="63" t="s">
        <v>342</v>
      </c>
      <c r="C256" s="7" t="s">
        <v>197</v>
      </c>
      <c r="D256" s="7">
        <v>499</v>
      </c>
      <c r="E256" s="7">
        <v>76</v>
      </c>
      <c r="F256" s="7">
        <f t="shared" si="3"/>
        <v>37924</v>
      </c>
      <c r="G256" s="8" t="s">
        <v>198</v>
      </c>
    </row>
    <row r="257" spans="1:7">
      <c r="A257" s="6"/>
      <c r="B257" s="63" t="s">
        <v>339</v>
      </c>
      <c r="C257" s="7" t="s">
        <v>203</v>
      </c>
      <c r="D257" s="7">
        <v>799</v>
      </c>
      <c r="E257" s="7">
        <v>100</v>
      </c>
      <c r="F257" s="7">
        <f t="shared" si="3"/>
        <v>79900</v>
      </c>
      <c r="G257" s="8" t="s">
        <v>198</v>
      </c>
    </row>
    <row r="258" spans="1:7">
      <c r="A258" s="6"/>
      <c r="B258" s="63" t="s">
        <v>339</v>
      </c>
      <c r="C258" s="7" t="s">
        <v>194</v>
      </c>
      <c r="D258" s="7">
        <v>299</v>
      </c>
      <c r="E258" s="7">
        <v>4</v>
      </c>
      <c r="F258" s="7">
        <f t="shared" ref="F258:F321" si="4">E258*D258</f>
        <v>1196</v>
      </c>
      <c r="G258" s="8" t="s">
        <v>198</v>
      </c>
    </row>
    <row r="259" spans="1:7">
      <c r="A259" s="6"/>
      <c r="B259" s="63" t="s">
        <v>339</v>
      </c>
      <c r="C259" s="7" t="s">
        <v>206</v>
      </c>
      <c r="D259" s="7">
        <v>2399</v>
      </c>
      <c r="E259" s="7">
        <v>84</v>
      </c>
      <c r="F259" s="7">
        <f t="shared" si="4"/>
        <v>201516</v>
      </c>
      <c r="G259" s="8" t="s">
        <v>204</v>
      </c>
    </row>
    <row r="260" spans="1:7">
      <c r="A260" s="6"/>
      <c r="B260" s="63" t="s">
        <v>426</v>
      </c>
      <c r="C260" s="7" t="s">
        <v>197</v>
      </c>
      <c r="D260" s="7">
        <v>499</v>
      </c>
      <c r="E260" s="7">
        <v>11</v>
      </c>
      <c r="F260" s="7">
        <f t="shared" si="4"/>
        <v>5489</v>
      </c>
      <c r="G260" s="8" t="s">
        <v>195</v>
      </c>
    </row>
    <row r="261" spans="1:7">
      <c r="A261" s="6"/>
      <c r="B261" s="63" t="s">
        <v>426</v>
      </c>
      <c r="C261" s="7" t="s">
        <v>206</v>
      </c>
      <c r="D261" s="7">
        <v>2399</v>
      </c>
      <c r="E261" s="7">
        <v>8</v>
      </c>
      <c r="F261" s="7">
        <f t="shared" si="4"/>
        <v>19192</v>
      </c>
      <c r="G261" s="8" t="s">
        <v>204</v>
      </c>
    </row>
    <row r="262" spans="1:7">
      <c r="A262" s="6"/>
      <c r="B262" s="63" t="s">
        <v>423</v>
      </c>
      <c r="C262" s="7" t="s">
        <v>209</v>
      </c>
      <c r="D262" s="7">
        <v>1599</v>
      </c>
      <c r="E262" s="7">
        <v>14</v>
      </c>
      <c r="F262" s="7">
        <f t="shared" si="4"/>
        <v>22386</v>
      </c>
      <c r="G262" s="8" t="s">
        <v>204</v>
      </c>
    </row>
    <row r="263" spans="1:7">
      <c r="A263" s="6"/>
      <c r="B263" s="63" t="s">
        <v>420</v>
      </c>
      <c r="C263" s="7" t="s">
        <v>200</v>
      </c>
      <c r="D263" s="7">
        <v>1299</v>
      </c>
      <c r="E263" s="7">
        <v>17</v>
      </c>
      <c r="F263" s="7">
        <f t="shared" si="4"/>
        <v>22083</v>
      </c>
      <c r="G263" s="8" t="s">
        <v>195</v>
      </c>
    </row>
    <row r="264" spans="1:7">
      <c r="A264" s="6"/>
      <c r="B264" s="63" t="s">
        <v>417</v>
      </c>
      <c r="C264" s="7" t="s">
        <v>191</v>
      </c>
      <c r="D264" s="7">
        <v>399</v>
      </c>
      <c r="E264" s="7">
        <v>20</v>
      </c>
      <c r="F264" s="7">
        <f t="shared" si="4"/>
        <v>7980</v>
      </c>
      <c r="G264" s="8" t="s">
        <v>204</v>
      </c>
    </row>
    <row r="265" spans="1:7">
      <c r="A265" s="6"/>
      <c r="B265" s="63" t="s">
        <v>414</v>
      </c>
      <c r="C265" s="7" t="s">
        <v>203</v>
      </c>
      <c r="D265" s="7">
        <v>799</v>
      </c>
      <c r="E265" s="7">
        <v>23</v>
      </c>
      <c r="F265" s="7">
        <f t="shared" si="4"/>
        <v>18377</v>
      </c>
      <c r="G265" s="8" t="s">
        <v>195</v>
      </c>
    </row>
    <row r="266" spans="1:7">
      <c r="A266" s="6"/>
      <c r="B266" s="63" t="s">
        <v>411</v>
      </c>
      <c r="C266" s="7" t="s">
        <v>194</v>
      </c>
      <c r="D266" s="7">
        <v>299</v>
      </c>
      <c r="E266" s="7">
        <v>26</v>
      </c>
      <c r="F266" s="7">
        <f t="shared" si="4"/>
        <v>7774</v>
      </c>
      <c r="G266" s="8" t="s">
        <v>204</v>
      </c>
    </row>
    <row r="267" spans="1:7">
      <c r="A267" s="6"/>
      <c r="B267" s="63" t="s">
        <v>408</v>
      </c>
      <c r="C267" s="7" t="s">
        <v>206</v>
      </c>
      <c r="D267" s="7">
        <v>2399</v>
      </c>
      <c r="E267" s="7">
        <v>29</v>
      </c>
      <c r="F267" s="7">
        <f t="shared" si="4"/>
        <v>69571</v>
      </c>
      <c r="G267" s="8" t="s">
        <v>195</v>
      </c>
    </row>
    <row r="268" spans="1:7">
      <c r="A268" s="6"/>
      <c r="B268" s="63" t="s">
        <v>405</v>
      </c>
      <c r="C268" s="7" t="s">
        <v>197</v>
      </c>
      <c r="D268" s="7">
        <v>499</v>
      </c>
      <c r="E268" s="7">
        <v>32</v>
      </c>
      <c r="F268" s="7">
        <f t="shared" si="4"/>
        <v>15968</v>
      </c>
      <c r="G268" s="8" t="s">
        <v>204</v>
      </c>
    </row>
    <row r="269" spans="1:7">
      <c r="A269" s="6"/>
      <c r="B269" s="63" t="s">
        <v>402</v>
      </c>
      <c r="C269" s="7" t="s">
        <v>209</v>
      </c>
      <c r="D269" s="7">
        <v>1599</v>
      </c>
      <c r="E269" s="7">
        <v>35</v>
      </c>
      <c r="F269" s="7">
        <f t="shared" si="4"/>
        <v>55965</v>
      </c>
      <c r="G269" s="8" t="s">
        <v>195</v>
      </c>
    </row>
    <row r="270" spans="1:7">
      <c r="A270" s="6"/>
      <c r="B270" s="63" t="s">
        <v>399</v>
      </c>
      <c r="C270" s="7" t="s">
        <v>200</v>
      </c>
      <c r="D270" s="7">
        <v>1299</v>
      </c>
      <c r="E270" s="7">
        <v>38</v>
      </c>
      <c r="F270" s="7">
        <f t="shared" si="4"/>
        <v>49362</v>
      </c>
      <c r="G270" s="8" t="s">
        <v>204</v>
      </c>
    </row>
    <row r="271" spans="1:7">
      <c r="A271" s="6"/>
      <c r="B271" s="63" t="s">
        <v>396</v>
      </c>
      <c r="C271" s="7" t="s">
        <v>191</v>
      </c>
      <c r="D271" s="7">
        <v>399</v>
      </c>
      <c r="E271" s="7">
        <v>41</v>
      </c>
      <c r="F271" s="7">
        <f t="shared" si="4"/>
        <v>16359</v>
      </c>
      <c r="G271" s="8" t="s">
        <v>195</v>
      </c>
    </row>
    <row r="272" spans="1:7">
      <c r="A272" s="6"/>
      <c r="B272" s="63" t="s">
        <v>393</v>
      </c>
      <c r="C272" s="7" t="s">
        <v>203</v>
      </c>
      <c r="D272" s="7">
        <v>799</v>
      </c>
      <c r="E272" s="7">
        <v>44</v>
      </c>
      <c r="F272" s="7">
        <f t="shared" si="4"/>
        <v>35156</v>
      </c>
      <c r="G272" s="8" t="s">
        <v>204</v>
      </c>
    </row>
    <row r="273" spans="1:7">
      <c r="A273" s="6"/>
      <c r="B273" s="63" t="s">
        <v>390</v>
      </c>
      <c r="C273" s="7" t="s">
        <v>194</v>
      </c>
      <c r="D273" s="7">
        <v>299</v>
      </c>
      <c r="E273" s="7">
        <v>47</v>
      </c>
      <c r="F273" s="7">
        <f t="shared" si="4"/>
        <v>14053</v>
      </c>
      <c r="G273" s="8" t="s">
        <v>195</v>
      </c>
    </row>
    <row r="274" spans="1:7">
      <c r="A274" s="6"/>
      <c r="B274" s="63" t="s">
        <v>387</v>
      </c>
      <c r="C274" s="7" t="s">
        <v>206</v>
      </c>
      <c r="D274" s="7">
        <v>2399</v>
      </c>
      <c r="E274" s="7">
        <v>50</v>
      </c>
      <c r="F274" s="7">
        <f t="shared" si="4"/>
        <v>119950</v>
      </c>
      <c r="G274" s="8" t="s">
        <v>204</v>
      </c>
    </row>
    <row r="275" spans="1:7">
      <c r="A275" s="6"/>
      <c r="B275" s="63" t="s">
        <v>387</v>
      </c>
      <c r="C275" s="7" t="s">
        <v>194</v>
      </c>
      <c r="D275" s="7">
        <v>299</v>
      </c>
      <c r="E275" s="7">
        <v>4</v>
      </c>
      <c r="F275" s="7">
        <f t="shared" si="4"/>
        <v>1196</v>
      </c>
      <c r="G275" s="8" t="s">
        <v>204</v>
      </c>
    </row>
    <row r="276" spans="1:7">
      <c r="A276" s="6"/>
      <c r="B276" s="63" t="s">
        <v>384</v>
      </c>
      <c r="C276" s="7" t="s">
        <v>197</v>
      </c>
      <c r="D276" s="7">
        <v>499</v>
      </c>
      <c r="E276" s="7">
        <v>53</v>
      </c>
      <c r="F276" s="7">
        <f t="shared" si="4"/>
        <v>26447</v>
      </c>
      <c r="G276" s="8" t="s">
        <v>195</v>
      </c>
    </row>
    <row r="277" spans="1:7">
      <c r="A277" s="6"/>
      <c r="B277" s="63" t="s">
        <v>384</v>
      </c>
      <c r="C277" s="7" t="s">
        <v>203</v>
      </c>
      <c r="D277" s="7">
        <v>799</v>
      </c>
      <c r="E277" s="7">
        <v>36</v>
      </c>
      <c r="F277" s="7">
        <f t="shared" si="4"/>
        <v>28764</v>
      </c>
      <c r="G277" s="8" t="s">
        <v>192</v>
      </c>
    </row>
    <row r="278" spans="1:7">
      <c r="A278" s="6"/>
      <c r="B278" s="63" t="s">
        <v>381</v>
      </c>
      <c r="C278" s="7" t="s">
        <v>191</v>
      </c>
      <c r="D278" s="7">
        <v>399</v>
      </c>
      <c r="E278" s="7">
        <v>68</v>
      </c>
      <c r="F278" s="7">
        <f t="shared" si="4"/>
        <v>27132</v>
      </c>
      <c r="G278" s="8" t="s">
        <v>198</v>
      </c>
    </row>
    <row r="279" spans="1:7">
      <c r="A279" s="6"/>
      <c r="B279" s="63" t="s">
        <v>378</v>
      </c>
      <c r="C279" s="7" t="s">
        <v>200</v>
      </c>
      <c r="D279" s="7">
        <v>1299</v>
      </c>
      <c r="E279" s="7">
        <v>100</v>
      </c>
      <c r="F279" s="7">
        <f t="shared" si="4"/>
        <v>129900</v>
      </c>
      <c r="G279" s="8" t="s">
        <v>204</v>
      </c>
    </row>
    <row r="280" spans="1:7">
      <c r="A280" s="6"/>
      <c r="B280" s="63" t="s">
        <v>375</v>
      </c>
      <c r="C280" s="7" t="s">
        <v>209</v>
      </c>
      <c r="D280" s="7">
        <v>1599</v>
      </c>
      <c r="E280" s="7">
        <v>72</v>
      </c>
      <c r="F280" s="7">
        <f t="shared" si="4"/>
        <v>115128</v>
      </c>
      <c r="G280" s="8" t="s">
        <v>192</v>
      </c>
    </row>
    <row r="281" spans="1:7">
      <c r="A281" s="6"/>
      <c r="B281" s="63" t="s">
        <v>372</v>
      </c>
      <c r="C281" s="7" t="s">
        <v>197</v>
      </c>
      <c r="D281" s="7">
        <v>499</v>
      </c>
      <c r="E281" s="7">
        <v>36</v>
      </c>
      <c r="F281" s="7">
        <f t="shared" si="4"/>
        <v>17964</v>
      </c>
      <c r="G281" s="8" t="s">
        <v>198</v>
      </c>
    </row>
    <row r="282" spans="1:7">
      <c r="A282" s="6"/>
      <c r="B282" s="63" t="s">
        <v>370</v>
      </c>
      <c r="C282" s="7" t="s">
        <v>206</v>
      </c>
      <c r="D282" s="7">
        <v>2399</v>
      </c>
      <c r="E282" s="7">
        <v>0</v>
      </c>
      <c r="F282" s="7">
        <f t="shared" si="4"/>
        <v>0</v>
      </c>
      <c r="G282" s="8" t="s">
        <v>204</v>
      </c>
    </row>
    <row r="283" spans="1:7">
      <c r="A283" s="6"/>
      <c r="B283" s="63" t="s">
        <v>368</v>
      </c>
      <c r="C283" s="7" t="s">
        <v>194</v>
      </c>
      <c r="D283" s="7">
        <v>299</v>
      </c>
      <c r="E283" s="7">
        <v>8</v>
      </c>
      <c r="F283" s="7">
        <f t="shared" si="4"/>
        <v>2392</v>
      </c>
      <c r="G283" s="8" t="s">
        <v>192</v>
      </c>
    </row>
    <row r="284" spans="1:7">
      <c r="A284" s="6"/>
      <c r="B284" s="63" t="s">
        <v>365</v>
      </c>
      <c r="C284" s="7" t="s">
        <v>197</v>
      </c>
      <c r="D284" s="7">
        <v>499</v>
      </c>
      <c r="E284" s="7">
        <v>74</v>
      </c>
      <c r="F284" s="7">
        <f t="shared" si="4"/>
        <v>36926</v>
      </c>
      <c r="G284" s="8" t="s">
        <v>204</v>
      </c>
    </row>
    <row r="285" spans="1:7">
      <c r="A285" s="6"/>
      <c r="B285" s="63" t="s">
        <v>365</v>
      </c>
      <c r="C285" s="7" t="s">
        <v>203</v>
      </c>
      <c r="D285" s="7">
        <v>799</v>
      </c>
      <c r="E285" s="7">
        <v>16</v>
      </c>
      <c r="F285" s="7">
        <f t="shared" si="4"/>
        <v>12784</v>
      </c>
      <c r="G285" s="8" t="s">
        <v>198</v>
      </c>
    </row>
    <row r="286" spans="1:7">
      <c r="A286" s="6"/>
      <c r="B286" s="63" t="s">
        <v>362</v>
      </c>
      <c r="C286" s="7" t="s">
        <v>209</v>
      </c>
      <c r="D286" s="7">
        <v>1599</v>
      </c>
      <c r="E286" s="7">
        <v>77</v>
      </c>
      <c r="F286" s="7">
        <f t="shared" si="4"/>
        <v>123123</v>
      </c>
      <c r="G286" s="8" t="s">
        <v>195</v>
      </c>
    </row>
    <row r="287" spans="1:7">
      <c r="A287" s="6"/>
      <c r="B287" s="63" t="s">
        <v>362</v>
      </c>
      <c r="C287" s="7" t="s">
        <v>191</v>
      </c>
      <c r="D287" s="7">
        <v>399</v>
      </c>
      <c r="E287" s="7">
        <v>24</v>
      </c>
      <c r="F287" s="7">
        <f t="shared" si="4"/>
        <v>9576</v>
      </c>
      <c r="G287" s="8" t="s">
        <v>204</v>
      </c>
    </row>
    <row r="288" spans="1:7">
      <c r="A288" s="6"/>
      <c r="B288" s="63" t="s">
        <v>359</v>
      </c>
      <c r="C288" s="7" t="s">
        <v>200</v>
      </c>
      <c r="D288" s="7">
        <v>1299</v>
      </c>
      <c r="E288" s="7">
        <v>80</v>
      </c>
      <c r="F288" s="7">
        <f t="shared" si="4"/>
        <v>103920</v>
      </c>
      <c r="G288" s="8" t="s">
        <v>204</v>
      </c>
    </row>
    <row r="289" spans="1:7">
      <c r="A289" s="6"/>
      <c r="B289" s="63" t="s">
        <v>359</v>
      </c>
      <c r="C289" s="7" t="s">
        <v>200</v>
      </c>
      <c r="D289" s="7">
        <v>1299</v>
      </c>
      <c r="E289" s="7">
        <v>32</v>
      </c>
      <c r="F289" s="7">
        <f t="shared" si="4"/>
        <v>41568</v>
      </c>
      <c r="G289" s="8" t="s">
        <v>192</v>
      </c>
    </row>
    <row r="290" spans="1:7">
      <c r="A290" s="6"/>
      <c r="B290" s="63" t="s">
        <v>356</v>
      </c>
      <c r="C290" s="7" t="s">
        <v>191</v>
      </c>
      <c r="D290" s="7">
        <v>399</v>
      </c>
      <c r="E290" s="7">
        <v>83</v>
      </c>
      <c r="F290" s="7">
        <f t="shared" si="4"/>
        <v>33117</v>
      </c>
      <c r="G290" s="8" t="s">
        <v>195</v>
      </c>
    </row>
    <row r="291" spans="1:7">
      <c r="A291" s="6"/>
      <c r="B291" s="63" t="s">
        <v>356</v>
      </c>
      <c r="C291" s="7" t="s">
        <v>209</v>
      </c>
      <c r="D291" s="7">
        <v>1599</v>
      </c>
      <c r="E291" s="7">
        <v>40</v>
      </c>
      <c r="F291" s="7">
        <f t="shared" si="4"/>
        <v>63960</v>
      </c>
      <c r="G291" s="8" t="s">
        <v>198</v>
      </c>
    </row>
    <row r="292" spans="1:7">
      <c r="A292" s="6"/>
      <c r="B292" s="63" t="s">
        <v>353</v>
      </c>
      <c r="C292" s="7" t="s">
        <v>203</v>
      </c>
      <c r="D292" s="7">
        <v>799</v>
      </c>
      <c r="E292" s="7">
        <v>86</v>
      </c>
      <c r="F292" s="7">
        <f t="shared" si="4"/>
        <v>68714</v>
      </c>
      <c r="G292" s="8" t="s">
        <v>204</v>
      </c>
    </row>
    <row r="293" spans="1:7">
      <c r="A293" s="6"/>
      <c r="B293" s="63" t="s">
        <v>353</v>
      </c>
      <c r="C293" s="7" t="s">
        <v>197</v>
      </c>
      <c r="D293" s="7">
        <v>499</v>
      </c>
      <c r="E293" s="7">
        <v>48</v>
      </c>
      <c r="F293" s="7">
        <f t="shared" si="4"/>
        <v>23952</v>
      </c>
      <c r="G293" s="8" t="s">
        <v>204</v>
      </c>
    </row>
    <row r="294" spans="1:7">
      <c r="A294" s="6"/>
      <c r="B294" s="63" t="s">
        <v>350</v>
      </c>
      <c r="C294" s="7" t="s">
        <v>194</v>
      </c>
      <c r="D294" s="7">
        <v>299</v>
      </c>
      <c r="E294" s="7">
        <v>89</v>
      </c>
      <c r="F294" s="7">
        <f t="shared" si="4"/>
        <v>26611</v>
      </c>
      <c r="G294" s="8" t="s">
        <v>195</v>
      </c>
    </row>
    <row r="295" spans="1:7">
      <c r="A295" s="6"/>
      <c r="B295" s="63" t="s">
        <v>350</v>
      </c>
      <c r="C295" s="7" t="s">
        <v>206</v>
      </c>
      <c r="D295" s="7">
        <v>2399</v>
      </c>
      <c r="E295" s="7">
        <v>56</v>
      </c>
      <c r="F295" s="7">
        <f t="shared" si="4"/>
        <v>134344</v>
      </c>
      <c r="G295" s="8" t="s">
        <v>192</v>
      </c>
    </row>
    <row r="296" spans="1:7">
      <c r="A296" s="6"/>
      <c r="B296" s="63" t="s">
        <v>347</v>
      </c>
      <c r="C296" s="7" t="s">
        <v>206</v>
      </c>
      <c r="D296" s="7">
        <v>2399</v>
      </c>
      <c r="E296" s="7">
        <v>92</v>
      </c>
      <c r="F296" s="7">
        <f t="shared" si="4"/>
        <v>220708</v>
      </c>
      <c r="G296" s="8" t="s">
        <v>204</v>
      </c>
    </row>
    <row r="297" spans="1:7">
      <c r="A297" s="6"/>
      <c r="B297" s="63" t="s">
        <v>347</v>
      </c>
      <c r="C297" s="7" t="s">
        <v>194</v>
      </c>
      <c r="D297" s="7">
        <v>299</v>
      </c>
      <c r="E297" s="7">
        <v>64</v>
      </c>
      <c r="F297" s="7">
        <f t="shared" si="4"/>
        <v>19136</v>
      </c>
      <c r="G297" s="8" t="s">
        <v>198</v>
      </c>
    </row>
    <row r="298" spans="1:7">
      <c r="A298" s="6"/>
      <c r="B298" s="63" t="s">
        <v>344</v>
      </c>
      <c r="C298" s="7" t="s">
        <v>197</v>
      </c>
      <c r="D298" s="7">
        <v>499</v>
      </c>
      <c r="E298" s="7">
        <v>95</v>
      </c>
      <c r="F298" s="7">
        <f t="shared" si="4"/>
        <v>47405</v>
      </c>
      <c r="G298" s="8" t="s">
        <v>195</v>
      </c>
    </row>
    <row r="299" spans="1:7">
      <c r="A299" s="6"/>
      <c r="B299" s="63" t="s">
        <v>344</v>
      </c>
      <c r="C299" s="7" t="s">
        <v>203</v>
      </c>
      <c r="D299" s="7">
        <v>799</v>
      </c>
      <c r="E299" s="7">
        <v>72</v>
      </c>
      <c r="F299" s="7">
        <f t="shared" si="4"/>
        <v>57528</v>
      </c>
      <c r="G299" s="8" t="s">
        <v>204</v>
      </c>
    </row>
    <row r="300" spans="1:7">
      <c r="A300" s="6"/>
      <c r="B300" s="63" t="s">
        <v>341</v>
      </c>
      <c r="C300" s="7" t="s">
        <v>209</v>
      </c>
      <c r="D300" s="7">
        <v>1599</v>
      </c>
      <c r="E300" s="7">
        <v>98</v>
      </c>
      <c r="F300" s="7">
        <f t="shared" si="4"/>
        <v>156702</v>
      </c>
      <c r="G300" s="8" t="s">
        <v>204</v>
      </c>
    </row>
    <row r="301" spans="1:7">
      <c r="A301" s="6"/>
      <c r="B301" s="63" t="s">
        <v>341</v>
      </c>
      <c r="C301" s="7" t="s">
        <v>191</v>
      </c>
      <c r="D301" s="7">
        <v>399</v>
      </c>
      <c r="E301" s="7">
        <v>80</v>
      </c>
      <c r="F301" s="7">
        <f t="shared" si="4"/>
        <v>31920</v>
      </c>
      <c r="G301" s="8" t="s">
        <v>192</v>
      </c>
    </row>
    <row r="302" spans="1:7">
      <c r="A302" s="6"/>
      <c r="B302" s="63" t="s">
        <v>273</v>
      </c>
      <c r="C302" s="7" t="s">
        <v>197</v>
      </c>
      <c r="D302" s="7">
        <v>499</v>
      </c>
      <c r="E302" s="7">
        <v>90</v>
      </c>
      <c r="F302" s="7">
        <f t="shared" si="4"/>
        <v>44910</v>
      </c>
      <c r="G302" s="8" t="s">
        <v>198</v>
      </c>
    </row>
    <row r="303" spans="1:7">
      <c r="A303" s="6"/>
      <c r="B303" s="63" t="s">
        <v>272</v>
      </c>
      <c r="C303" s="7" t="s">
        <v>194</v>
      </c>
      <c r="D303" s="7">
        <v>299</v>
      </c>
      <c r="E303" s="7">
        <v>89</v>
      </c>
      <c r="F303" s="7">
        <f t="shared" si="4"/>
        <v>26611</v>
      </c>
      <c r="G303" s="8" t="s">
        <v>195</v>
      </c>
    </row>
    <row r="304" spans="1:7">
      <c r="A304" s="6"/>
      <c r="B304" s="63" t="s">
        <v>272</v>
      </c>
      <c r="C304" s="7" t="s">
        <v>200</v>
      </c>
      <c r="D304" s="7">
        <v>1299</v>
      </c>
      <c r="E304" s="7">
        <v>10</v>
      </c>
      <c r="F304" s="7">
        <f t="shared" si="4"/>
        <v>12990</v>
      </c>
      <c r="G304" s="8" t="s">
        <v>201</v>
      </c>
    </row>
    <row r="305" spans="1:7">
      <c r="A305" s="6"/>
      <c r="B305" s="63" t="s">
        <v>271</v>
      </c>
      <c r="C305" s="7" t="s">
        <v>191</v>
      </c>
      <c r="D305" s="7">
        <v>399</v>
      </c>
      <c r="E305" s="7">
        <v>88</v>
      </c>
      <c r="F305" s="7">
        <f t="shared" si="4"/>
        <v>35112</v>
      </c>
      <c r="G305" s="8" t="s">
        <v>192</v>
      </c>
    </row>
    <row r="306" spans="1:7">
      <c r="A306" s="6"/>
      <c r="B306" s="63" t="s">
        <v>271</v>
      </c>
      <c r="C306" s="7" t="s">
        <v>191</v>
      </c>
      <c r="D306" s="7">
        <v>399</v>
      </c>
      <c r="E306" s="7">
        <v>19</v>
      </c>
      <c r="F306" s="7">
        <f t="shared" si="4"/>
        <v>7581</v>
      </c>
      <c r="G306" s="8" t="s">
        <v>192</v>
      </c>
    </row>
    <row r="307" spans="1:7">
      <c r="A307" s="6"/>
      <c r="B307" s="63" t="s">
        <v>270</v>
      </c>
      <c r="C307" s="7" t="s">
        <v>209</v>
      </c>
      <c r="D307" s="7">
        <v>1599</v>
      </c>
      <c r="E307" s="7">
        <v>87</v>
      </c>
      <c r="F307" s="7">
        <f t="shared" si="4"/>
        <v>139113</v>
      </c>
      <c r="G307" s="8" t="s">
        <v>207</v>
      </c>
    </row>
    <row r="308" spans="1:7">
      <c r="A308" s="6"/>
      <c r="B308" s="63" t="s">
        <v>270</v>
      </c>
      <c r="C308" s="7" t="s">
        <v>203</v>
      </c>
      <c r="D308" s="7">
        <v>799</v>
      </c>
      <c r="E308" s="7">
        <v>28</v>
      </c>
      <c r="F308" s="7">
        <f t="shared" si="4"/>
        <v>22372</v>
      </c>
      <c r="G308" s="8" t="s">
        <v>201</v>
      </c>
    </row>
    <row r="309" spans="1:7">
      <c r="A309" s="6"/>
      <c r="B309" s="63" t="s">
        <v>269</v>
      </c>
      <c r="C309" s="7" t="s">
        <v>206</v>
      </c>
      <c r="D309" s="7">
        <v>2399</v>
      </c>
      <c r="E309" s="7">
        <v>86</v>
      </c>
      <c r="F309" s="7">
        <f t="shared" si="4"/>
        <v>206314</v>
      </c>
      <c r="G309" s="8" t="s">
        <v>204</v>
      </c>
    </row>
    <row r="310" spans="1:7">
      <c r="A310" s="6"/>
      <c r="B310" s="63" t="s">
        <v>269</v>
      </c>
      <c r="C310" s="7" t="s">
        <v>194</v>
      </c>
      <c r="D310" s="7">
        <v>299</v>
      </c>
      <c r="E310" s="7">
        <v>37</v>
      </c>
      <c r="F310" s="7">
        <f t="shared" si="4"/>
        <v>11063</v>
      </c>
      <c r="G310" s="8" t="s">
        <v>192</v>
      </c>
    </row>
    <row r="311" spans="1:7">
      <c r="A311" s="6"/>
      <c r="B311" s="63" t="s">
        <v>268</v>
      </c>
      <c r="C311" s="7" t="s">
        <v>203</v>
      </c>
      <c r="D311" s="7">
        <v>799</v>
      </c>
      <c r="E311" s="7">
        <v>85</v>
      </c>
      <c r="F311" s="7">
        <f t="shared" si="4"/>
        <v>67915</v>
      </c>
      <c r="G311" s="8" t="s">
        <v>201</v>
      </c>
    </row>
    <row r="312" spans="1:7">
      <c r="A312" s="6"/>
      <c r="B312" s="63" t="s">
        <v>268</v>
      </c>
      <c r="C312" s="7" t="s">
        <v>206</v>
      </c>
      <c r="D312" s="7">
        <v>2399</v>
      </c>
      <c r="E312" s="7">
        <v>46</v>
      </c>
      <c r="F312" s="7">
        <f t="shared" si="4"/>
        <v>110354</v>
      </c>
      <c r="G312" s="8" t="s">
        <v>201</v>
      </c>
    </row>
    <row r="313" spans="1:7">
      <c r="A313" s="6"/>
      <c r="B313" s="63" t="s">
        <v>267</v>
      </c>
      <c r="C313" s="7" t="s">
        <v>200</v>
      </c>
      <c r="D313" s="7">
        <v>1299</v>
      </c>
      <c r="E313" s="7">
        <v>84</v>
      </c>
      <c r="F313" s="7">
        <f t="shared" si="4"/>
        <v>109116</v>
      </c>
      <c r="G313" s="8" t="s">
        <v>198</v>
      </c>
    </row>
    <row r="314" spans="1:7">
      <c r="A314" s="6"/>
      <c r="B314" s="63" t="s">
        <v>267</v>
      </c>
      <c r="C314" s="7" t="s">
        <v>197</v>
      </c>
      <c r="D314" s="7">
        <v>499</v>
      </c>
      <c r="E314" s="7">
        <v>55</v>
      </c>
      <c r="F314" s="7">
        <f t="shared" si="4"/>
        <v>27445</v>
      </c>
      <c r="G314" s="8" t="s">
        <v>192</v>
      </c>
    </row>
    <row r="315" spans="1:7">
      <c r="A315" s="6"/>
      <c r="B315" s="63" t="s">
        <v>266</v>
      </c>
      <c r="C315" s="7" t="s">
        <v>197</v>
      </c>
      <c r="D315" s="7">
        <v>499</v>
      </c>
      <c r="E315" s="7">
        <v>83</v>
      </c>
      <c r="F315" s="7">
        <f t="shared" si="4"/>
        <v>41417</v>
      </c>
      <c r="G315" s="8" t="s">
        <v>195</v>
      </c>
    </row>
    <row r="316" spans="1:7">
      <c r="A316" s="6"/>
      <c r="B316" s="63" t="s">
        <v>266</v>
      </c>
      <c r="C316" s="7" t="s">
        <v>209</v>
      </c>
      <c r="D316" s="7">
        <v>1599</v>
      </c>
      <c r="E316" s="7">
        <v>64</v>
      </c>
      <c r="F316" s="7">
        <f t="shared" si="4"/>
        <v>102336</v>
      </c>
      <c r="G316" s="8" t="s">
        <v>201</v>
      </c>
    </row>
    <row r="317" spans="1:7">
      <c r="A317" s="6"/>
      <c r="B317" s="63" t="s">
        <v>265</v>
      </c>
      <c r="C317" s="7" t="s">
        <v>194</v>
      </c>
      <c r="D317" s="7">
        <v>299</v>
      </c>
      <c r="E317" s="7">
        <v>82</v>
      </c>
      <c r="F317" s="7">
        <f t="shared" si="4"/>
        <v>24518</v>
      </c>
      <c r="G317" s="8" t="s">
        <v>192</v>
      </c>
    </row>
    <row r="318" spans="1:7">
      <c r="A318" s="6"/>
      <c r="B318" s="63" t="s">
        <v>265</v>
      </c>
      <c r="C318" s="7" t="s">
        <v>200</v>
      </c>
      <c r="D318" s="7">
        <v>1299</v>
      </c>
      <c r="E318" s="7">
        <v>73</v>
      </c>
      <c r="F318" s="7">
        <f t="shared" si="4"/>
        <v>94827</v>
      </c>
      <c r="G318" s="8" t="s">
        <v>192</v>
      </c>
    </row>
    <row r="319" spans="1:7">
      <c r="A319" s="6"/>
      <c r="B319" s="63" t="s">
        <v>264</v>
      </c>
      <c r="C319" s="7" t="s">
        <v>191</v>
      </c>
      <c r="D319" s="7">
        <v>399</v>
      </c>
      <c r="E319" s="7">
        <v>81</v>
      </c>
      <c r="F319" s="7">
        <f t="shared" si="4"/>
        <v>32319</v>
      </c>
      <c r="G319" s="8" t="s">
        <v>207</v>
      </c>
    </row>
    <row r="320" spans="1:7">
      <c r="A320" s="6"/>
      <c r="B320" s="63" t="s">
        <v>264</v>
      </c>
      <c r="C320" s="7" t="s">
        <v>191</v>
      </c>
      <c r="D320" s="7">
        <v>399</v>
      </c>
      <c r="E320" s="7">
        <v>82</v>
      </c>
      <c r="F320" s="7">
        <f t="shared" si="4"/>
        <v>32718</v>
      </c>
      <c r="G320" s="8" t="s">
        <v>201</v>
      </c>
    </row>
    <row r="321" spans="1:7">
      <c r="A321" s="6"/>
      <c r="B321" s="63" t="s">
        <v>263</v>
      </c>
      <c r="C321" s="7" t="s">
        <v>209</v>
      </c>
      <c r="D321" s="7">
        <v>1599</v>
      </c>
      <c r="E321" s="7">
        <v>80</v>
      </c>
      <c r="F321" s="7">
        <f t="shared" si="4"/>
        <v>127920</v>
      </c>
      <c r="G321" s="8" t="s">
        <v>204</v>
      </c>
    </row>
    <row r="322" spans="1:7">
      <c r="A322" s="6"/>
      <c r="B322" s="63" t="s">
        <v>263</v>
      </c>
      <c r="C322" s="7" t="s">
        <v>203</v>
      </c>
      <c r="D322" s="7">
        <v>799</v>
      </c>
      <c r="E322" s="7">
        <v>91</v>
      </c>
      <c r="F322" s="7">
        <f t="shared" ref="F322:F385" si="5">E322*D322</f>
        <v>72709</v>
      </c>
      <c r="G322" s="8" t="s">
        <v>192</v>
      </c>
    </row>
    <row r="323" spans="1:7">
      <c r="A323" s="6"/>
      <c r="B323" s="63" t="s">
        <v>262</v>
      </c>
      <c r="C323" s="7" t="s">
        <v>206</v>
      </c>
      <c r="D323" s="7">
        <v>2399</v>
      </c>
      <c r="E323" s="7">
        <v>79</v>
      </c>
      <c r="F323" s="7">
        <f t="shared" si="5"/>
        <v>189521</v>
      </c>
      <c r="G323" s="8" t="s">
        <v>201</v>
      </c>
    </row>
    <row r="324" spans="1:7">
      <c r="A324" s="6"/>
      <c r="B324" s="63" t="s">
        <v>262</v>
      </c>
      <c r="C324" s="7" t="s">
        <v>194</v>
      </c>
      <c r="D324" s="7">
        <v>299</v>
      </c>
      <c r="E324" s="7">
        <v>100</v>
      </c>
      <c r="F324" s="7">
        <f t="shared" si="5"/>
        <v>29900</v>
      </c>
      <c r="G324" s="8" t="s">
        <v>201</v>
      </c>
    </row>
    <row r="325" spans="1:7">
      <c r="A325" s="6"/>
      <c r="B325" s="63" t="s">
        <v>261</v>
      </c>
      <c r="C325" s="7" t="s">
        <v>203</v>
      </c>
      <c r="D325" s="7">
        <v>799</v>
      </c>
      <c r="E325" s="7">
        <v>78</v>
      </c>
      <c r="F325" s="7">
        <f t="shared" si="5"/>
        <v>62322</v>
      </c>
      <c r="G325" s="8" t="s">
        <v>198</v>
      </c>
    </row>
    <row r="326" spans="1:7">
      <c r="A326" s="6"/>
      <c r="B326" s="63" t="s">
        <v>261</v>
      </c>
      <c r="C326" s="7" t="s">
        <v>206</v>
      </c>
      <c r="D326" s="7">
        <v>2399</v>
      </c>
      <c r="E326" s="7">
        <v>94</v>
      </c>
      <c r="F326" s="7">
        <f t="shared" si="5"/>
        <v>225506</v>
      </c>
      <c r="G326" s="8" t="s">
        <v>192</v>
      </c>
    </row>
    <row r="327" spans="1:7">
      <c r="A327" s="6"/>
      <c r="B327" s="63" t="s">
        <v>260</v>
      </c>
      <c r="C327" s="7" t="s">
        <v>200</v>
      </c>
      <c r="D327" s="7">
        <v>1299</v>
      </c>
      <c r="E327" s="7">
        <v>77</v>
      </c>
      <c r="F327" s="7">
        <f t="shared" si="5"/>
        <v>100023</v>
      </c>
      <c r="G327" s="8" t="s">
        <v>195</v>
      </c>
    </row>
    <row r="328" spans="1:7">
      <c r="A328" s="6"/>
      <c r="B328" s="63" t="s">
        <v>260</v>
      </c>
      <c r="C328" s="7" t="s">
        <v>197</v>
      </c>
      <c r="D328" s="7">
        <v>499</v>
      </c>
      <c r="E328" s="7">
        <v>88</v>
      </c>
      <c r="F328" s="7">
        <f t="shared" si="5"/>
        <v>43912</v>
      </c>
      <c r="G328" s="8" t="s">
        <v>201</v>
      </c>
    </row>
    <row r="329" spans="1:7">
      <c r="A329" s="6"/>
      <c r="B329" s="63" t="s">
        <v>259</v>
      </c>
      <c r="C329" s="7" t="s">
        <v>197</v>
      </c>
      <c r="D329" s="7">
        <v>499</v>
      </c>
      <c r="E329" s="7">
        <v>76</v>
      </c>
      <c r="F329" s="7">
        <f t="shared" si="5"/>
        <v>37924</v>
      </c>
      <c r="G329" s="8" t="s">
        <v>192</v>
      </c>
    </row>
    <row r="330" spans="1:7">
      <c r="A330" s="6"/>
      <c r="B330" s="63" t="s">
        <v>259</v>
      </c>
      <c r="C330" s="7" t="s">
        <v>209</v>
      </c>
      <c r="D330" s="7">
        <v>1599</v>
      </c>
      <c r="E330" s="7">
        <v>82</v>
      </c>
      <c r="F330" s="7">
        <f t="shared" si="5"/>
        <v>131118</v>
      </c>
      <c r="G330" s="8" t="s">
        <v>192</v>
      </c>
    </row>
    <row r="331" spans="1:7">
      <c r="A331" s="6"/>
      <c r="B331" s="63" t="s">
        <v>258</v>
      </c>
      <c r="C331" s="7" t="s">
        <v>194</v>
      </c>
      <c r="D331" s="7">
        <v>299</v>
      </c>
      <c r="E331" s="7">
        <v>75</v>
      </c>
      <c r="F331" s="7">
        <f t="shared" si="5"/>
        <v>22425</v>
      </c>
      <c r="G331" s="8" t="s">
        <v>207</v>
      </c>
    </row>
    <row r="332" spans="1:7">
      <c r="A332" s="6"/>
      <c r="B332" s="63" t="s">
        <v>258</v>
      </c>
      <c r="C332" s="7" t="s">
        <v>200</v>
      </c>
      <c r="D332" s="7">
        <v>1299</v>
      </c>
      <c r="E332" s="7">
        <v>76</v>
      </c>
      <c r="F332" s="7">
        <f t="shared" si="5"/>
        <v>98724</v>
      </c>
      <c r="G332" s="8" t="s">
        <v>201</v>
      </c>
    </row>
    <row r="333" spans="1:7">
      <c r="A333" s="6"/>
      <c r="B333" s="63" t="s">
        <v>257</v>
      </c>
      <c r="C333" s="7" t="s">
        <v>191</v>
      </c>
      <c r="D333" s="7">
        <v>399</v>
      </c>
      <c r="E333" s="7">
        <v>74</v>
      </c>
      <c r="F333" s="7">
        <f t="shared" si="5"/>
        <v>29526</v>
      </c>
      <c r="G333" s="8" t="s">
        <v>204</v>
      </c>
    </row>
    <row r="334" spans="1:7">
      <c r="A334" s="6"/>
      <c r="B334" s="63" t="s">
        <v>257</v>
      </c>
      <c r="C334" s="7" t="s">
        <v>191</v>
      </c>
      <c r="D334" s="7">
        <v>399</v>
      </c>
      <c r="E334" s="7">
        <v>70</v>
      </c>
      <c r="F334" s="7">
        <f t="shared" si="5"/>
        <v>27930</v>
      </c>
      <c r="G334" s="8" t="s">
        <v>192</v>
      </c>
    </row>
    <row r="335" spans="1:7">
      <c r="A335" s="6"/>
      <c r="B335" s="63" t="s">
        <v>256</v>
      </c>
      <c r="C335" s="7" t="s">
        <v>209</v>
      </c>
      <c r="D335" s="7">
        <v>1599</v>
      </c>
      <c r="E335" s="7">
        <v>73</v>
      </c>
      <c r="F335" s="7">
        <f t="shared" si="5"/>
        <v>116727</v>
      </c>
      <c r="G335" s="8" t="s">
        <v>201</v>
      </c>
    </row>
    <row r="336" spans="1:7">
      <c r="A336" s="6"/>
      <c r="B336" s="63" t="s">
        <v>256</v>
      </c>
      <c r="C336" s="7" t="s">
        <v>203</v>
      </c>
      <c r="D336" s="7">
        <v>799</v>
      </c>
      <c r="E336" s="7">
        <v>64</v>
      </c>
      <c r="F336" s="7">
        <f t="shared" si="5"/>
        <v>51136</v>
      </c>
      <c r="G336" s="8" t="s">
        <v>201</v>
      </c>
    </row>
    <row r="337" spans="1:7">
      <c r="A337" s="6"/>
      <c r="B337" s="63" t="s">
        <v>255</v>
      </c>
      <c r="C337" s="7" t="s">
        <v>206</v>
      </c>
      <c r="D337" s="7">
        <v>2399</v>
      </c>
      <c r="E337" s="7">
        <v>72</v>
      </c>
      <c r="F337" s="7">
        <f t="shared" si="5"/>
        <v>172728</v>
      </c>
      <c r="G337" s="8" t="s">
        <v>198</v>
      </c>
    </row>
    <row r="338" spans="1:7">
      <c r="A338" s="6"/>
      <c r="B338" s="63" t="s">
        <v>255</v>
      </c>
      <c r="C338" s="7" t="s">
        <v>194</v>
      </c>
      <c r="D338" s="7">
        <v>299</v>
      </c>
      <c r="E338" s="7">
        <v>58</v>
      </c>
      <c r="F338" s="7">
        <f t="shared" si="5"/>
        <v>17342</v>
      </c>
      <c r="G338" s="8" t="s">
        <v>192</v>
      </c>
    </row>
    <row r="339" spans="1:7">
      <c r="A339" s="6"/>
      <c r="B339" s="63" t="s">
        <v>254</v>
      </c>
      <c r="C339" s="7" t="s">
        <v>203</v>
      </c>
      <c r="D339" s="7">
        <v>799</v>
      </c>
      <c r="E339" s="7">
        <v>71</v>
      </c>
      <c r="F339" s="7">
        <f t="shared" si="5"/>
        <v>56729</v>
      </c>
      <c r="G339" s="8" t="s">
        <v>195</v>
      </c>
    </row>
    <row r="340" spans="1:7">
      <c r="A340" s="6"/>
      <c r="B340" s="63" t="s">
        <v>253</v>
      </c>
      <c r="C340" s="7" t="s">
        <v>200</v>
      </c>
      <c r="D340" s="7">
        <v>1299</v>
      </c>
      <c r="E340" s="7">
        <v>70</v>
      </c>
      <c r="F340" s="7">
        <f t="shared" si="5"/>
        <v>90930</v>
      </c>
      <c r="G340" s="8" t="s">
        <v>192</v>
      </c>
    </row>
    <row r="341" spans="1:7">
      <c r="A341" s="6"/>
      <c r="B341" s="63" t="s">
        <v>252</v>
      </c>
      <c r="C341" s="7" t="s">
        <v>197</v>
      </c>
      <c r="D341" s="7">
        <v>499</v>
      </c>
      <c r="E341" s="7">
        <v>69</v>
      </c>
      <c r="F341" s="7">
        <f t="shared" si="5"/>
        <v>34431</v>
      </c>
      <c r="G341" s="8" t="s">
        <v>207</v>
      </c>
    </row>
    <row r="342" spans="1:7">
      <c r="A342" s="6"/>
      <c r="B342" s="63" t="s">
        <v>251</v>
      </c>
      <c r="C342" s="7" t="s">
        <v>194</v>
      </c>
      <c r="D342" s="7">
        <v>299</v>
      </c>
      <c r="E342" s="7">
        <v>68</v>
      </c>
      <c r="F342" s="7">
        <f t="shared" si="5"/>
        <v>20332</v>
      </c>
      <c r="G342" s="8" t="s">
        <v>204</v>
      </c>
    </row>
    <row r="343" spans="1:7">
      <c r="A343" s="6"/>
      <c r="B343" s="63" t="s">
        <v>250</v>
      </c>
      <c r="C343" s="7" t="s">
        <v>191</v>
      </c>
      <c r="D343" s="7">
        <v>399</v>
      </c>
      <c r="E343" s="7">
        <v>67</v>
      </c>
      <c r="F343" s="7">
        <f t="shared" si="5"/>
        <v>26733</v>
      </c>
      <c r="G343" s="8" t="s">
        <v>201</v>
      </c>
    </row>
    <row r="344" spans="1:7">
      <c r="A344" s="6"/>
      <c r="B344" s="63" t="s">
        <v>249</v>
      </c>
      <c r="C344" s="7" t="s">
        <v>209</v>
      </c>
      <c r="D344" s="7">
        <v>1599</v>
      </c>
      <c r="E344" s="7">
        <v>66</v>
      </c>
      <c r="F344" s="7">
        <f t="shared" si="5"/>
        <v>105534</v>
      </c>
      <c r="G344" s="8" t="s">
        <v>198</v>
      </c>
    </row>
    <row r="345" spans="1:7">
      <c r="A345" s="6"/>
      <c r="B345" s="63" t="s">
        <v>249</v>
      </c>
      <c r="C345" s="7" t="s">
        <v>203</v>
      </c>
      <c r="D345" s="7">
        <v>799</v>
      </c>
      <c r="E345" s="7">
        <v>22</v>
      </c>
      <c r="F345" s="7">
        <f t="shared" si="5"/>
        <v>17578</v>
      </c>
      <c r="G345" s="8" t="s">
        <v>192</v>
      </c>
    </row>
    <row r="346" spans="1:7">
      <c r="A346" s="6"/>
      <c r="B346" s="63" t="s">
        <v>248</v>
      </c>
      <c r="C346" s="7" t="s">
        <v>206</v>
      </c>
      <c r="D346" s="7">
        <v>2399</v>
      </c>
      <c r="E346" s="7">
        <v>65</v>
      </c>
      <c r="F346" s="7">
        <f t="shared" si="5"/>
        <v>155935</v>
      </c>
      <c r="G346" s="8" t="s">
        <v>195</v>
      </c>
    </row>
    <row r="347" spans="1:7">
      <c r="A347" s="6"/>
      <c r="B347" s="63" t="s">
        <v>248</v>
      </c>
      <c r="C347" s="7" t="s">
        <v>194</v>
      </c>
      <c r="D347" s="7">
        <v>299</v>
      </c>
      <c r="E347" s="7">
        <v>16</v>
      </c>
      <c r="F347" s="7">
        <f t="shared" si="5"/>
        <v>4784</v>
      </c>
      <c r="G347" s="8" t="s">
        <v>201</v>
      </c>
    </row>
    <row r="348" spans="1:7">
      <c r="A348" s="6"/>
      <c r="B348" s="63" t="s">
        <v>247</v>
      </c>
      <c r="C348" s="7" t="s">
        <v>203</v>
      </c>
      <c r="D348" s="7">
        <v>799</v>
      </c>
      <c r="E348" s="7">
        <v>64</v>
      </c>
      <c r="F348" s="7">
        <f t="shared" si="5"/>
        <v>51136</v>
      </c>
      <c r="G348" s="8" t="s">
        <v>192</v>
      </c>
    </row>
    <row r="349" spans="1:7">
      <c r="A349" s="6"/>
      <c r="B349" s="63" t="s">
        <v>247</v>
      </c>
      <c r="C349" s="7" t="s">
        <v>206</v>
      </c>
      <c r="D349" s="7">
        <v>2399</v>
      </c>
      <c r="E349" s="7">
        <v>10</v>
      </c>
      <c r="F349" s="7">
        <f t="shared" si="5"/>
        <v>23990</v>
      </c>
      <c r="G349" s="8" t="s">
        <v>192</v>
      </c>
    </row>
    <row r="350" spans="1:7">
      <c r="A350" s="6"/>
      <c r="B350" s="63" t="s">
        <v>246</v>
      </c>
      <c r="C350" s="7" t="s">
        <v>200</v>
      </c>
      <c r="D350" s="7">
        <v>1299</v>
      </c>
      <c r="E350" s="7">
        <v>63</v>
      </c>
      <c r="F350" s="7">
        <f t="shared" si="5"/>
        <v>81837</v>
      </c>
      <c r="G350" s="8" t="s">
        <v>207</v>
      </c>
    </row>
    <row r="351" spans="1:7">
      <c r="A351" s="6"/>
      <c r="B351" s="63" t="s">
        <v>246</v>
      </c>
      <c r="C351" s="7" t="s">
        <v>197</v>
      </c>
      <c r="D351" s="7">
        <v>499</v>
      </c>
      <c r="E351" s="7">
        <v>4</v>
      </c>
      <c r="F351" s="7">
        <f t="shared" si="5"/>
        <v>1996</v>
      </c>
      <c r="G351" s="8" t="s">
        <v>201</v>
      </c>
    </row>
    <row r="352" spans="1:7">
      <c r="A352" s="6"/>
      <c r="B352" s="63" t="s">
        <v>245</v>
      </c>
      <c r="C352" s="7" t="s">
        <v>197</v>
      </c>
      <c r="D352" s="7">
        <v>499</v>
      </c>
      <c r="E352" s="7">
        <v>62</v>
      </c>
      <c r="F352" s="7">
        <f t="shared" si="5"/>
        <v>30938</v>
      </c>
      <c r="G352" s="8" t="s">
        <v>204</v>
      </c>
    </row>
    <row r="353" spans="1:7">
      <c r="A353" s="6"/>
      <c r="B353" s="63" t="s">
        <v>245</v>
      </c>
      <c r="C353" s="7" t="s">
        <v>209</v>
      </c>
      <c r="D353" s="7">
        <v>1599</v>
      </c>
      <c r="E353" s="7">
        <v>0</v>
      </c>
      <c r="F353" s="7">
        <f t="shared" si="5"/>
        <v>0</v>
      </c>
      <c r="G353" s="8" t="s">
        <v>192</v>
      </c>
    </row>
    <row r="354" spans="1:7">
      <c r="A354" s="6"/>
      <c r="B354" s="63" t="s">
        <v>244</v>
      </c>
      <c r="C354" s="7" t="s">
        <v>194</v>
      </c>
      <c r="D354" s="7">
        <v>299</v>
      </c>
      <c r="E354" s="7">
        <v>61</v>
      </c>
      <c r="F354" s="7">
        <f t="shared" si="5"/>
        <v>18239</v>
      </c>
      <c r="G354" s="8" t="s">
        <v>201</v>
      </c>
    </row>
    <row r="355" spans="1:7">
      <c r="A355" s="6"/>
      <c r="B355" s="63" t="s">
        <v>244</v>
      </c>
      <c r="C355" s="7" t="s">
        <v>200</v>
      </c>
      <c r="D355" s="7">
        <v>1299</v>
      </c>
      <c r="E355" s="7">
        <v>3</v>
      </c>
      <c r="F355" s="7">
        <f t="shared" si="5"/>
        <v>3897</v>
      </c>
      <c r="G355" s="8" t="s">
        <v>201</v>
      </c>
    </row>
    <row r="356" spans="1:7">
      <c r="A356" s="6"/>
      <c r="B356" s="63" t="s">
        <v>243</v>
      </c>
      <c r="C356" s="7" t="s">
        <v>191</v>
      </c>
      <c r="D356" s="7">
        <v>399</v>
      </c>
      <c r="E356" s="7">
        <v>60</v>
      </c>
      <c r="F356" s="7">
        <f t="shared" si="5"/>
        <v>23940</v>
      </c>
      <c r="G356" s="8" t="s">
        <v>198</v>
      </c>
    </row>
    <row r="357" spans="1:7">
      <c r="A357" s="6"/>
      <c r="B357" s="63" t="s">
        <v>243</v>
      </c>
      <c r="C357" s="7" t="s">
        <v>191</v>
      </c>
      <c r="D357" s="7">
        <v>399</v>
      </c>
      <c r="E357" s="7">
        <v>6</v>
      </c>
      <c r="F357" s="7">
        <f t="shared" si="5"/>
        <v>2394</v>
      </c>
      <c r="G357" s="8" t="s">
        <v>192</v>
      </c>
    </row>
    <row r="358" spans="1:7">
      <c r="A358" s="6"/>
      <c r="B358" s="63" t="s">
        <v>304</v>
      </c>
      <c r="C358" s="7" t="s">
        <v>206</v>
      </c>
      <c r="D358" s="7">
        <v>2399</v>
      </c>
      <c r="E358" s="7">
        <v>87</v>
      </c>
      <c r="F358" s="7">
        <f t="shared" si="5"/>
        <v>208713</v>
      </c>
      <c r="G358" s="8" t="s">
        <v>201</v>
      </c>
    </row>
    <row r="359" spans="1:7">
      <c r="A359" s="6"/>
      <c r="B359" s="63" t="s">
        <v>304</v>
      </c>
      <c r="C359" s="7" t="s">
        <v>200</v>
      </c>
      <c r="D359" s="7">
        <v>1299</v>
      </c>
      <c r="E359" s="7">
        <v>81</v>
      </c>
      <c r="F359" s="7">
        <f t="shared" si="5"/>
        <v>105219</v>
      </c>
      <c r="G359" s="8" t="s">
        <v>201</v>
      </c>
    </row>
    <row r="360" spans="1:7">
      <c r="A360" s="6"/>
      <c r="B360" s="63" t="s">
        <v>303</v>
      </c>
      <c r="C360" s="7" t="s">
        <v>203</v>
      </c>
      <c r="D360" s="7">
        <v>799</v>
      </c>
      <c r="E360" s="7">
        <v>86</v>
      </c>
      <c r="F360" s="7">
        <f t="shared" si="5"/>
        <v>68714</v>
      </c>
      <c r="G360" s="8" t="s">
        <v>198</v>
      </c>
    </row>
    <row r="361" spans="1:7">
      <c r="A361" s="6"/>
      <c r="B361" s="63" t="s">
        <v>303</v>
      </c>
      <c r="C361" s="7" t="s">
        <v>209</v>
      </c>
      <c r="D361" s="7">
        <v>1599</v>
      </c>
      <c r="E361" s="7">
        <v>73</v>
      </c>
      <c r="F361" s="7">
        <f t="shared" si="5"/>
        <v>116727</v>
      </c>
      <c r="G361" s="8" t="s">
        <v>207</v>
      </c>
    </row>
    <row r="362" spans="1:7">
      <c r="A362" s="6"/>
      <c r="B362" s="63" t="s">
        <v>302</v>
      </c>
      <c r="C362" s="7" t="s">
        <v>200</v>
      </c>
      <c r="D362" s="7">
        <v>1299</v>
      </c>
      <c r="E362" s="7">
        <v>85</v>
      </c>
      <c r="F362" s="7">
        <f t="shared" si="5"/>
        <v>110415</v>
      </c>
      <c r="G362" s="8" t="s">
        <v>195</v>
      </c>
    </row>
    <row r="363" spans="1:7">
      <c r="A363" s="6"/>
      <c r="B363" s="63" t="s">
        <v>302</v>
      </c>
      <c r="C363" s="7" t="s">
        <v>197</v>
      </c>
      <c r="D363" s="7">
        <v>499</v>
      </c>
      <c r="E363" s="7">
        <v>65</v>
      </c>
      <c r="F363" s="7">
        <f t="shared" si="5"/>
        <v>32435</v>
      </c>
      <c r="G363" s="8" t="s">
        <v>195</v>
      </c>
    </row>
    <row r="364" spans="1:7">
      <c r="A364" s="6"/>
      <c r="B364" s="63" t="s">
        <v>301</v>
      </c>
      <c r="C364" s="7" t="s">
        <v>197</v>
      </c>
      <c r="D364" s="7">
        <v>499</v>
      </c>
      <c r="E364" s="7">
        <v>84</v>
      </c>
      <c r="F364" s="7">
        <f t="shared" si="5"/>
        <v>41916</v>
      </c>
      <c r="G364" s="8" t="s">
        <v>192</v>
      </c>
    </row>
    <row r="365" spans="1:7">
      <c r="A365" s="6"/>
      <c r="B365" s="63" t="s">
        <v>301</v>
      </c>
      <c r="C365" s="7" t="s">
        <v>206</v>
      </c>
      <c r="D365" s="7">
        <v>2399</v>
      </c>
      <c r="E365" s="7">
        <v>57</v>
      </c>
      <c r="F365" s="7">
        <f t="shared" si="5"/>
        <v>136743</v>
      </c>
      <c r="G365" s="8" t="s">
        <v>201</v>
      </c>
    </row>
    <row r="366" spans="1:7">
      <c r="A366" s="6"/>
      <c r="B366" s="63" t="s">
        <v>300</v>
      </c>
      <c r="C366" s="7" t="s">
        <v>194</v>
      </c>
      <c r="D366" s="7">
        <v>299</v>
      </c>
      <c r="E366" s="7">
        <v>83</v>
      </c>
      <c r="F366" s="7">
        <f t="shared" si="5"/>
        <v>24817</v>
      </c>
      <c r="G366" s="8" t="s">
        <v>207</v>
      </c>
    </row>
    <row r="367" spans="1:7">
      <c r="A367" s="6"/>
      <c r="B367" s="63" t="s">
        <v>300</v>
      </c>
      <c r="C367" s="7" t="s">
        <v>194</v>
      </c>
      <c r="D367" s="7">
        <v>299</v>
      </c>
      <c r="E367" s="7">
        <v>49</v>
      </c>
      <c r="F367" s="7">
        <f t="shared" si="5"/>
        <v>14651</v>
      </c>
      <c r="G367" s="8" t="s">
        <v>207</v>
      </c>
    </row>
    <row r="368" spans="1:7">
      <c r="A368" s="6"/>
      <c r="B368" s="63" t="s">
        <v>299</v>
      </c>
      <c r="C368" s="7" t="s">
        <v>191</v>
      </c>
      <c r="D368" s="7">
        <v>399</v>
      </c>
      <c r="E368" s="7">
        <v>82</v>
      </c>
      <c r="F368" s="7">
        <f t="shared" si="5"/>
        <v>32718</v>
      </c>
      <c r="G368" s="8" t="s">
        <v>204</v>
      </c>
    </row>
    <row r="369" spans="1:7">
      <c r="A369" s="6"/>
      <c r="B369" s="63" t="s">
        <v>299</v>
      </c>
      <c r="C369" s="7" t="s">
        <v>203</v>
      </c>
      <c r="D369" s="7">
        <v>799</v>
      </c>
      <c r="E369" s="7">
        <v>41</v>
      </c>
      <c r="F369" s="7">
        <f t="shared" si="5"/>
        <v>32759</v>
      </c>
      <c r="G369" s="8" t="s">
        <v>195</v>
      </c>
    </row>
    <row r="370" spans="1:7">
      <c r="A370" s="6"/>
      <c r="B370" s="63" t="s">
        <v>298</v>
      </c>
      <c r="C370" s="7" t="s">
        <v>209</v>
      </c>
      <c r="D370" s="7">
        <v>1599</v>
      </c>
      <c r="E370" s="7">
        <v>81</v>
      </c>
      <c r="F370" s="7">
        <f t="shared" si="5"/>
        <v>129519</v>
      </c>
      <c r="G370" s="8" t="s">
        <v>201</v>
      </c>
    </row>
    <row r="371" spans="1:7">
      <c r="A371" s="6"/>
      <c r="B371" s="63" t="s">
        <v>298</v>
      </c>
      <c r="C371" s="7" t="s">
        <v>191</v>
      </c>
      <c r="D371" s="7">
        <v>399</v>
      </c>
      <c r="E371" s="7">
        <v>33</v>
      </c>
      <c r="F371" s="7">
        <f t="shared" si="5"/>
        <v>13167</v>
      </c>
      <c r="G371" s="8" t="s">
        <v>201</v>
      </c>
    </row>
    <row r="372" spans="1:7">
      <c r="A372" s="6"/>
      <c r="B372" s="63" t="s">
        <v>297</v>
      </c>
      <c r="C372" s="7" t="s">
        <v>206</v>
      </c>
      <c r="D372" s="7">
        <v>2399</v>
      </c>
      <c r="E372" s="7">
        <v>80</v>
      </c>
      <c r="F372" s="7">
        <f t="shared" si="5"/>
        <v>191920</v>
      </c>
      <c r="G372" s="8" t="s">
        <v>198</v>
      </c>
    </row>
    <row r="373" spans="1:7">
      <c r="A373" s="6"/>
      <c r="B373" s="63" t="s">
        <v>297</v>
      </c>
      <c r="C373" s="7" t="s">
        <v>200</v>
      </c>
      <c r="D373" s="7">
        <v>1299</v>
      </c>
      <c r="E373" s="7">
        <v>97</v>
      </c>
      <c r="F373" s="7">
        <f t="shared" si="5"/>
        <v>126003</v>
      </c>
      <c r="G373" s="8" t="s">
        <v>207</v>
      </c>
    </row>
    <row r="374" spans="1:7">
      <c r="A374" s="6"/>
      <c r="B374" s="63" t="s">
        <v>296</v>
      </c>
      <c r="C374" s="7" t="s">
        <v>203</v>
      </c>
      <c r="D374" s="7">
        <v>799</v>
      </c>
      <c r="E374" s="7">
        <v>79</v>
      </c>
      <c r="F374" s="7">
        <f t="shared" si="5"/>
        <v>63121</v>
      </c>
      <c r="G374" s="8" t="s">
        <v>195</v>
      </c>
    </row>
    <row r="375" spans="1:7">
      <c r="A375" s="6"/>
      <c r="B375" s="63" t="s">
        <v>296</v>
      </c>
      <c r="C375" s="7" t="s">
        <v>209</v>
      </c>
      <c r="D375" s="7">
        <v>1599</v>
      </c>
      <c r="E375" s="7">
        <v>93</v>
      </c>
      <c r="F375" s="7">
        <f t="shared" si="5"/>
        <v>148707</v>
      </c>
      <c r="G375" s="8" t="s">
        <v>195</v>
      </c>
    </row>
    <row r="376" spans="1:7">
      <c r="A376" s="6"/>
      <c r="B376" s="63" t="s">
        <v>295</v>
      </c>
      <c r="C376" s="7" t="s">
        <v>200</v>
      </c>
      <c r="D376" s="7">
        <v>1299</v>
      </c>
      <c r="E376" s="7">
        <v>78</v>
      </c>
      <c r="F376" s="7">
        <f t="shared" si="5"/>
        <v>101322</v>
      </c>
      <c r="G376" s="8" t="s">
        <v>192</v>
      </c>
    </row>
    <row r="377" spans="1:7">
      <c r="A377" s="6"/>
      <c r="B377" s="63" t="s">
        <v>295</v>
      </c>
      <c r="C377" s="7" t="s">
        <v>197</v>
      </c>
      <c r="D377" s="7">
        <v>499</v>
      </c>
      <c r="E377" s="7">
        <v>89</v>
      </c>
      <c r="F377" s="7">
        <f t="shared" si="5"/>
        <v>44411</v>
      </c>
      <c r="G377" s="8" t="s">
        <v>201</v>
      </c>
    </row>
    <row r="378" spans="1:7">
      <c r="A378" s="6"/>
      <c r="B378" s="63" t="s">
        <v>294</v>
      </c>
      <c r="C378" s="7" t="s">
        <v>197</v>
      </c>
      <c r="D378" s="7">
        <v>499</v>
      </c>
      <c r="E378" s="7">
        <v>77</v>
      </c>
      <c r="F378" s="7">
        <f t="shared" si="5"/>
        <v>38423</v>
      </c>
      <c r="G378" s="8" t="s">
        <v>207</v>
      </c>
    </row>
    <row r="379" spans="1:7">
      <c r="A379" s="6"/>
      <c r="B379" s="63" t="s">
        <v>294</v>
      </c>
      <c r="C379" s="7" t="s">
        <v>206</v>
      </c>
      <c r="D379" s="7">
        <v>2399</v>
      </c>
      <c r="E379" s="7">
        <v>85</v>
      </c>
      <c r="F379" s="7">
        <f t="shared" si="5"/>
        <v>203915</v>
      </c>
      <c r="G379" s="8" t="s">
        <v>207</v>
      </c>
    </row>
    <row r="380" spans="1:7">
      <c r="A380" s="6"/>
      <c r="B380" s="63" t="s">
        <v>293</v>
      </c>
      <c r="C380" s="7" t="s">
        <v>194</v>
      </c>
      <c r="D380" s="7">
        <v>299</v>
      </c>
      <c r="E380" s="7">
        <v>76</v>
      </c>
      <c r="F380" s="7">
        <f t="shared" si="5"/>
        <v>22724</v>
      </c>
      <c r="G380" s="8" t="s">
        <v>204</v>
      </c>
    </row>
    <row r="381" spans="1:7">
      <c r="A381" s="6"/>
      <c r="B381" s="63" t="s">
        <v>293</v>
      </c>
      <c r="C381" s="7" t="s">
        <v>194</v>
      </c>
      <c r="D381" s="7">
        <v>299</v>
      </c>
      <c r="E381" s="7">
        <v>81</v>
      </c>
      <c r="F381" s="7">
        <f t="shared" si="5"/>
        <v>24219</v>
      </c>
      <c r="G381" s="8" t="s">
        <v>195</v>
      </c>
    </row>
    <row r="382" spans="1:7">
      <c r="A382" s="6"/>
      <c r="B382" s="63" t="s">
        <v>292</v>
      </c>
      <c r="C382" s="7" t="s">
        <v>191</v>
      </c>
      <c r="D382" s="7">
        <v>399</v>
      </c>
      <c r="E382" s="7">
        <v>75</v>
      </c>
      <c r="F382" s="7">
        <f t="shared" si="5"/>
        <v>29925</v>
      </c>
      <c r="G382" s="8" t="s">
        <v>201</v>
      </c>
    </row>
    <row r="383" spans="1:7">
      <c r="A383" s="6"/>
      <c r="B383" s="63" t="s">
        <v>292</v>
      </c>
      <c r="C383" s="7" t="s">
        <v>203</v>
      </c>
      <c r="D383" s="7">
        <v>799</v>
      </c>
      <c r="E383" s="7">
        <v>77</v>
      </c>
      <c r="F383" s="7">
        <f t="shared" si="5"/>
        <v>61523</v>
      </c>
      <c r="G383" s="8" t="s">
        <v>201</v>
      </c>
    </row>
    <row r="384" spans="1:7">
      <c r="A384" s="6"/>
      <c r="B384" s="63" t="s">
        <v>291</v>
      </c>
      <c r="C384" s="7" t="s">
        <v>209</v>
      </c>
      <c r="D384" s="7">
        <v>1599</v>
      </c>
      <c r="E384" s="7">
        <v>74</v>
      </c>
      <c r="F384" s="7">
        <f t="shared" si="5"/>
        <v>118326</v>
      </c>
      <c r="G384" s="8" t="s">
        <v>198</v>
      </c>
    </row>
    <row r="385" spans="1:7">
      <c r="A385" s="6"/>
      <c r="B385" s="63" t="s">
        <v>291</v>
      </c>
      <c r="C385" s="7" t="s">
        <v>191</v>
      </c>
      <c r="D385" s="7">
        <v>399</v>
      </c>
      <c r="E385" s="7">
        <v>73</v>
      </c>
      <c r="F385" s="7">
        <f t="shared" si="5"/>
        <v>29127</v>
      </c>
      <c r="G385" s="8" t="s">
        <v>207</v>
      </c>
    </row>
    <row r="386" spans="1:7">
      <c r="A386" s="6"/>
      <c r="B386" s="63" t="s">
        <v>290</v>
      </c>
      <c r="C386" s="7" t="s">
        <v>206</v>
      </c>
      <c r="D386" s="7">
        <v>2399</v>
      </c>
      <c r="E386" s="7">
        <v>73</v>
      </c>
      <c r="F386" s="7">
        <f t="shared" ref="F386:F449" si="6">E386*D386</f>
        <v>175127</v>
      </c>
      <c r="G386" s="8" t="s">
        <v>195</v>
      </c>
    </row>
    <row r="387" spans="1:7">
      <c r="A387" s="6"/>
      <c r="B387" s="63" t="s">
        <v>290</v>
      </c>
      <c r="C387" s="7" t="s">
        <v>200</v>
      </c>
      <c r="D387" s="7">
        <v>1299</v>
      </c>
      <c r="E387" s="7">
        <v>69</v>
      </c>
      <c r="F387" s="7">
        <f t="shared" si="6"/>
        <v>89631</v>
      </c>
      <c r="G387" s="8" t="s">
        <v>195</v>
      </c>
    </row>
    <row r="388" spans="1:7">
      <c r="A388" s="6"/>
      <c r="B388" s="63" t="s">
        <v>289</v>
      </c>
      <c r="C388" s="7" t="s">
        <v>203</v>
      </c>
      <c r="D388" s="7">
        <v>799</v>
      </c>
      <c r="E388" s="7">
        <v>72</v>
      </c>
      <c r="F388" s="7">
        <f t="shared" si="6"/>
        <v>57528</v>
      </c>
      <c r="G388" s="8" t="s">
        <v>192</v>
      </c>
    </row>
    <row r="389" spans="1:7">
      <c r="A389" s="6"/>
      <c r="B389" s="63" t="s">
        <v>289</v>
      </c>
      <c r="C389" s="7" t="s">
        <v>209</v>
      </c>
      <c r="D389" s="7">
        <v>1599</v>
      </c>
      <c r="E389" s="7">
        <v>65</v>
      </c>
      <c r="F389" s="7">
        <f t="shared" si="6"/>
        <v>103935</v>
      </c>
      <c r="G389" s="8" t="s">
        <v>201</v>
      </c>
    </row>
    <row r="390" spans="1:7">
      <c r="A390" s="6"/>
      <c r="B390" s="63" t="s">
        <v>289</v>
      </c>
      <c r="C390" s="7" t="s">
        <v>206</v>
      </c>
      <c r="D390" s="7">
        <v>2399</v>
      </c>
      <c r="E390" s="7">
        <v>28</v>
      </c>
      <c r="F390" s="7">
        <f t="shared" si="6"/>
        <v>67172</v>
      </c>
      <c r="G390" s="8" t="s">
        <v>195</v>
      </c>
    </row>
    <row r="391" spans="1:7">
      <c r="A391" s="6"/>
      <c r="B391" s="63" t="s">
        <v>288</v>
      </c>
      <c r="C391" s="7" t="s">
        <v>200</v>
      </c>
      <c r="D391" s="7">
        <v>1299</v>
      </c>
      <c r="E391" s="7">
        <v>71</v>
      </c>
      <c r="F391" s="7">
        <f t="shared" si="6"/>
        <v>92229</v>
      </c>
      <c r="G391" s="8" t="s">
        <v>207</v>
      </c>
    </row>
    <row r="392" spans="1:7">
      <c r="A392" s="6"/>
      <c r="B392" s="63" t="s">
        <v>288</v>
      </c>
      <c r="C392" s="7" t="s">
        <v>197</v>
      </c>
      <c r="D392" s="7">
        <v>499</v>
      </c>
      <c r="E392" s="7">
        <v>61</v>
      </c>
      <c r="F392" s="7">
        <f t="shared" si="6"/>
        <v>30439</v>
      </c>
      <c r="G392" s="8" t="s">
        <v>207</v>
      </c>
    </row>
    <row r="393" spans="1:7">
      <c r="A393" s="6"/>
      <c r="B393" s="63" t="s">
        <v>288</v>
      </c>
      <c r="C393" s="7" t="s">
        <v>194</v>
      </c>
      <c r="D393" s="7">
        <v>299</v>
      </c>
      <c r="E393" s="7">
        <v>60</v>
      </c>
      <c r="F393" s="7">
        <f t="shared" si="6"/>
        <v>17940</v>
      </c>
      <c r="G393" s="8" t="s">
        <v>201</v>
      </c>
    </row>
    <row r="394" spans="1:7">
      <c r="A394" s="6"/>
      <c r="B394" s="63" t="s">
        <v>287</v>
      </c>
      <c r="C394" s="7" t="s">
        <v>197</v>
      </c>
      <c r="D394" s="7">
        <v>499</v>
      </c>
      <c r="E394" s="7">
        <v>70</v>
      </c>
      <c r="F394" s="7">
        <f t="shared" si="6"/>
        <v>34930</v>
      </c>
      <c r="G394" s="8" t="s">
        <v>204</v>
      </c>
    </row>
    <row r="395" spans="1:7">
      <c r="A395" s="6"/>
      <c r="B395" s="63" t="s">
        <v>287</v>
      </c>
      <c r="C395" s="7" t="s">
        <v>206</v>
      </c>
      <c r="D395" s="7">
        <v>2399</v>
      </c>
      <c r="E395" s="7">
        <v>57</v>
      </c>
      <c r="F395" s="7">
        <f t="shared" si="6"/>
        <v>136743</v>
      </c>
      <c r="G395" s="8" t="s">
        <v>195</v>
      </c>
    </row>
    <row r="396" spans="1:7">
      <c r="A396" s="6"/>
      <c r="B396" s="63" t="s">
        <v>287</v>
      </c>
      <c r="C396" s="7" t="s">
        <v>203</v>
      </c>
      <c r="D396" s="7">
        <v>799</v>
      </c>
      <c r="E396" s="7">
        <v>92</v>
      </c>
      <c r="F396" s="7">
        <f t="shared" si="6"/>
        <v>73508</v>
      </c>
      <c r="G396" s="8" t="s">
        <v>207</v>
      </c>
    </row>
    <row r="397" spans="1:7">
      <c r="A397" s="6"/>
      <c r="B397" s="63" t="s">
        <v>286</v>
      </c>
      <c r="C397" s="7" t="s">
        <v>194</v>
      </c>
      <c r="D397" s="7">
        <v>299</v>
      </c>
      <c r="E397" s="7">
        <v>69</v>
      </c>
      <c r="F397" s="7">
        <f t="shared" si="6"/>
        <v>20631</v>
      </c>
      <c r="G397" s="8" t="s">
        <v>201</v>
      </c>
    </row>
    <row r="398" spans="1:7">
      <c r="A398" s="6"/>
      <c r="B398" s="63" t="s">
        <v>286</v>
      </c>
      <c r="C398" s="7" t="s">
        <v>194</v>
      </c>
      <c r="D398" s="7">
        <v>299</v>
      </c>
      <c r="E398" s="7">
        <v>53</v>
      </c>
      <c r="F398" s="7">
        <f t="shared" si="6"/>
        <v>15847</v>
      </c>
      <c r="G398" s="8" t="s">
        <v>201</v>
      </c>
    </row>
    <row r="399" spans="1:7">
      <c r="A399" s="6"/>
      <c r="B399" s="63" t="s">
        <v>286</v>
      </c>
      <c r="C399" s="7" t="s">
        <v>191</v>
      </c>
      <c r="D399" s="7">
        <v>399</v>
      </c>
      <c r="E399" s="7">
        <v>81</v>
      </c>
      <c r="F399" s="7">
        <f t="shared" si="6"/>
        <v>32319</v>
      </c>
      <c r="G399" s="8" t="s">
        <v>195</v>
      </c>
    </row>
    <row r="400" spans="1:7">
      <c r="A400" s="6"/>
      <c r="B400" s="63" t="s">
        <v>285</v>
      </c>
      <c r="C400" s="7" t="s">
        <v>191</v>
      </c>
      <c r="D400" s="7">
        <v>399</v>
      </c>
      <c r="E400" s="7">
        <v>68</v>
      </c>
      <c r="F400" s="7">
        <f t="shared" si="6"/>
        <v>27132</v>
      </c>
      <c r="G400" s="8" t="s">
        <v>198</v>
      </c>
    </row>
    <row r="401" spans="1:7">
      <c r="A401" s="6"/>
      <c r="B401" s="63" t="s">
        <v>285</v>
      </c>
      <c r="C401" s="7" t="s">
        <v>203</v>
      </c>
      <c r="D401" s="7">
        <v>799</v>
      </c>
      <c r="E401" s="7">
        <v>49</v>
      </c>
      <c r="F401" s="7">
        <f t="shared" si="6"/>
        <v>39151</v>
      </c>
      <c r="G401" s="8" t="s">
        <v>207</v>
      </c>
    </row>
    <row r="402" spans="1:7">
      <c r="A402" s="6"/>
      <c r="B402" s="63" t="s">
        <v>285</v>
      </c>
      <c r="C402" s="7" t="s">
        <v>200</v>
      </c>
      <c r="D402" s="7">
        <v>1299</v>
      </c>
      <c r="E402" s="7">
        <v>45</v>
      </c>
      <c r="F402" s="7">
        <f t="shared" si="6"/>
        <v>58455</v>
      </c>
      <c r="G402" s="8" t="s">
        <v>201</v>
      </c>
    </row>
    <row r="403" spans="1:7">
      <c r="A403" s="6"/>
      <c r="B403" s="63" t="s">
        <v>284</v>
      </c>
      <c r="C403" s="7" t="s">
        <v>209</v>
      </c>
      <c r="D403" s="7">
        <v>1599</v>
      </c>
      <c r="E403" s="7">
        <v>67</v>
      </c>
      <c r="F403" s="7">
        <f t="shared" si="6"/>
        <v>107133</v>
      </c>
      <c r="G403" s="8" t="s">
        <v>195</v>
      </c>
    </row>
    <row r="404" spans="1:7">
      <c r="A404" s="6"/>
      <c r="B404" s="63" t="s">
        <v>284</v>
      </c>
      <c r="C404" s="7" t="s">
        <v>191</v>
      </c>
      <c r="D404" s="7">
        <v>399</v>
      </c>
      <c r="E404" s="7">
        <v>45</v>
      </c>
      <c r="F404" s="7">
        <f t="shared" si="6"/>
        <v>17955</v>
      </c>
      <c r="G404" s="8" t="s">
        <v>195</v>
      </c>
    </row>
    <row r="405" spans="1:7">
      <c r="A405" s="6"/>
      <c r="B405" s="63" t="s">
        <v>284</v>
      </c>
      <c r="C405" s="7" t="s">
        <v>209</v>
      </c>
      <c r="D405" s="7">
        <v>1599</v>
      </c>
      <c r="E405" s="7">
        <v>9</v>
      </c>
      <c r="F405" s="7">
        <f t="shared" si="6"/>
        <v>14391</v>
      </c>
      <c r="G405" s="8" t="s">
        <v>207</v>
      </c>
    </row>
    <row r="406" spans="1:7">
      <c r="A406" s="6"/>
      <c r="B406" s="63" t="s">
        <v>283</v>
      </c>
      <c r="C406" s="7" t="s">
        <v>206</v>
      </c>
      <c r="D406" s="7">
        <v>2399</v>
      </c>
      <c r="E406" s="7">
        <v>100</v>
      </c>
      <c r="F406" s="7">
        <f t="shared" si="6"/>
        <v>239900</v>
      </c>
      <c r="G406" s="8" t="s">
        <v>192</v>
      </c>
    </row>
    <row r="407" spans="1:7">
      <c r="A407" s="6"/>
      <c r="B407" s="63" t="s">
        <v>283</v>
      </c>
      <c r="C407" s="7" t="s">
        <v>200</v>
      </c>
      <c r="D407" s="7">
        <v>1299</v>
      </c>
      <c r="E407" s="7">
        <v>41</v>
      </c>
      <c r="F407" s="7">
        <f t="shared" si="6"/>
        <v>53259</v>
      </c>
      <c r="G407" s="8" t="s">
        <v>201</v>
      </c>
    </row>
    <row r="408" spans="1:7">
      <c r="A408" s="6"/>
      <c r="B408" s="63" t="s">
        <v>283</v>
      </c>
      <c r="C408" s="7" t="s">
        <v>197</v>
      </c>
      <c r="D408" s="7">
        <v>499</v>
      </c>
      <c r="E408" s="7">
        <v>6</v>
      </c>
      <c r="F408" s="7">
        <f t="shared" si="6"/>
        <v>2994</v>
      </c>
      <c r="G408" s="8" t="s">
        <v>195</v>
      </c>
    </row>
    <row r="409" spans="1:7">
      <c r="A409" s="6"/>
      <c r="B409" s="63" t="s">
        <v>282</v>
      </c>
      <c r="C409" s="7" t="s">
        <v>203</v>
      </c>
      <c r="D409" s="7">
        <v>799</v>
      </c>
      <c r="E409" s="7">
        <v>99</v>
      </c>
      <c r="F409" s="7">
        <f t="shared" si="6"/>
        <v>79101</v>
      </c>
      <c r="G409" s="8" t="s">
        <v>207</v>
      </c>
    </row>
    <row r="410" spans="1:7">
      <c r="A410" s="6"/>
      <c r="B410" s="63" t="s">
        <v>282</v>
      </c>
      <c r="C410" s="7" t="s">
        <v>209</v>
      </c>
      <c r="D410" s="7">
        <v>1599</v>
      </c>
      <c r="E410" s="7">
        <v>37</v>
      </c>
      <c r="F410" s="7">
        <f t="shared" si="6"/>
        <v>59163</v>
      </c>
      <c r="G410" s="8" t="s">
        <v>207</v>
      </c>
    </row>
    <row r="411" spans="1:7">
      <c r="A411" s="6"/>
      <c r="B411" s="63" t="s">
        <v>282</v>
      </c>
      <c r="C411" s="7" t="s">
        <v>206</v>
      </c>
      <c r="D411" s="7">
        <v>2399</v>
      </c>
      <c r="E411" s="7">
        <v>14</v>
      </c>
      <c r="F411" s="7">
        <f t="shared" si="6"/>
        <v>33586</v>
      </c>
      <c r="G411" s="8" t="s">
        <v>201</v>
      </c>
    </row>
    <row r="412" spans="1:7">
      <c r="A412" s="6"/>
      <c r="B412" s="63" t="s">
        <v>281</v>
      </c>
      <c r="C412" s="7" t="s">
        <v>200</v>
      </c>
      <c r="D412" s="7">
        <v>1299</v>
      </c>
      <c r="E412" s="7">
        <v>98</v>
      </c>
      <c r="F412" s="7">
        <f t="shared" si="6"/>
        <v>127302</v>
      </c>
      <c r="G412" s="8" t="s">
        <v>204</v>
      </c>
    </row>
    <row r="413" spans="1:7">
      <c r="A413" s="6"/>
      <c r="B413" s="63" t="s">
        <v>281</v>
      </c>
      <c r="C413" s="7" t="s">
        <v>197</v>
      </c>
      <c r="D413" s="7">
        <v>499</v>
      </c>
      <c r="E413" s="7">
        <v>33</v>
      </c>
      <c r="F413" s="7">
        <f t="shared" si="6"/>
        <v>16467</v>
      </c>
      <c r="G413" s="8" t="s">
        <v>195</v>
      </c>
    </row>
    <row r="414" spans="1:7">
      <c r="A414" s="6"/>
      <c r="B414" s="63" t="s">
        <v>281</v>
      </c>
      <c r="C414" s="7" t="s">
        <v>194</v>
      </c>
      <c r="D414" s="7">
        <v>299</v>
      </c>
      <c r="E414" s="7">
        <v>22</v>
      </c>
      <c r="F414" s="7">
        <f t="shared" si="6"/>
        <v>6578</v>
      </c>
      <c r="G414" s="8" t="s">
        <v>207</v>
      </c>
    </row>
    <row r="415" spans="1:7">
      <c r="A415" s="6"/>
      <c r="B415" s="63" t="s">
        <v>280</v>
      </c>
      <c r="C415" s="7" t="s">
        <v>197</v>
      </c>
      <c r="D415" s="7">
        <v>499</v>
      </c>
      <c r="E415" s="7">
        <v>97</v>
      </c>
      <c r="F415" s="7">
        <f t="shared" si="6"/>
        <v>48403</v>
      </c>
      <c r="G415" s="8" t="s">
        <v>201</v>
      </c>
    </row>
    <row r="416" spans="1:7">
      <c r="A416" s="6"/>
      <c r="B416" s="63" t="s">
        <v>280</v>
      </c>
      <c r="C416" s="7" t="s">
        <v>206</v>
      </c>
      <c r="D416" s="7">
        <v>2399</v>
      </c>
      <c r="E416" s="7">
        <v>29</v>
      </c>
      <c r="F416" s="7">
        <f t="shared" si="6"/>
        <v>69571</v>
      </c>
      <c r="G416" s="8" t="s">
        <v>201</v>
      </c>
    </row>
    <row r="417" spans="1:7">
      <c r="A417" s="6"/>
      <c r="B417" s="63" t="s">
        <v>280</v>
      </c>
      <c r="C417" s="7" t="s">
        <v>203</v>
      </c>
      <c r="D417" s="7">
        <v>799</v>
      </c>
      <c r="E417" s="7">
        <v>30</v>
      </c>
      <c r="F417" s="7">
        <f t="shared" si="6"/>
        <v>23970</v>
      </c>
      <c r="G417" s="8" t="s">
        <v>195</v>
      </c>
    </row>
    <row r="418" spans="1:7">
      <c r="A418" s="6"/>
      <c r="B418" s="63" t="s">
        <v>279</v>
      </c>
      <c r="C418" s="7" t="s">
        <v>194</v>
      </c>
      <c r="D418" s="7">
        <v>299</v>
      </c>
      <c r="E418" s="7">
        <v>96</v>
      </c>
      <c r="F418" s="7">
        <f t="shared" si="6"/>
        <v>28704</v>
      </c>
      <c r="G418" s="8" t="s">
        <v>198</v>
      </c>
    </row>
    <row r="419" spans="1:7">
      <c r="A419" s="6"/>
      <c r="B419" s="63" t="s">
        <v>279</v>
      </c>
      <c r="C419" s="7" t="s">
        <v>194</v>
      </c>
      <c r="D419" s="7">
        <v>299</v>
      </c>
      <c r="E419" s="7">
        <v>25</v>
      </c>
      <c r="F419" s="7">
        <f t="shared" si="6"/>
        <v>7475</v>
      </c>
      <c r="G419" s="8" t="s">
        <v>207</v>
      </c>
    </row>
    <row r="420" spans="1:7">
      <c r="A420" s="6"/>
      <c r="B420" s="63" t="s">
        <v>279</v>
      </c>
      <c r="C420" s="7" t="s">
        <v>191</v>
      </c>
      <c r="D420" s="7">
        <v>399</v>
      </c>
      <c r="E420" s="7">
        <v>38</v>
      </c>
      <c r="F420" s="7">
        <f t="shared" si="6"/>
        <v>15162</v>
      </c>
      <c r="G420" s="8" t="s">
        <v>201</v>
      </c>
    </row>
    <row r="421" spans="1:7">
      <c r="A421" s="6"/>
      <c r="B421" s="63" t="s">
        <v>278</v>
      </c>
      <c r="C421" s="7" t="s">
        <v>191</v>
      </c>
      <c r="D421" s="7">
        <v>399</v>
      </c>
      <c r="E421" s="7">
        <v>95</v>
      </c>
      <c r="F421" s="7">
        <f t="shared" si="6"/>
        <v>37905</v>
      </c>
      <c r="G421" s="8" t="s">
        <v>195</v>
      </c>
    </row>
    <row r="422" spans="1:7">
      <c r="A422" s="6"/>
      <c r="B422" s="63" t="s">
        <v>278</v>
      </c>
      <c r="C422" s="7" t="s">
        <v>203</v>
      </c>
      <c r="D422" s="7">
        <v>799</v>
      </c>
      <c r="E422" s="7">
        <v>21</v>
      </c>
      <c r="F422" s="7">
        <f t="shared" si="6"/>
        <v>16779</v>
      </c>
      <c r="G422" s="8" t="s">
        <v>195</v>
      </c>
    </row>
    <row r="423" spans="1:7">
      <c r="A423" s="6"/>
      <c r="B423" s="63" t="s">
        <v>278</v>
      </c>
      <c r="C423" s="7" t="s">
        <v>200</v>
      </c>
      <c r="D423" s="7">
        <v>1299</v>
      </c>
      <c r="E423" s="7">
        <v>46</v>
      </c>
      <c r="F423" s="7">
        <f t="shared" si="6"/>
        <v>59754</v>
      </c>
      <c r="G423" s="8" t="s">
        <v>207</v>
      </c>
    </row>
    <row r="424" spans="1:7">
      <c r="A424" s="6"/>
      <c r="B424" s="63" t="s">
        <v>277</v>
      </c>
      <c r="C424" s="7" t="s">
        <v>209</v>
      </c>
      <c r="D424" s="7">
        <v>1599</v>
      </c>
      <c r="E424" s="7">
        <v>94</v>
      </c>
      <c r="F424" s="7">
        <f t="shared" si="6"/>
        <v>150306</v>
      </c>
      <c r="G424" s="8" t="s">
        <v>192</v>
      </c>
    </row>
    <row r="425" spans="1:7">
      <c r="A425" s="6"/>
      <c r="B425" s="63" t="s">
        <v>277</v>
      </c>
      <c r="C425" s="7" t="s">
        <v>191</v>
      </c>
      <c r="D425" s="7">
        <v>399</v>
      </c>
      <c r="E425" s="7">
        <v>17</v>
      </c>
      <c r="F425" s="7">
        <f t="shared" si="6"/>
        <v>6783</v>
      </c>
      <c r="G425" s="8" t="s">
        <v>201</v>
      </c>
    </row>
    <row r="426" spans="1:7">
      <c r="A426" s="6"/>
      <c r="B426" s="63" t="s">
        <v>277</v>
      </c>
      <c r="C426" s="7" t="s">
        <v>209</v>
      </c>
      <c r="D426" s="7">
        <v>1599</v>
      </c>
      <c r="E426" s="7">
        <v>54</v>
      </c>
      <c r="F426" s="7">
        <f t="shared" si="6"/>
        <v>86346</v>
      </c>
      <c r="G426" s="8" t="s">
        <v>195</v>
      </c>
    </row>
    <row r="427" spans="1:7">
      <c r="A427" s="6"/>
      <c r="B427" s="63" t="s">
        <v>276</v>
      </c>
      <c r="C427" s="7" t="s">
        <v>206</v>
      </c>
      <c r="D427" s="7">
        <v>2399</v>
      </c>
      <c r="E427" s="7">
        <v>93</v>
      </c>
      <c r="F427" s="7">
        <f t="shared" si="6"/>
        <v>223107</v>
      </c>
      <c r="G427" s="8" t="s">
        <v>207</v>
      </c>
    </row>
    <row r="428" spans="1:7">
      <c r="A428" s="6"/>
      <c r="B428" s="63" t="s">
        <v>276</v>
      </c>
      <c r="C428" s="7" t="s">
        <v>200</v>
      </c>
      <c r="D428" s="7">
        <v>1299</v>
      </c>
      <c r="E428" s="7">
        <v>13</v>
      </c>
      <c r="F428" s="7">
        <f t="shared" si="6"/>
        <v>16887</v>
      </c>
      <c r="G428" s="8" t="s">
        <v>207</v>
      </c>
    </row>
    <row r="429" spans="1:7">
      <c r="A429" s="6"/>
      <c r="B429" s="63" t="s">
        <v>276</v>
      </c>
      <c r="C429" s="7" t="s">
        <v>197</v>
      </c>
      <c r="D429" s="7">
        <v>499</v>
      </c>
      <c r="E429" s="7">
        <v>62</v>
      </c>
      <c r="F429" s="7">
        <f t="shared" si="6"/>
        <v>30938</v>
      </c>
      <c r="G429" s="8" t="s">
        <v>201</v>
      </c>
    </row>
    <row r="430" spans="1:7">
      <c r="A430" s="6"/>
      <c r="B430" s="63" t="s">
        <v>275</v>
      </c>
      <c r="C430" s="7" t="s">
        <v>203</v>
      </c>
      <c r="D430" s="7">
        <v>799</v>
      </c>
      <c r="E430" s="7">
        <v>92</v>
      </c>
      <c r="F430" s="7">
        <f t="shared" si="6"/>
        <v>73508</v>
      </c>
      <c r="G430" s="8" t="s">
        <v>204</v>
      </c>
    </row>
    <row r="431" spans="1:7">
      <c r="A431" s="6"/>
      <c r="B431" s="63" t="s">
        <v>275</v>
      </c>
      <c r="C431" s="7" t="s">
        <v>209</v>
      </c>
      <c r="D431" s="7">
        <v>1599</v>
      </c>
      <c r="E431" s="7">
        <v>9</v>
      </c>
      <c r="F431" s="7">
        <f t="shared" si="6"/>
        <v>14391</v>
      </c>
      <c r="G431" s="8" t="s">
        <v>195</v>
      </c>
    </row>
    <row r="432" spans="1:7">
      <c r="A432" s="6"/>
      <c r="B432" s="63" t="s">
        <v>275</v>
      </c>
      <c r="C432" s="7" t="s">
        <v>206</v>
      </c>
      <c r="D432" s="7">
        <v>2399</v>
      </c>
      <c r="E432" s="7">
        <v>70</v>
      </c>
      <c r="F432" s="7">
        <f t="shared" si="6"/>
        <v>167930</v>
      </c>
      <c r="G432" s="8" t="s">
        <v>207</v>
      </c>
    </row>
    <row r="433" spans="1:7">
      <c r="A433" s="6"/>
      <c r="B433" s="63" t="s">
        <v>274</v>
      </c>
      <c r="C433" s="7" t="s">
        <v>200</v>
      </c>
      <c r="D433" s="7">
        <v>1299</v>
      </c>
      <c r="E433" s="7">
        <v>91</v>
      </c>
      <c r="F433" s="7">
        <f t="shared" si="6"/>
        <v>118209</v>
      </c>
      <c r="G433" s="8" t="s">
        <v>201</v>
      </c>
    </row>
    <row r="434" spans="1:7">
      <c r="A434" s="6"/>
      <c r="B434" s="63" t="s">
        <v>274</v>
      </c>
      <c r="C434" s="7" t="s">
        <v>197</v>
      </c>
      <c r="D434" s="7">
        <v>499</v>
      </c>
      <c r="E434" s="7">
        <v>5</v>
      </c>
      <c r="F434" s="7">
        <f t="shared" si="6"/>
        <v>2495</v>
      </c>
      <c r="G434" s="8" t="s">
        <v>201</v>
      </c>
    </row>
    <row r="435" spans="1:7">
      <c r="A435" s="6"/>
      <c r="B435" s="63" t="s">
        <v>274</v>
      </c>
      <c r="C435" s="7" t="s">
        <v>194</v>
      </c>
      <c r="D435" s="7">
        <v>299</v>
      </c>
      <c r="E435" s="7">
        <v>78</v>
      </c>
      <c r="F435" s="7">
        <f t="shared" si="6"/>
        <v>23322</v>
      </c>
      <c r="G435" s="8" t="s">
        <v>195</v>
      </c>
    </row>
    <row r="436" spans="1:7">
      <c r="A436" s="6"/>
      <c r="B436" s="63" t="s">
        <v>537</v>
      </c>
      <c r="C436" s="7" t="s">
        <v>206</v>
      </c>
      <c r="D436" s="7">
        <v>2399</v>
      </c>
      <c r="E436" s="7">
        <v>98</v>
      </c>
      <c r="F436" s="7">
        <f t="shared" si="6"/>
        <v>235102</v>
      </c>
      <c r="G436" s="8" t="s">
        <v>201</v>
      </c>
    </row>
    <row r="437" spans="1:7">
      <c r="A437" s="6"/>
      <c r="B437" s="63" t="s">
        <v>535</v>
      </c>
      <c r="C437" s="7" t="s">
        <v>194</v>
      </c>
      <c r="D437" s="7">
        <v>299</v>
      </c>
      <c r="E437" s="7">
        <v>3</v>
      </c>
      <c r="F437" s="7">
        <f t="shared" si="6"/>
        <v>897</v>
      </c>
      <c r="G437" s="8" t="s">
        <v>207</v>
      </c>
    </row>
    <row r="438" spans="1:7">
      <c r="A438" s="6"/>
      <c r="B438" s="63" t="s">
        <v>533</v>
      </c>
      <c r="C438" s="7" t="s">
        <v>203</v>
      </c>
      <c r="D438" s="7">
        <v>799</v>
      </c>
      <c r="E438" s="7">
        <v>15</v>
      </c>
      <c r="F438" s="7">
        <f t="shared" si="6"/>
        <v>11985</v>
      </c>
      <c r="G438" s="8" t="s">
        <v>195</v>
      </c>
    </row>
    <row r="439" spans="1:7">
      <c r="A439" s="6"/>
      <c r="B439" s="63" t="s">
        <v>531</v>
      </c>
      <c r="C439" s="7" t="s">
        <v>191</v>
      </c>
      <c r="D439" s="7">
        <v>399</v>
      </c>
      <c r="E439" s="7">
        <v>27</v>
      </c>
      <c r="F439" s="7">
        <f t="shared" si="6"/>
        <v>10773</v>
      </c>
      <c r="G439" s="8" t="s">
        <v>201</v>
      </c>
    </row>
    <row r="440" spans="1:7">
      <c r="A440" s="6"/>
      <c r="B440" s="63" t="s">
        <v>529</v>
      </c>
      <c r="C440" s="7" t="s">
        <v>200</v>
      </c>
      <c r="D440" s="7">
        <v>1299</v>
      </c>
      <c r="E440" s="7">
        <v>39</v>
      </c>
      <c r="F440" s="7">
        <f t="shared" si="6"/>
        <v>50661</v>
      </c>
      <c r="G440" s="8" t="s">
        <v>207</v>
      </c>
    </row>
    <row r="441" spans="1:7">
      <c r="A441" s="6"/>
      <c r="B441" s="63" t="s">
        <v>527</v>
      </c>
      <c r="C441" s="7" t="s">
        <v>209</v>
      </c>
      <c r="D441" s="7">
        <v>1599</v>
      </c>
      <c r="E441" s="7">
        <v>51</v>
      </c>
      <c r="F441" s="7">
        <f t="shared" si="6"/>
        <v>81549</v>
      </c>
      <c r="G441" s="8" t="s">
        <v>195</v>
      </c>
    </row>
    <row r="442" spans="1:7">
      <c r="A442" s="6"/>
      <c r="B442" s="63" t="s">
        <v>525</v>
      </c>
      <c r="C442" s="7" t="s">
        <v>197</v>
      </c>
      <c r="D442" s="7">
        <v>499</v>
      </c>
      <c r="E442" s="7">
        <v>63</v>
      </c>
      <c r="F442" s="7">
        <f t="shared" si="6"/>
        <v>31437</v>
      </c>
      <c r="G442" s="8" t="s">
        <v>201</v>
      </c>
    </row>
    <row r="443" spans="1:7">
      <c r="A443" s="6"/>
      <c r="B443" s="63" t="s">
        <v>523</v>
      </c>
      <c r="C443" s="7" t="s">
        <v>206</v>
      </c>
      <c r="D443" s="7">
        <v>2399</v>
      </c>
      <c r="E443" s="7">
        <v>75</v>
      </c>
      <c r="F443" s="7">
        <f t="shared" si="6"/>
        <v>179925</v>
      </c>
      <c r="G443" s="8" t="s">
        <v>207</v>
      </c>
    </row>
    <row r="444" spans="1:7">
      <c r="A444" s="6"/>
      <c r="B444" s="63" t="s">
        <v>521</v>
      </c>
      <c r="C444" s="7" t="s">
        <v>194</v>
      </c>
      <c r="D444" s="7">
        <v>299</v>
      </c>
      <c r="E444" s="7">
        <v>87</v>
      </c>
      <c r="F444" s="7">
        <f t="shared" si="6"/>
        <v>26013</v>
      </c>
      <c r="G444" s="8" t="s">
        <v>195</v>
      </c>
    </row>
    <row r="445" spans="1:7">
      <c r="A445" s="6"/>
      <c r="B445" s="63" t="s">
        <v>519</v>
      </c>
      <c r="C445" s="7" t="s">
        <v>203</v>
      </c>
      <c r="D445" s="7">
        <v>799</v>
      </c>
      <c r="E445" s="7">
        <v>100</v>
      </c>
      <c r="F445" s="7">
        <f t="shared" si="6"/>
        <v>79900</v>
      </c>
      <c r="G445" s="8" t="s">
        <v>201</v>
      </c>
    </row>
    <row r="446" spans="1:7">
      <c r="A446" s="6"/>
      <c r="B446" s="63" t="s">
        <v>517</v>
      </c>
      <c r="C446" s="7" t="s">
        <v>191</v>
      </c>
      <c r="D446" s="7">
        <v>399</v>
      </c>
      <c r="E446" s="7">
        <v>97</v>
      </c>
      <c r="F446" s="7">
        <f t="shared" si="6"/>
        <v>38703</v>
      </c>
      <c r="G446" s="8" t="s">
        <v>207</v>
      </c>
    </row>
    <row r="447" spans="1:7">
      <c r="A447" s="6"/>
      <c r="B447" s="63" t="s">
        <v>515</v>
      </c>
      <c r="C447" s="7" t="s">
        <v>200</v>
      </c>
      <c r="D447" s="7">
        <v>1299</v>
      </c>
      <c r="E447" s="7">
        <v>93</v>
      </c>
      <c r="F447" s="7">
        <f t="shared" si="6"/>
        <v>120807</v>
      </c>
      <c r="G447" s="8" t="s">
        <v>195</v>
      </c>
    </row>
    <row r="448" spans="1:7">
      <c r="A448" s="6"/>
      <c r="B448" s="63" t="s">
        <v>513</v>
      </c>
      <c r="C448" s="7" t="s">
        <v>209</v>
      </c>
      <c r="D448" s="7">
        <v>1599</v>
      </c>
      <c r="E448" s="7">
        <v>89</v>
      </c>
      <c r="F448" s="7">
        <f t="shared" si="6"/>
        <v>142311</v>
      </c>
      <c r="G448" s="8" t="s">
        <v>201</v>
      </c>
    </row>
    <row r="449" spans="1:7">
      <c r="A449" s="6"/>
      <c r="B449" s="63" t="s">
        <v>510</v>
      </c>
      <c r="C449" s="7" t="s">
        <v>200</v>
      </c>
      <c r="D449" s="7">
        <v>1299</v>
      </c>
      <c r="E449" s="7">
        <v>65</v>
      </c>
      <c r="F449" s="7">
        <f t="shared" si="6"/>
        <v>84435</v>
      </c>
      <c r="G449" s="8" t="s">
        <v>201</v>
      </c>
    </row>
    <row r="450" spans="1:7">
      <c r="A450" s="6"/>
      <c r="B450" s="63" t="s">
        <v>508</v>
      </c>
      <c r="C450" s="7" t="s">
        <v>209</v>
      </c>
      <c r="D450" s="7">
        <v>1599</v>
      </c>
      <c r="E450" s="7">
        <v>61</v>
      </c>
      <c r="F450" s="7">
        <f t="shared" ref="F450:F513" si="7">E450*D450</f>
        <v>97539</v>
      </c>
      <c r="G450" s="8" t="s">
        <v>207</v>
      </c>
    </row>
    <row r="451" spans="1:7">
      <c r="A451" s="6"/>
      <c r="B451" s="63" t="s">
        <v>506</v>
      </c>
      <c r="C451" s="7" t="s">
        <v>197</v>
      </c>
      <c r="D451" s="7">
        <v>499</v>
      </c>
      <c r="E451" s="7">
        <v>57</v>
      </c>
      <c r="F451" s="7">
        <f t="shared" si="7"/>
        <v>28443</v>
      </c>
      <c r="G451" s="8" t="s">
        <v>195</v>
      </c>
    </row>
    <row r="452" spans="1:7">
      <c r="A452" s="6"/>
      <c r="B452" s="63" t="s">
        <v>504</v>
      </c>
      <c r="C452" s="7" t="s">
        <v>206</v>
      </c>
      <c r="D452" s="7">
        <v>2399</v>
      </c>
      <c r="E452" s="7">
        <v>53</v>
      </c>
      <c r="F452" s="7">
        <f t="shared" si="7"/>
        <v>127147</v>
      </c>
      <c r="G452" s="8" t="s">
        <v>201</v>
      </c>
    </row>
    <row r="453" spans="1:7">
      <c r="A453" s="6"/>
      <c r="B453" s="63" t="s">
        <v>502</v>
      </c>
      <c r="C453" s="7" t="s">
        <v>194</v>
      </c>
      <c r="D453" s="7">
        <v>299</v>
      </c>
      <c r="E453" s="7">
        <v>49</v>
      </c>
      <c r="F453" s="7">
        <f t="shared" si="7"/>
        <v>14651</v>
      </c>
      <c r="G453" s="8" t="s">
        <v>207</v>
      </c>
    </row>
    <row r="454" spans="1:7">
      <c r="A454" s="6"/>
      <c r="B454" s="63" t="s">
        <v>500</v>
      </c>
      <c r="C454" s="7" t="s">
        <v>203</v>
      </c>
      <c r="D454" s="7">
        <v>799</v>
      </c>
      <c r="E454" s="7">
        <v>45</v>
      </c>
      <c r="F454" s="7">
        <f t="shared" si="7"/>
        <v>35955</v>
      </c>
      <c r="G454" s="8" t="s">
        <v>195</v>
      </c>
    </row>
    <row r="455" spans="1:7">
      <c r="A455" s="6"/>
      <c r="B455" s="63" t="s">
        <v>498</v>
      </c>
      <c r="C455" s="7" t="s">
        <v>191</v>
      </c>
      <c r="D455" s="7">
        <v>399</v>
      </c>
      <c r="E455" s="7">
        <v>41</v>
      </c>
      <c r="F455" s="7">
        <f t="shared" si="7"/>
        <v>16359</v>
      </c>
      <c r="G455" s="8" t="s">
        <v>201</v>
      </c>
    </row>
    <row r="456" spans="1:7">
      <c r="A456" s="6"/>
      <c r="B456" s="63" t="s">
        <v>496</v>
      </c>
      <c r="C456" s="7" t="s">
        <v>200</v>
      </c>
      <c r="D456" s="7">
        <v>1299</v>
      </c>
      <c r="E456" s="7">
        <v>37</v>
      </c>
      <c r="F456" s="7">
        <f t="shared" si="7"/>
        <v>48063</v>
      </c>
      <c r="G456" s="8" t="s">
        <v>207</v>
      </c>
    </row>
    <row r="457" spans="1:7">
      <c r="A457" s="6"/>
      <c r="B457" s="63" t="s">
        <v>494</v>
      </c>
      <c r="C457" s="7" t="s">
        <v>209</v>
      </c>
      <c r="D457" s="7">
        <v>1599</v>
      </c>
      <c r="E457" s="7">
        <v>100</v>
      </c>
      <c r="F457" s="7">
        <f t="shared" si="7"/>
        <v>159900</v>
      </c>
      <c r="G457" s="8" t="s">
        <v>195</v>
      </c>
    </row>
    <row r="458" spans="1:7">
      <c r="A458" s="6"/>
      <c r="B458" s="63" t="s">
        <v>492</v>
      </c>
      <c r="C458" s="7" t="s">
        <v>197</v>
      </c>
      <c r="D458" s="7">
        <v>499</v>
      </c>
      <c r="E458" s="7">
        <v>93</v>
      </c>
      <c r="F458" s="7">
        <f t="shared" si="7"/>
        <v>46407</v>
      </c>
      <c r="G458" s="8" t="s">
        <v>201</v>
      </c>
    </row>
    <row r="459" spans="1:7">
      <c r="A459" s="6"/>
      <c r="B459" s="63" t="s">
        <v>490</v>
      </c>
      <c r="C459" s="7" t="s">
        <v>206</v>
      </c>
      <c r="D459" s="7">
        <v>2399</v>
      </c>
      <c r="E459" s="7">
        <v>85</v>
      </c>
      <c r="F459" s="7">
        <f t="shared" si="7"/>
        <v>203915</v>
      </c>
      <c r="G459" s="8" t="s">
        <v>207</v>
      </c>
    </row>
    <row r="460" spans="1:7">
      <c r="A460" s="6"/>
      <c r="B460" s="63" t="s">
        <v>539</v>
      </c>
      <c r="C460" s="7" t="s">
        <v>197</v>
      </c>
      <c r="D460" s="7">
        <v>499</v>
      </c>
      <c r="E460" s="7">
        <v>90</v>
      </c>
      <c r="F460" s="7">
        <f t="shared" si="7"/>
        <v>44910</v>
      </c>
      <c r="G460" s="8" t="s">
        <v>195</v>
      </c>
    </row>
    <row r="461" spans="1:7">
      <c r="A461" s="6"/>
      <c r="B461" s="63" t="s">
        <v>488</v>
      </c>
      <c r="C461" s="7" t="s">
        <v>194</v>
      </c>
      <c r="D461" s="7">
        <v>299</v>
      </c>
      <c r="E461" s="7">
        <v>77</v>
      </c>
      <c r="F461" s="7">
        <f t="shared" si="7"/>
        <v>23023</v>
      </c>
      <c r="G461" s="8" t="s">
        <v>195</v>
      </c>
    </row>
    <row r="462" spans="1:7">
      <c r="A462" s="6"/>
      <c r="B462" s="63" t="s">
        <v>487</v>
      </c>
      <c r="C462" s="7" t="s">
        <v>203</v>
      </c>
      <c r="D462" s="7">
        <v>799</v>
      </c>
      <c r="E462" s="7">
        <v>69</v>
      </c>
      <c r="F462" s="7">
        <f t="shared" si="7"/>
        <v>55131</v>
      </c>
      <c r="G462" s="8" t="s">
        <v>201</v>
      </c>
    </row>
    <row r="463" spans="1:7">
      <c r="A463" s="6"/>
      <c r="B463" s="63" t="s">
        <v>486</v>
      </c>
      <c r="C463" s="7" t="s">
        <v>191</v>
      </c>
      <c r="D463" s="7">
        <v>399</v>
      </c>
      <c r="E463" s="7">
        <v>61</v>
      </c>
      <c r="F463" s="7">
        <f t="shared" si="7"/>
        <v>24339</v>
      </c>
      <c r="G463" s="8" t="s">
        <v>207</v>
      </c>
    </row>
    <row r="464" spans="1:7">
      <c r="A464" s="6"/>
      <c r="B464" s="63" t="s">
        <v>485</v>
      </c>
      <c r="C464" s="7" t="s">
        <v>200</v>
      </c>
      <c r="D464" s="7">
        <v>1299</v>
      </c>
      <c r="E464" s="7">
        <v>53</v>
      </c>
      <c r="F464" s="7">
        <f t="shared" si="7"/>
        <v>68847</v>
      </c>
      <c r="G464" s="8" t="s">
        <v>195</v>
      </c>
    </row>
    <row r="465" spans="1:7">
      <c r="A465" s="6"/>
      <c r="B465" s="63" t="s">
        <v>484</v>
      </c>
      <c r="C465" s="7" t="s">
        <v>209</v>
      </c>
      <c r="D465" s="7">
        <v>1599</v>
      </c>
      <c r="E465" s="7">
        <v>45</v>
      </c>
      <c r="F465" s="7">
        <f t="shared" si="7"/>
        <v>71955</v>
      </c>
      <c r="G465" s="8" t="s">
        <v>201</v>
      </c>
    </row>
    <row r="466" spans="1:7">
      <c r="A466" s="6"/>
      <c r="B466" s="63" t="s">
        <v>483</v>
      </c>
      <c r="C466" s="7" t="s">
        <v>197</v>
      </c>
      <c r="D466" s="7">
        <v>499</v>
      </c>
      <c r="E466" s="7">
        <v>37</v>
      </c>
      <c r="F466" s="7">
        <f t="shared" si="7"/>
        <v>18463</v>
      </c>
      <c r="G466" s="8" t="s">
        <v>207</v>
      </c>
    </row>
    <row r="467" spans="1:7">
      <c r="A467" s="6"/>
      <c r="B467" s="63" t="s">
        <v>482</v>
      </c>
      <c r="C467" s="7" t="s">
        <v>206</v>
      </c>
      <c r="D467" s="7">
        <v>2399</v>
      </c>
      <c r="E467" s="7">
        <v>99</v>
      </c>
      <c r="F467" s="7">
        <f t="shared" si="7"/>
        <v>237501</v>
      </c>
      <c r="G467" s="8" t="s">
        <v>195</v>
      </c>
    </row>
    <row r="468" spans="1:7">
      <c r="A468" s="6"/>
      <c r="B468" s="63" t="s">
        <v>481</v>
      </c>
      <c r="C468" s="7" t="s">
        <v>194</v>
      </c>
      <c r="D468" s="7">
        <v>299</v>
      </c>
      <c r="E468" s="7">
        <v>95</v>
      </c>
      <c r="F468" s="7">
        <f t="shared" si="7"/>
        <v>28405</v>
      </c>
      <c r="G468" s="8" t="s">
        <v>201</v>
      </c>
    </row>
    <row r="469" spans="1:7">
      <c r="A469" s="6"/>
      <c r="B469" s="63" t="s">
        <v>480</v>
      </c>
      <c r="C469" s="7" t="s">
        <v>203</v>
      </c>
      <c r="D469" s="7">
        <v>799</v>
      </c>
      <c r="E469" s="7">
        <v>91</v>
      </c>
      <c r="F469" s="7">
        <f t="shared" si="7"/>
        <v>72709</v>
      </c>
      <c r="G469" s="8" t="s">
        <v>207</v>
      </c>
    </row>
    <row r="470" spans="1:7">
      <c r="A470" s="6"/>
      <c r="B470" s="63" t="s">
        <v>479</v>
      </c>
      <c r="C470" s="7" t="s">
        <v>191</v>
      </c>
      <c r="D470" s="7">
        <v>399</v>
      </c>
      <c r="E470" s="7">
        <v>87</v>
      </c>
      <c r="F470" s="7">
        <f t="shared" si="7"/>
        <v>34713</v>
      </c>
      <c r="G470" s="8" t="s">
        <v>195</v>
      </c>
    </row>
    <row r="471" spans="1:7">
      <c r="A471" s="6"/>
      <c r="B471" s="63" t="s">
        <v>478</v>
      </c>
      <c r="C471" s="7" t="s">
        <v>200</v>
      </c>
      <c r="D471" s="7">
        <v>1299</v>
      </c>
      <c r="E471" s="7">
        <v>83</v>
      </c>
      <c r="F471" s="7">
        <f t="shared" si="7"/>
        <v>107817</v>
      </c>
      <c r="G471" s="8" t="s">
        <v>201</v>
      </c>
    </row>
    <row r="472" spans="1:7">
      <c r="A472" s="6"/>
      <c r="B472" s="63" t="s">
        <v>477</v>
      </c>
      <c r="C472" s="7" t="s">
        <v>209</v>
      </c>
      <c r="D472" s="7">
        <v>1599</v>
      </c>
      <c r="E472" s="7">
        <v>79</v>
      </c>
      <c r="F472" s="7">
        <f t="shared" si="7"/>
        <v>126321</v>
      </c>
      <c r="G472" s="8" t="s">
        <v>207</v>
      </c>
    </row>
    <row r="473" spans="1:7">
      <c r="A473" s="6"/>
      <c r="B473" s="63" t="s">
        <v>476</v>
      </c>
      <c r="C473" s="7" t="s">
        <v>197</v>
      </c>
      <c r="D473" s="7">
        <v>499</v>
      </c>
      <c r="E473" s="7">
        <v>75</v>
      </c>
      <c r="F473" s="7">
        <f t="shared" si="7"/>
        <v>37425</v>
      </c>
      <c r="G473" s="8" t="s">
        <v>195</v>
      </c>
    </row>
    <row r="474" spans="1:7">
      <c r="A474" s="6"/>
      <c r="B474" s="63" t="s">
        <v>475</v>
      </c>
      <c r="C474" s="7" t="s">
        <v>206</v>
      </c>
      <c r="D474" s="7">
        <v>2399</v>
      </c>
      <c r="E474" s="7">
        <v>71</v>
      </c>
      <c r="F474" s="7">
        <f t="shared" si="7"/>
        <v>170329</v>
      </c>
      <c r="G474" s="8" t="s">
        <v>201</v>
      </c>
    </row>
    <row r="475" spans="1:7">
      <c r="A475" s="6"/>
      <c r="B475" s="63" t="s">
        <v>474</v>
      </c>
      <c r="C475" s="7" t="s">
        <v>194</v>
      </c>
      <c r="D475" s="7">
        <v>299</v>
      </c>
      <c r="E475" s="7">
        <v>67</v>
      </c>
      <c r="F475" s="7">
        <f t="shared" si="7"/>
        <v>20033</v>
      </c>
      <c r="G475" s="8" t="s">
        <v>207</v>
      </c>
    </row>
    <row r="476" spans="1:7">
      <c r="A476" s="6"/>
      <c r="B476" s="63" t="s">
        <v>473</v>
      </c>
      <c r="C476" s="7" t="s">
        <v>203</v>
      </c>
      <c r="D476" s="7">
        <v>799</v>
      </c>
      <c r="E476" s="7">
        <v>63</v>
      </c>
      <c r="F476" s="7">
        <f t="shared" si="7"/>
        <v>50337</v>
      </c>
      <c r="G476" s="8" t="s">
        <v>195</v>
      </c>
    </row>
    <row r="477" spans="1:7">
      <c r="A477" s="6"/>
      <c r="B477" s="63" t="s">
        <v>472</v>
      </c>
      <c r="C477" s="7" t="s">
        <v>191</v>
      </c>
      <c r="D477" s="7">
        <v>399</v>
      </c>
      <c r="E477" s="7">
        <v>59</v>
      </c>
      <c r="F477" s="7">
        <f t="shared" si="7"/>
        <v>23541</v>
      </c>
      <c r="G477" s="8" t="s">
        <v>201</v>
      </c>
    </row>
    <row r="478" spans="1:7">
      <c r="A478" s="6"/>
      <c r="B478" s="63" t="s">
        <v>471</v>
      </c>
      <c r="C478" s="7" t="s">
        <v>200</v>
      </c>
      <c r="D478" s="7">
        <v>1299</v>
      </c>
      <c r="E478" s="7">
        <v>55</v>
      </c>
      <c r="F478" s="7">
        <f t="shared" si="7"/>
        <v>71445</v>
      </c>
      <c r="G478" s="8" t="s">
        <v>207</v>
      </c>
    </row>
    <row r="479" spans="1:7">
      <c r="A479" s="6"/>
      <c r="B479" s="63" t="s">
        <v>470</v>
      </c>
      <c r="C479" s="7" t="s">
        <v>209</v>
      </c>
      <c r="D479" s="7">
        <v>1599</v>
      </c>
      <c r="E479" s="7">
        <v>51</v>
      </c>
      <c r="F479" s="7">
        <f t="shared" si="7"/>
        <v>81549</v>
      </c>
      <c r="G479" s="8" t="s">
        <v>195</v>
      </c>
    </row>
    <row r="480" spans="1:7">
      <c r="A480" s="6"/>
      <c r="B480" s="63" t="s">
        <v>469</v>
      </c>
      <c r="C480" s="7" t="s">
        <v>197</v>
      </c>
      <c r="D480" s="7">
        <v>499</v>
      </c>
      <c r="E480" s="7">
        <v>47</v>
      </c>
      <c r="F480" s="7">
        <f t="shared" si="7"/>
        <v>23453</v>
      </c>
      <c r="G480" s="8" t="s">
        <v>201</v>
      </c>
    </row>
    <row r="481" spans="1:7">
      <c r="A481" s="6"/>
      <c r="B481" s="63" t="s">
        <v>468</v>
      </c>
      <c r="C481" s="7" t="s">
        <v>206</v>
      </c>
      <c r="D481" s="7">
        <v>2399</v>
      </c>
      <c r="E481" s="7">
        <v>43</v>
      </c>
      <c r="F481" s="7">
        <f t="shared" si="7"/>
        <v>103157</v>
      </c>
      <c r="G481" s="8" t="s">
        <v>207</v>
      </c>
    </row>
    <row r="482" spans="1:7">
      <c r="A482" s="6"/>
      <c r="B482" s="63" t="s">
        <v>467</v>
      </c>
      <c r="C482" s="7" t="s">
        <v>194</v>
      </c>
      <c r="D482" s="7">
        <v>299</v>
      </c>
      <c r="E482" s="7">
        <v>39</v>
      </c>
      <c r="F482" s="7">
        <f t="shared" si="7"/>
        <v>11661</v>
      </c>
      <c r="G482" s="8" t="s">
        <v>195</v>
      </c>
    </row>
    <row r="483" spans="1:7">
      <c r="A483" s="6"/>
      <c r="B483" s="63" t="s">
        <v>466</v>
      </c>
      <c r="C483" s="7" t="s">
        <v>203</v>
      </c>
      <c r="D483" s="7">
        <v>799</v>
      </c>
      <c r="E483" s="7">
        <v>35</v>
      </c>
      <c r="F483" s="7">
        <f t="shared" si="7"/>
        <v>27965</v>
      </c>
      <c r="G483" s="8" t="s">
        <v>201</v>
      </c>
    </row>
    <row r="484" spans="1:7">
      <c r="A484" s="6"/>
      <c r="B484" s="63" t="s">
        <v>465</v>
      </c>
      <c r="C484" s="7" t="s">
        <v>191</v>
      </c>
      <c r="D484" s="7">
        <v>399</v>
      </c>
      <c r="E484" s="7">
        <v>31</v>
      </c>
      <c r="F484" s="7">
        <f t="shared" si="7"/>
        <v>12369</v>
      </c>
      <c r="G484" s="8" t="s">
        <v>207</v>
      </c>
    </row>
    <row r="485" spans="1:7">
      <c r="A485" s="6"/>
      <c r="B485" s="63" t="s">
        <v>464</v>
      </c>
      <c r="C485" s="7" t="s">
        <v>200</v>
      </c>
      <c r="D485" s="7">
        <v>1299</v>
      </c>
      <c r="E485" s="7">
        <v>27</v>
      </c>
      <c r="F485" s="7">
        <f t="shared" si="7"/>
        <v>35073</v>
      </c>
      <c r="G485" s="8" t="s">
        <v>195</v>
      </c>
    </row>
    <row r="486" spans="1:7">
      <c r="A486" s="6"/>
      <c r="B486" s="63" t="s">
        <v>463</v>
      </c>
      <c r="C486" s="7" t="s">
        <v>209</v>
      </c>
      <c r="D486" s="7">
        <v>1599</v>
      </c>
      <c r="E486" s="7">
        <v>23</v>
      </c>
      <c r="F486" s="7">
        <f t="shared" si="7"/>
        <v>36777</v>
      </c>
      <c r="G486" s="8" t="s">
        <v>201</v>
      </c>
    </row>
    <row r="487" spans="1:7">
      <c r="A487" s="6"/>
      <c r="B487" s="63" t="s">
        <v>462</v>
      </c>
      <c r="C487" s="7" t="s">
        <v>197</v>
      </c>
      <c r="D487" s="7">
        <v>499</v>
      </c>
      <c r="E487" s="7">
        <v>19</v>
      </c>
      <c r="F487" s="7">
        <f t="shared" si="7"/>
        <v>9481</v>
      </c>
      <c r="G487" s="8" t="s">
        <v>207</v>
      </c>
    </row>
    <row r="488" spans="1:7">
      <c r="A488" s="6"/>
      <c r="B488" s="63" t="s">
        <v>461</v>
      </c>
      <c r="C488" s="7" t="s">
        <v>206</v>
      </c>
      <c r="D488" s="7">
        <v>2399</v>
      </c>
      <c r="E488" s="7">
        <v>15</v>
      </c>
      <c r="F488" s="7">
        <f t="shared" si="7"/>
        <v>35985</v>
      </c>
      <c r="G488" s="8" t="s">
        <v>195</v>
      </c>
    </row>
    <row r="489" spans="1:7">
      <c r="A489" s="6"/>
      <c r="B489" s="63" t="s">
        <v>460</v>
      </c>
      <c r="C489" s="7" t="s">
        <v>194</v>
      </c>
      <c r="D489" s="7">
        <v>299</v>
      </c>
      <c r="E489" s="7">
        <v>11</v>
      </c>
      <c r="F489" s="7">
        <f t="shared" si="7"/>
        <v>3289</v>
      </c>
      <c r="G489" s="8" t="s">
        <v>201</v>
      </c>
    </row>
    <row r="490" spans="1:7">
      <c r="A490" s="6"/>
      <c r="B490" s="63" t="s">
        <v>459</v>
      </c>
      <c r="C490" s="7" t="s">
        <v>203</v>
      </c>
      <c r="D490" s="7">
        <v>799</v>
      </c>
      <c r="E490" s="7">
        <v>7</v>
      </c>
      <c r="F490" s="7">
        <f t="shared" si="7"/>
        <v>5593</v>
      </c>
      <c r="G490" s="8" t="s">
        <v>207</v>
      </c>
    </row>
    <row r="491" spans="1:7">
      <c r="A491" s="6"/>
      <c r="B491" s="63" t="s">
        <v>458</v>
      </c>
      <c r="C491" s="7" t="s">
        <v>191</v>
      </c>
      <c r="D491" s="7">
        <v>399</v>
      </c>
      <c r="E491" s="7">
        <v>3</v>
      </c>
      <c r="F491" s="7">
        <f t="shared" si="7"/>
        <v>1197</v>
      </c>
      <c r="G491" s="8" t="s">
        <v>195</v>
      </c>
    </row>
    <row r="492" spans="1:7">
      <c r="A492" s="6"/>
      <c r="B492" s="63" t="s">
        <v>538</v>
      </c>
      <c r="C492" s="7" t="s">
        <v>194</v>
      </c>
      <c r="D492" s="7">
        <v>299</v>
      </c>
      <c r="E492" s="7">
        <v>92</v>
      </c>
      <c r="F492" s="7">
        <f t="shared" si="7"/>
        <v>27508</v>
      </c>
      <c r="G492" s="8" t="s">
        <v>192</v>
      </c>
    </row>
    <row r="493" spans="1:7">
      <c r="A493" s="6"/>
      <c r="B493" s="63" t="s">
        <v>538</v>
      </c>
      <c r="C493" s="7" t="s">
        <v>200</v>
      </c>
      <c r="D493" s="7">
        <v>1299</v>
      </c>
      <c r="E493" s="7">
        <v>88</v>
      </c>
      <c r="F493" s="7">
        <f t="shared" si="7"/>
        <v>114312</v>
      </c>
      <c r="G493" s="8" t="s">
        <v>198</v>
      </c>
    </row>
    <row r="494" spans="1:7">
      <c r="A494" s="6"/>
      <c r="B494" s="63" t="s">
        <v>536</v>
      </c>
      <c r="C494" s="7" t="s">
        <v>203</v>
      </c>
      <c r="D494" s="7">
        <v>799</v>
      </c>
      <c r="E494" s="7">
        <v>100</v>
      </c>
      <c r="F494" s="7">
        <f t="shared" si="7"/>
        <v>79900</v>
      </c>
      <c r="G494" s="8" t="s">
        <v>198</v>
      </c>
    </row>
    <row r="495" spans="1:7">
      <c r="A495" s="6"/>
      <c r="B495" s="63" t="s">
        <v>536</v>
      </c>
      <c r="C495" s="7" t="s">
        <v>209</v>
      </c>
      <c r="D495" s="7">
        <v>1599</v>
      </c>
      <c r="E495" s="7">
        <v>96</v>
      </c>
      <c r="F495" s="7">
        <f t="shared" si="7"/>
        <v>153504</v>
      </c>
      <c r="G495" s="8" t="s">
        <v>204</v>
      </c>
    </row>
    <row r="496" spans="1:7">
      <c r="A496" s="6"/>
      <c r="B496" s="63" t="s">
        <v>534</v>
      </c>
      <c r="C496" s="7" t="s">
        <v>191</v>
      </c>
      <c r="D496" s="7">
        <v>399</v>
      </c>
      <c r="E496" s="7">
        <v>6</v>
      </c>
      <c r="F496" s="7">
        <f t="shared" si="7"/>
        <v>2394</v>
      </c>
      <c r="G496" s="8" t="s">
        <v>204</v>
      </c>
    </row>
    <row r="497" spans="1:7">
      <c r="A497" s="6"/>
      <c r="B497" s="63" t="s">
        <v>534</v>
      </c>
      <c r="C497" s="7" t="s">
        <v>197</v>
      </c>
      <c r="D497" s="7">
        <v>499</v>
      </c>
      <c r="E497" s="7">
        <v>0</v>
      </c>
      <c r="F497" s="7">
        <f t="shared" si="7"/>
        <v>0</v>
      </c>
      <c r="G497" s="8" t="s">
        <v>192</v>
      </c>
    </row>
    <row r="498" spans="1:7">
      <c r="A498" s="6"/>
      <c r="B498" s="63" t="s">
        <v>532</v>
      </c>
      <c r="C498" s="7" t="s">
        <v>200</v>
      </c>
      <c r="D498" s="7">
        <v>1299</v>
      </c>
      <c r="E498" s="7">
        <v>18</v>
      </c>
      <c r="F498" s="7">
        <f t="shared" si="7"/>
        <v>23382</v>
      </c>
      <c r="G498" s="8" t="s">
        <v>192</v>
      </c>
    </row>
    <row r="499" spans="1:7">
      <c r="A499" s="6"/>
      <c r="B499" s="63" t="s">
        <v>532</v>
      </c>
      <c r="C499" s="7" t="s">
        <v>206</v>
      </c>
      <c r="D499" s="7">
        <v>2399</v>
      </c>
      <c r="E499" s="7">
        <v>12</v>
      </c>
      <c r="F499" s="7">
        <f t="shared" si="7"/>
        <v>28788</v>
      </c>
      <c r="G499" s="8" t="s">
        <v>198</v>
      </c>
    </row>
    <row r="500" spans="1:7">
      <c r="A500" s="6"/>
      <c r="B500" s="63" t="s">
        <v>530</v>
      </c>
      <c r="C500" s="7" t="s">
        <v>209</v>
      </c>
      <c r="D500" s="7">
        <v>1599</v>
      </c>
      <c r="E500" s="7">
        <v>30</v>
      </c>
      <c r="F500" s="7">
        <f t="shared" si="7"/>
        <v>47970</v>
      </c>
      <c r="G500" s="8" t="s">
        <v>198</v>
      </c>
    </row>
    <row r="501" spans="1:7">
      <c r="A501" s="6"/>
      <c r="B501" s="63" t="s">
        <v>530</v>
      </c>
      <c r="C501" s="7" t="s">
        <v>194</v>
      </c>
      <c r="D501" s="7">
        <v>299</v>
      </c>
      <c r="E501" s="7">
        <v>24</v>
      </c>
      <c r="F501" s="7">
        <f t="shared" si="7"/>
        <v>7176</v>
      </c>
      <c r="G501" s="8" t="s">
        <v>204</v>
      </c>
    </row>
    <row r="502" spans="1:7">
      <c r="A502" s="6"/>
      <c r="B502" s="63" t="s">
        <v>528</v>
      </c>
      <c r="C502" s="7" t="s">
        <v>197</v>
      </c>
      <c r="D502" s="7">
        <v>499</v>
      </c>
      <c r="E502" s="7">
        <v>42</v>
      </c>
      <c r="F502" s="7">
        <f t="shared" si="7"/>
        <v>20958</v>
      </c>
      <c r="G502" s="8" t="s">
        <v>204</v>
      </c>
    </row>
    <row r="503" spans="1:7">
      <c r="A503" s="6"/>
      <c r="B503" s="63" t="s">
        <v>528</v>
      </c>
      <c r="C503" s="7" t="s">
        <v>203</v>
      </c>
      <c r="D503" s="7">
        <v>799</v>
      </c>
      <c r="E503" s="7">
        <v>36</v>
      </c>
      <c r="F503" s="7">
        <f t="shared" si="7"/>
        <v>28764</v>
      </c>
      <c r="G503" s="8" t="s">
        <v>192</v>
      </c>
    </row>
    <row r="504" spans="1:7">
      <c r="A504" s="6"/>
      <c r="B504" s="63" t="s">
        <v>526</v>
      </c>
      <c r="C504" s="7" t="s">
        <v>206</v>
      </c>
      <c r="D504" s="7">
        <v>2399</v>
      </c>
      <c r="E504" s="7">
        <v>54</v>
      </c>
      <c r="F504" s="7">
        <f t="shared" si="7"/>
        <v>129546</v>
      </c>
      <c r="G504" s="8" t="s">
        <v>192</v>
      </c>
    </row>
    <row r="505" spans="1:7">
      <c r="A505" s="6"/>
      <c r="B505" s="63" t="s">
        <v>526</v>
      </c>
      <c r="C505" s="7" t="s">
        <v>191</v>
      </c>
      <c r="D505" s="7">
        <v>399</v>
      </c>
      <c r="E505" s="7">
        <v>48</v>
      </c>
      <c r="F505" s="7">
        <f t="shared" si="7"/>
        <v>19152</v>
      </c>
      <c r="G505" s="8" t="s">
        <v>198</v>
      </c>
    </row>
    <row r="506" spans="1:7">
      <c r="A506" s="6"/>
      <c r="B506" s="63" t="s">
        <v>524</v>
      </c>
      <c r="C506" s="7" t="s">
        <v>194</v>
      </c>
      <c r="D506" s="7">
        <v>299</v>
      </c>
      <c r="E506" s="7">
        <v>66</v>
      </c>
      <c r="F506" s="7">
        <f t="shared" si="7"/>
        <v>19734</v>
      </c>
      <c r="G506" s="8" t="s">
        <v>198</v>
      </c>
    </row>
    <row r="507" spans="1:7">
      <c r="A507" s="6"/>
      <c r="B507" s="63" t="s">
        <v>524</v>
      </c>
      <c r="C507" s="7" t="s">
        <v>200</v>
      </c>
      <c r="D507" s="7">
        <v>1299</v>
      </c>
      <c r="E507" s="7">
        <v>60</v>
      </c>
      <c r="F507" s="7">
        <f t="shared" si="7"/>
        <v>77940</v>
      </c>
      <c r="G507" s="8" t="s">
        <v>204</v>
      </c>
    </row>
    <row r="508" spans="1:7">
      <c r="A508" s="6"/>
      <c r="B508" s="63" t="s">
        <v>522</v>
      </c>
      <c r="C508" s="7" t="s">
        <v>203</v>
      </c>
      <c r="D508" s="7">
        <v>799</v>
      </c>
      <c r="E508" s="7">
        <v>78</v>
      </c>
      <c r="F508" s="7">
        <f t="shared" si="7"/>
        <v>62322</v>
      </c>
      <c r="G508" s="8" t="s">
        <v>204</v>
      </c>
    </row>
    <row r="509" spans="1:7">
      <c r="A509" s="6"/>
      <c r="B509" s="63" t="s">
        <v>522</v>
      </c>
      <c r="C509" s="7" t="s">
        <v>209</v>
      </c>
      <c r="D509" s="7">
        <v>1599</v>
      </c>
      <c r="E509" s="7">
        <v>72</v>
      </c>
      <c r="F509" s="7">
        <f t="shared" si="7"/>
        <v>115128</v>
      </c>
      <c r="G509" s="8" t="s">
        <v>192</v>
      </c>
    </row>
    <row r="510" spans="1:7">
      <c r="A510" s="6"/>
      <c r="B510" s="63" t="s">
        <v>520</v>
      </c>
      <c r="C510" s="7" t="s">
        <v>191</v>
      </c>
      <c r="D510" s="7">
        <v>399</v>
      </c>
      <c r="E510" s="7">
        <v>90</v>
      </c>
      <c r="F510" s="7">
        <f t="shared" si="7"/>
        <v>35910</v>
      </c>
      <c r="G510" s="8" t="s">
        <v>192</v>
      </c>
    </row>
    <row r="511" spans="1:7">
      <c r="A511" s="6"/>
      <c r="B511" s="63" t="s">
        <v>520</v>
      </c>
      <c r="C511" s="7" t="s">
        <v>197</v>
      </c>
      <c r="D511" s="7">
        <v>499</v>
      </c>
      <c r="E511" s="7">
        <v>84</v>
      </c>
      <c r="F511" s="7">
        <f t="shared" si="7"/>
        <v>41916</v>
      </c>
      <c r="G511" s="8" t="s">
        <v>198</v>
      </c>
    </row>
    <row r="512" spans="1:7">
      <c r="A512" s="6"/>
      <c r="B512" s="63" t="s">
        <v>518</v>
      </c>
      <c r="C512" s="7" t="s">
        <v>200</v>
      </c>
      <c r="D512" s="7">
        <v>1299</v>
      </c>
      <c r="E512" s="7">
        <v>100</v>
      </c>
      <c r="F512" s="7">
        <f t="shared" si="7"/>
        <v>129900</v>
      </c>
      <c r="G512" s="8" t="s">
        <v>198</v>
      </c>
    </row>
    <row r="513" spans="1:7">
      <c r="A513" s="6"/>
      <c r="B513" s="63" t="s">
        <v>518</v>
      </c>
      <c r="C513" s="7" t="s">
        <v>206</v>
      </c>
      <c r="D513" s="7">
        <v>2399</v>
      </c>
      <c r="E513" s="7">
        <v>96</v>
      </c>
      <c r="F513" s="7">
        <f t="shared" si="7"/>
        <v>230304</v>
      </c>
      <c r="G513" s="8" t="s">
        <v>204</v>
      </c>
    </row>
    <row r="514" spans="1:7">
      <c r="A514" s="6"/>
      <c r="B514" s="63" t="s">
        <v>516</v>
      </c>
      <c r="C514" s="7" t="s">
        <v>209</v>
      </c>
      <c r="D514" s="7">
        <v>1599</v>
      </c>
      <c r="E514" s="7">
        <v>96</v>
      </c>
      <c r="F514" s="7">
        <f t="shared" ref="F514:F577" si="8">E514*D514</f>
        <v>153504</v>
      </c>
      <c r="G514" s="8" t="s">
        <v>204</v>
      </c>
    </row>
    <row r="515" spans="1:7">
      <c r="A515" s="6"/>
      <c r="B515" s="63" t="s">
        <v>516</v>
      </c>
      <c r="C515" s="7" t="s">
        <v>194</v>
      </c>
      <c r="D515" s="7">
        <v>299</v>
      </c>
      <c r="E515" s="7">
        <v>98</v>
      </c>
      <c r="F515" s="7">
        <f t="shared" si="8"/>
        <v>29302</v>
      </c>
      <c r="G515" s="8" t="s">
        <v>192</v>
      </c>
    </row>
    <row r="516" spans="1:7">
      <c r="A516" s="6"/>
      <c r="B516" s="63" t="s">
        <v>514</v>
      </c>
      <c r="C516" s="7" t="s">
        <v>197</v>
      </c>
      <c r="D516" s="7">
        <v>499</v>
      </c>
      <c r="E516" s="7">
        <v>92</v>
      </c>
      <c r="F516" s="7">
        <f t="shared" si="8"/>
        <v>45908</v>
      </c>
      <c r="G516" s="8" t="s">
        <v>192</v>
      </c>
    </row>
    <row r="517" spans="1:7">
      <c r="A517" s="6"/>
      <c r="B517" s="63" t="s">
        <v>514</v>
      </c>
      <c r="C517" s="7" t="s">
        <v>203</v>
      </c>
      <c r="D517" s="7">
        <v>799</v>
      </c>
      <c r="E517" s="7">
        <v>94</v>
      </c>
      <c r="F517" s="7">
        <f t="shared" si="8"/>
        <v>75106</v>
      </c>
      <c r="G517" s="8" t="s">
        <v>198</v>
      </c>
    </row>
    <row r="518" spans="1:7">
      <c r="A518" s="6"/>
      <c r="B518" s="63" t="s">
        <v>512</v>
      </c>
      <c r="C518" s="7" t="s">
        <v>206</v>
      </c>
      <c r="D518" s="7">
        <v>2399</v>
      </c>
      <c r="E518" s="7">
        <v>88</v>
      </c>
      <c r="F518" s="7">
        <f t="shared" si="8"/>
        <v>211112</v>
      </c>
      <c r="G518" s="8" t="s">
        <v>198</v>
      </c>
    </row>
    <row r="519" spans="1:7">
      <c r="A519" s="6"/>
      <c r="B519" s="63" t="s">
        <v>512</v>
      </c>
      <c r="C519" s="7" t="s">
        <v>191</v>
      </c>
      <c r="D519" s="7">
        <v>399</v>
      </c>
      <c r="E519" s="7">
        <v>90</v>
      </c>
      <c r="F519" s="7">
        <f t="shared" si="8"/>
        <v>35910</v>
      </c>
      <c r="G519" s="8" t="s">
        <v>204</v>
      </c>
    </row>
    <row r="520" spans="1:7">
      <c r="A520" s="6"/>
      <c r="B520" s="63" t="s">
        <v>511</v>
      </c>
      <c r="C520" s="7" t="s">
        <v>200</v>
      </c>
      <c r="D520" s="7">
        <v>1299</v>
      </c>
      <c r="E520" s="7">
        <v>86</v>
      </c>
      <c r="F520" s="7">
        <f t="shared" si="8"/>
        <v>111714</v>
      </c>
      <c r="G520" s="8" t="s">
        <v>192</v>
      </c>
    </row>
    <row r="521" spans="1:7">
      <c r="A521" s="6"/>
      <c r="B521" s="63" t="s">
        <v>509</v>
      </c>
      <c r="C521" s="7" t="s">
        <v>197</v>
      </c>
      <c r="D521" s="7">
        <v>499</v>
      </c>
      <c r="E521" s="7">
        <v>64</v>
      </c>
      <c r="F521" s="7">
        <f t="shared" si="8"/>
        <v>31936</v>
      </c>
      <c r="G521" s="8" t="s">
        <v>198</v>
      </c>
    </row>
    <row r="522" spans="1:7">
      <c r="A522" s="6"/>
      <c r="B522" s="63" t="s">
        <v>509</v>
      </c>
      <c r="C522" s="7" t="s">
        <v>203</v>
      </c>
      <c r="D522" s="7">
        <v>799</v>
      </c>
      <c r="E522" s="7">
        <v>66</v>
      </c>
      <c r="F522" s="7">
        <f t="shared" si="8"/>
        <v>52734</v>
      </c>
      <c r="G522" s="8" t="s">
        <v>204</v>
      </c>
    </row>
    <row r="523" spans="1:7">
      <c r="A523" s="6"/>
      <c r="B523" s="63" t="s">
        <v>507</v>
      </c>
      <c r="C523" s="7" t="s">
        <v>206</v>
      </c>
      <c r="D523" s="7">
        <v>2399</v>
      </c>
      <c r="E523" s="7">
        <v>60</v>
      </c>
      <c r="F523" s="7">
        <f t="shared" si="8"/>
        <v>143940</v>
      </c>
      <c r="G523" s="8" t="s">
        <v>204</v>
      </c>
    </row>
    <row r="524" spans="1:7">
      <c r="A524" s="6"/>
      <c r="B524" s="63" t="s">
        <v>507</v>
      </c>
      <c r="C524" s="7" t="s">
        <v>191</v>
      </c>
      <c r="D524" s="7">
        <v>399</v>
      </c>
      <c r="E524" s="7">
        <v>62</v>
      </c>
      <c r="F524" s="7">
        <f t="shared" si="8"/>
        <v>24738</v>
      </c>
      <c r="G524" s="8" t="s">
        <v>192</v>
      </c>
    </row>
    <row r="525" spans="1:7">
      <c r="A525" s="6"/>
      <c r="B525" s="63" t="s">
        <v>505</v>
      </c>
      <c r="C525" s="7" t="s">
        <v>194</v>
      </c>
      <c r="D525" s="7">
        <v>299</v>
      </c>
      <c r="E525" s="7">
        <v>56</v>
      </c>
      <c r="F525" s="7">
        <f t="shared" si="8"/>
        <v>16744</v>
      </c>
      <c r="G525" s="8" t="s">
        <v>192</v>
      </c>
    </row>
    <row r="526" spans="1:7">
      <c r="A526" s="6"/>
      <c r="B526" s="63" t="s">
        <v>505</v>
      </c>
      <c r="C526" s="7" t="s">
        <v>200</v>
      </c>
      <c r="D526" s="7">
        <v>1299</v>
      </c>
      <c r="E526" s="7">
        <v>58</v>
      </c>
      <c r="F526" s="7">
        <f t="shared" si="8"/>
        <v>75342</v>
      </c>
      <c r="G526" s="8" t="s">
        <v>198</v>
      </c>
    </row>
    <row r="527" spans="1:7">
      <c r="A527" s="6"/>
      <c r="B527" s="63" t="s">
        <v>503</v>
      </c>
      <c r="C527" s="7" t="s">
        <v>203</v>
      </c>
      <c r="D527" s="7">
        <v>799</v>
      </c>
      <c r="E527" s="7">
        <v>52</v>
      </c>
      <c r="F527" s="7">
        <f t="shared" si="8"/>
        <v>41548</v>
      </c>
      <c r="G527" s="8" t="s">
        <v>198</v>
      </c>
    </row>
    <row r="528" spans="1:7">
      <c r="A528" s="6"/>
      <c r="B528" s="63" t="s">
        <v>503</v>
      </c>
      <c r="C528" s="7" t="s">
        <v>209</v>
      </c>
      <c r="D528" s="7">
        <v>1599</v>
      </c>
      <c r="E528" s="7">
        <v>54</v>
      </c>
      <c r="F528" s="7">
        <f t="shared" si="8"/>
        <v>86346</v>
      </c>
      <c r="G528" s="8" t="s">
        <v>204</v>
      </c>
    </row>
    <row r="529" spans="1:7">
      <c r="A529" s="6"/>
      <c r="B529" s="63" t="s">
        <v>501</v>
      </c>
      <c r="C529" s="7" t="s">
        <v>191</v>
      </c>
      <c r="D529" s="7">
        <v>399</v>
      </c>
      <c r="E529" s="7">
        <v>48</v>
      </c>
      <c r="F529" s="7">
        <f t="shared" si="8"/>
        <v>19152</v>
      </c>
      <c r="G529" s="8" t="s">
        <v>204</v>
      </c>
    </row>
    <row r="530" spans="1:7">
      <c r="A530" s="6"/>
      <c r="B530" s="63" t="s">
        <v>501</v>
      </c>
      <c r="C530" s="7" t="s">
        <v>197</v>
      </c>
      <c r="D530" s="7">
        <v>499</v>
      </c>
      <c r="E530" s="7">
        <v>50</v>
      </c>
      <c r="F530" s="7">
        <f t="shared" si="8"/>
        <v>24950</v>
      </c>
      <c r="G530" s="8" t="s">
        <v>192</v>
      </c>
    </row>
    <row r="531" spans="1:7">
      <c r="A531" s="6"/>
      <c r="B531" s="63" t="s">
        <v>499</v>
      </c>
      <c r="C531" s="7" t="s">
        <v>200</v>
      </c>
      <c r="D531" s="7">
        <v>1299</v>
      </c>
      <c r="E531" s="7">
        <v>44</v>
      </c>
      <c r="F531" s="7">
        <f t="shared" si="8"/>
        <v>57156</v>
      </c>
      <c r="G531" s="8" t="s">
        <v>192</v>
      </c>
    </row>
    <row r="532" spans="1:7">
      <c r="A532" s="6"/>
      <c r="B532" s="63" t="s">
        <v>499</v>
      </c>
      <c r="C532" s="7" t="s">
        <v>206</v>
      </c>
      <c r="D532" s="7">
        <v>2399</v>
      </c>
      <c r="E532" s="7">
        <v>46</v>
      </c>
      <c r="F532" s="7">
        <f t="shared" si="8"/>
        <v>110354</v>
      </c>
      <c r="G532" s="8" t="s">
        <v>198</v>
      </c>
    </row>
    <row r="533" spans="1:7">
      <c r="A533" s="6"/>
      <c r="B533" s="63" t="s">
        <v>497</v>
      </c>
      <c r="C533" s="7" t="s">
        <v>209</v>
      </c>
      <c r="D533" s="7">
        <v>1599</v>
      </c>
      <c r="E533" s="7">
        <v>40</v>
      </c>
      <c r="F533" s="7">
        <f t="shared" si="8"/>
        <v>63960</v>
      </c>
      <c r="G533" s="8" t="s">
        <v>198</v>
      </c>
    </row>
    <row r="534" spans="1:7">
      <c r="A534" s="6"/>
      <c r="B534" s="63" t="s">
        <v>497</v>
      </c>
      <c r="C534" s="7" t="s">
        <v>194</v>
      </c>
      <c r="D534" s="7">
        <v>299</v>
      </c>
      <c r="E534" s="7">
        <v>42</v>
      </c>
      <c r="F534" s="7">
        <f t="shared" si="8"/>
        <v>12558</v>
      </c>
      <c r="G534" s="8" t="s">
        <v>204</v>
      </c>
    </row>
    <row r="535" spans="1:7">
      <c r="A535" s="6"/>
      <c r="B535" s="63" t="s">
        <v>495</v>
      </c>
      <c r="C535" s="7" t="s">
        <v>197</v>
      </c>
      <c r="D535" s="7">
        <v>499</v>
      </c>
      <c r="E535" s="7">
        <v>36</v>
      </c>
      <c r="F535" s="7">
        <f t="shared" si="8"/>
        <v>17964</v>
      </c>
      <c r="G535" s="8" t="s">
        <v>204</v>
      </c>
    </row>
    <row r="536" spans="1:7">
      <c r="A536" s="6"/>
      <c r="B536" s="63" t="s">
        <v>495</v>
      </c>
      <c r="C536" s="7" t="s">
        <v>203</v>
      </c>
      <c r="D536" s="7">
        <v>799</v>
      </c>
      <c r="E536" s="7">
        <v>38</v>
      </c>
      <c r="F536" s="7">
        <f t="shared" si="8"/>
        <v>30362</v>
      </c>
      <c r="G536" s="8" t="s">
        <v>192</v>
      </c>
    </row>
    <row r="537" spans="1:7">
      <c r="A537" s="6"/>
      <c r="B537" s="63" t="s">
        <v>493</v>
      </c>
      <c r="C537" s="7" t="s">
        <v>206</v>
      </c>
      <c r="D537" s="7">
        <v>2399</v>
      </c>
      <c r="E537" s="7">
        <v>99</v>
      </c>
      <c r="F537" s="7">
        <f t="shared" si="8"/>
        <v>237501</v>
      </c>
      <c r="G537" s="8" t="s">
        <v>192</v>
      </c>
    </row>
    <row r="538" spans="1:7">
      <c r="A538" s="6"/>
      <c r="B538" s="63" t="s">
        <v>493</v>
      </c>
      <c r="C538" s="7" t="s">
        <v>191</v>
      </c>
      <c r="D538" s="7">
        <v>399</v>
      </c>
      <c r="E538" s="7">
        <v>34</v>
      </c>
      <c r="F538" s="7">
        <f t="shared" si="8"/>
        <v>13566</v>
      </c>
      <c r="G538" s="8" t="s">
        <v>198</v>
      </c>
    </row>
    <row r="539" spans="1:7">
      <c r="A539" s="6"/>
      <c r="B539" s="63" t="s">
        <v>491</v>
      </c>
      <c r="C539" s="7" t="s">
        <v>194</v>
      </c>
      <c r="D539" s="7">
        <v>299</v>
      </c>
      <c r="E539" s="7">
        <v>91</v>
      </c>
      <c r="F539" s="7">
        <f t="shared" si="8"/>
        <v>27209</v>
      </c>
      <c r="G539" s="8" t="s">
        <v>198</v>
      </c>
    </row>
    <row r="540" spans="1:7">
      <c r="A540" s="6"/>
      <c r="B540" s="63" t="s">
        <v>491</v>
      </c>
      <c r="C540" s="7" t="s">
        <v>200</v>
      </c>
      <c r="D540" s="7">
        <v>1299</v>
      </c>
      <c r="E540" s="7">
        <v>95</v>
      </c>
      <c r="F540" s="7">
        <f t="shared" si="8"/>
        <v>123405</v>
      </c>
      <c r="G540" s="8" t="s">
        <v>204</v>
      </c>
    </row>
    <row r="541" spans="1:7">
      <c r="A541" s="6"/>
      <c r="B541" s="63" t="s">
        <v>489</v>
      </c>
      <c r="C541" s="7" t="s">
        <v>203</v>
      </c>
      <c r="D541" s="7">
        <v>799</v>
      </c>
      <c r="E541" s="7">
        <v>83</v>
      </c>
      <c r="F541" s="7">
        <f t="shared" si="8"/>
        <v>66317</v>
      </c>
      <c r="G541" s="8" t="s">
        <v>204</v>
      </c>
    </row>
    <row r="542" spans="1:7">
      <c r="A542" s="6"/>
      <c r="B542" s="63" t="s">
        <v>489</v>
      </c>
      <c r="C542" s="7" t="s">
        <v>209</v>
      </c>
      <c r="D542" s="7">
        <v>1599</v>
      </c>
      <c r="E542" s="7">
        <v>87</v>
      </c>
      <c r="F542" s="7">
        <f t="shared" si="8"/>
        <v>139113</v>
      </c>
      <c r="G542" s="8" t="s">
        <v>192</v>
      </c>
    </row>
    <row r="543" spans="1:7">
      <c r="A543" s="6"/>
      <c r="B543" s="63" t="s">
        <v>338</v>
      </c>
      <c r="C543" s="7" t="s">
        <v>203</v>
      </c>
      <c r="D543" s="7">
        <v>799</v>
      </c>
      <c r="E543" s="7">
        <v>37</v>
      </c>
      <c r="F543" s="7">
        <f t="shared" si="8"/>
        <v>29563</v>
      </c>
      <c r="G543" s="8" t="s">
        <v>207</v>
      </c>
    </row>
    <row r="544" spans="1:7">
      <c r="A544" s="6"/>
      <c r="B544" s="63" t="s">
        <v>338</v>
      </c>
      <c r="C544" s="7" t="s">
        <v>197</v>
      </c>
      <c r="D544" s="7">
        <v>499</v>
      </c>
      <c r="E544" s="7">
        <v>98</v>
      </c>
      <c r="F544" s="7">
        <f t="shared" si="8"/>
        <v>48902</v>
      </c>
      <c r="G544" s="8" t="s">
        <v>192</v>
      </c>
    </row>
    <row r="545" spans="1:7">
      <c r="A545" s="6"/>
      <c r="B545" s="63" t="s">
        <v>338</v>
      </c>
      <c r="C545" s="7" t="s">
        <v>200</v>
      </c>
      <c r="D545" s="7">
        <v>1299</v>
      </c>
      <c r="E545" s="7">
        <v>99</v>
      </c>
      <c r="F545" s="7">
        <f t="shared" si="8"/>
        <v>128601</v>
      </c>
      <c r="G545" s="8" t="s">
        <v>195</v>
      </c>
    </row>
    <row r="546" spans="1:7">
      <c r="A546" s="6"/>
      <c r="B546" s="63" t="s">
        <v>337</v>
      </c>
      <c r="C546" s="7" t="s">
        <v>200</v>
      </c>
      <c r="D546" s="7">
        <v>1299</v>
      </c>
      <c r="E546" s="7">
        <v>36</v>
      </c>
      <c r="F546" s="7">
        <f t="shared" si="8"/>
        <v>46764</v>
      </c>
      <c r="G546" s="8" t="s">
        <v>204</v>
      </c>
    </row>
    <row r="547" spans="1:7">
      <c r="A547" s="6"/>
      <c r="B547" s="63" t="s">
        <v>337</v>
      </c>
      <c r="C547" s="7" t="s">
        <v>191</v>
      </c>
      <c r="D547" s="7">
        <v>399</v>
      </c>
      <c r="E547" s="7">
        <v>96</v>
      </c>
      <c r="F547" s="7">
        <f t="shared" si="8"/>
        <v>38304</v>
      </c>
      <c r="G547" s="8" t="s">
        <v>204</v>
      </c>
    </row>
    <row r="548" spans="1:7">
      <c r="A548" s="6"/>
      <c r="B548" s="63" t="s">
        <v>337</v>
      </c>
      <c r="C548" s="7" t="s">
        <v>194</v>
      </c>
      <c r="D548" s="7">
        <v>299</v>
      </c>
      <c r="E548" s="7">
        <v>97</v>
      </c>
      <c r="F548" s="7">
        <f t="shared" si="8"/>
        <v>29003</v>
      </c>
      <c r="G548" s="8" t="s">
        <v>207</v>
      </c>
    </row>
    <row r="549" spans="1:7">
      <c r="A549" s="6"/>
      <c r="B549" s="63" t="s">
        <v>336</v>
      </c>
      <c r="C549" s="7" t="s">
        <v>197</v>
      </c>
      <c r="D549" s="7">
        <v>499</v>
      </c>
      <c r="E549" s="7">
        <v>35</v>
      </c>
      <c r="F549" s="7">
        <f t="shared" si="8"/>
        <v>17465</v>
      </c>
      <c r="G549" s="8" t="s">
        <v>201</v>
      </c>
    </row>
    <row r="550" spans="1:7">
      <c r="A550" s="6"/>
      <c r="B550" s="63" t="s">
        <v>336</v>
      </c>
      <c r="C550" s="7" t="s">
        <v>206</v>
      </c>
      <c r="D550" s="7">
        <v>2399</v>
      </c>
      <c r="E550" s="7">
        <v>94</v>
      </c>
      <c r="F550" s="7">
        <f t="shared" si="8"/>
        <v>225506</v>
      </c>
      <c r="G550" s="8" t="s">
        <v>198</v>
      </c>
    </row>
    <row r="551" spans="1:7">
      <c r="A551" s="6"/>
      <c r="B551" s="63" t="s">
        <v>336</v>
      </c>
      <c r="C551" s="7" t="s">
        <v>209</v>
      </c>
      <c r="D551" s="7">
        <v>1599</v>
      </c>
      <c r="E551" s="7">
        <v>95</v>
      </c>
      <c r="F551" s="7">
        <f t="shared" si="8"/>
        <v>151905</v>
      </c>
      <c r="G551" s="8" t="s">
        <v>201</v>
      </c>
    </row>
    <row r="552" spans="1:7">
      <c r="A552" s="6"/>
      <c r="B552" s="63" t="s">
        <v>335</v>
      </c>
      <c r="C552" s="7" t="s">
        <v>194</v>
      </c>
      <c r="D552" s="7">
        <v>299</v>
      </c>
      <c r="E552" s="7">
        <v>34</v>
      </c>
      <c r="F552" s="7">
        <f t="shared" si="8"/>
        <v>10166</v>
      </c>
      <c r="G552" s="8" t="s">
        <v>198</v>
      </c>
    </row>
    <row r="553" spans="1:7">
      <c r="A553" s="6"/>
      <c r="B553" s="63" t="s">
        <v>335</v>
      </c>
      <c r="C553" s="7" t="s">
        <v>200</v>
      </c>
      <c r="D553" s="7">
        <v>1299</v>
      </c>
      <c r="E553" s="7">
        <v>92</v>
      </c>
      <c r="F553" s="7">
        <f t="shared" si="8"/>
        <v>119508</v>
      </c>
      <c r="G553" s="8" t="s">
        <v>192</v>
      </c>
    </row>
    <row r="554" spans="1:7">
      <c r="A554" s="6"/>
      <c r="B554" s="63" t="s">
        <v>335</v>
      </c>
      <c r="C554" s="7" t="s">
        <v>203</v>
      </c>
      <c r="D554" s="7">
        <v>799</v>
      </c>
      <c r="E554" s="7">
        <v>93</v>
      </c>
      <c r="F554" s="7">
        <f t="shared" si="8"/>
        <v>74307</v>
      </c>
      <c r="G554" s="8" t="s">
        <v>195</v>
      </c>
    </row>
    <row r="555" spans="1:7">
      <c r="A555" s="6"/>
      <c r="B555" s="63" t="s">
        <v>334</v>
      </c>
      <c r="C555" s="7" t="s">
        <v>191</v>
      </c>
      <c r="D555" s="7">
        <v>399</v>
      </c>
      <c r="E555" s="7">
        <v>33</v>
      </c>
      <c r="F555" s="7">
        <f t="shared" si="8"/>
        <v>13167</v>
      </c>
      <c r="G555" s="8" t="s">
        <v>195</v>
      </c>
    </row>
    <row r="556" spans="1:7">
      <c r="A556" s="6"/>
      <c r="B556" s="63" t="s">
        <v>334</v>
      </c>
      <c r="C556" s="7" t="s">
        <v>194</v>
      </c>
      <c r="D556" s="7">
        <v>299</v>
      </c>
      <c r="E556" s="7">
        <v>90</v>
      </c>
      <c r="F556" s="7">
        <f t="shared" si="8"/>
        <v>26910</v>
      </c>
      <c r="G556" s="8" t="s">
        <v>204</v>
      </c>
    </row>
    <row r="557" spans="1:7">
      <c r="A557" s="6"/>
      <c r="B557" s="63" t="s">
        <v>334</v>
      </c>
      <c r="C557" s="7" t="s">
        <v>197</v>
      </c>
      <c r="D557" s="7">
        <v>499</v>
      </c>
      <c r="E557" s="7">
        <v>91</v>
      </c>
      <c r="F557" s="7">
        <f t="shared" si="8"/>
        <v>45409</v>
      </c>
      <c r="G557" s="8" t="s">
        <v>207</v>
      </c>
    </row>
    <row r="558" spans="1:7">
      <c r="A558" s="6"/>
      <c r="B558" s="63" t="s">
        <v>333</v>
      </c>
      <c r="C558" s="7" t="s">
        <v>209</v>
      </c>
      <c r="D558" s="7">
        <v>1599</v>
      </c>
      <c r="E558" s="7">
        <v>32</v>
      </c>
      <c r="F558" s="7">
        <f t="shared" si="8"/>
        <v>51168</v>
      </c>
      <c r="G558" s="8" t="s">
        <v>192</v>
      </c>
    </row>
    <row r="559" spans="1:7">
      <c r="A559" s="6"/>
      <c r="B559" s="63" t="s">
        <v>333</v>
      </c>
      <c r="C559" s="7" t="s">
        <v>209</v>
      </c>
      <c r="D559" s="7">
        <v>1599</v>
      </c>
      <c r="E559" s="7">
        <v>88</v>
      </c>
      <c r="F559" s="7">
        <f t="shared" si="8"/>
        <v>140712</v>
      </c>
      <c r="G559" s="8" t="s">
        <v>198</v>
      </c>
    </row>
    <row r="560" spans="1:7">
      <c r="A560" s="6"/>
      <c r="B560" s="63" t="s">
        <v>333</v>
      </c>
      <c r="C560" s="7" t="s">
        <v>191</v>
      </c>
      <c r="D560" s="7">
        <v>399</v>
      </c>
      <c r="E560" s="7">
        <v>89</v>
      </c>
      <c r="F560" s="7">
        <f t="shared" si="8"/>
        <v>35511</v>
      </c>
      <c r="G560" s="8" t="s">
        <v>201</v>
      </c>
    </row>
    <row r="561" spans="1:7">
      <c r="A561" s="6"/>
      <c r="B561" s="63" t="s">
        <v>332</v>
      </c>
      <c r="C561" s="7" t="s">
        <v>206</v>
      </c>
      <c r="D561" s="7">
        <v>2399</v>
      </c>
      <c r="E561" s="7">
        <v>31</v>
      </c>
      <c r="F561" s="7">
        <f t="shared" si="8"/>
        <v>74369</v>
      </c>
      <c r="G561" s="8" t="s">
        <v>207</v>
      </c>
    </row>
    <row r="562" spans="1:7">
      <c r="A562" s="6"/>
      <c r="B562" s="63" t="s">
        <v>332</v>
      </c>
      <c r="C562" s="7" t="s">
        <v>203</v>
      </c>
      <c r="D562" s="7">
        <v>799</v>
      </c>
      <c r="E562" s="7">
        <v>86</v>
      </c>
      <c r="F562" s="7">
        <f t="shared" si="8"/>
        <v>68714</v>
      </c>
      <c r="G562" s="8" t="s">
        <v>192</v>
      </c>
    </row>
    <row r="563" spans="1:7">
      <c r="A563" s="6"/>
      <c r="B563" s="63" t="s">
        <v>332</v>
      </c>
      <c r="C563" s="7" t="s">
        <v>206</v>
      </c>
      <c r="D563" s="7">
        <v>2399</v>
      </c>
      <c r="E563" s="7">
        <v>87</v>
      </c>
      <c r="F563" s="7">
        <f t="shared" si="8"/>
        <v>208713</v>
      </c>
      <c r="G563" s="8" t="s">
        <v>195</v>
      </c>
    </row>
    <row r="564" spans="1:7">
      <c r="A564" s="6"/>
      <c r="B564" s="63" t="s">
        <v>331</v>
      </c>
      <c r="C564" s="7" t="s">
        <v>203</v>
      </c>
      <c r="D564" s="7">
        <v>799</v>
      </c>
      <c r="E564" s="7">
        <v>30</v>
      </c>
      <c r="F564" s="7">
        <f t="shared" si="8"/>
        <v>23970</v>
      </c>
      <c r="G564" s="8" t="s">
        <v>204</v>
      </c>
    </row>
    <row r="565" spans="1:7">
      <c r="A565" s="6"/>
      <c r="B565" s="63" t="s">
        <v>331</v>
      </c>
      <c r="C565" s="7" t="s">
        <v>197</v>
      </c>
      <c r="D565" s="7">
        <v>499</v>
      </c>
      <c r="E565" s="7">
        <v>84</v>
      </c>
      <c r="F565" s="7">
        <f t="shared" si="8"/>
        <v>41916</v>
      </c>
      <c r="G565" s="8" t="s">
        <v>204</v>
      </c>
    </row>
    <row r="566" spans="1:7">
      <c r="A566" s="6"/>
      <c r="B566" s="63" t="s">
        <v>331</v>
      </c>
      <c r="C566" s="7" t="s">
        <v>200</v>
      </c>
      <c r="D566" s="7">
        <v>1299</v>
      </c>
      <c r="E566" s="7">
        <v>85</v>
      </c>
      <c r="F566" s="7">
        <f t="shared" si="8"/>
        <v>110415</v>
      </c>
      <c r="G566" s="8" t="s">
        <v>207</v>
      </c>
    </row>
    <row r="567" spans="1:7">
      <c r="A567" s="6"/>
      <c r="B567" s="63" t="s">
        <v>330</v>
      </c>
      <c r="C567" s="7" t="s">
        <v>200</v>
      </c>
      <c r="D567" s="7">
        <v>1299</v>
      </c>
      <c r="E567" s="7">
        <v>29</v>
      </c>
      <c r="F567" s="7">
        <f t="shared" si="8"/>
        <v>37671</v>
      </c>
      <c r="G567" s="8" t="s">
        <v>201</v>
      </c>
    </row>
    <row r="568" spans="1:7">
      <c r="A568" s="6"/>
      <c r="B568" s="63" t="s">
        <v>330</v>
      </c>
      <c r="C568" s="7" t="s">
        <v>191</v>
      </c>
      <c r="D568" s="7">
        <v>399</v>
      </c>
      <c r="E568" s="7">
        <v>82</v>
      </c>
      <c r="F568" s="7">
        <f t="shared" si="8"/>
        <v>32718</v>
      </c>
      <c r="G568" s="8" t="s">
        <v>198</v>
      </c>
    </row>
    <row r="569" spans="1:7">
      <c r="A569" s="6"/>
      <c r="B569" s="63" t="s">
        <v>330</v>
      </c>
      <c r="C569" s="7" t="s">
        <v>194</v>
      </c>
      <c r="D569" s="7">
        <v>299</v>
      </c>
      <c r="E569" s="7">
        <v>83</v>
      </c>
      <c r="F569" s="7">
        <f t="shared" si="8"/>
        <v>24817</v>
      </c>
      <c r="G569" s="8" t="s">
        <v>201</v>
      </c>
    </row>
    <row r="570" spans="1:7">
      <c r="A570" s="6"/>
      <c r="B570" s="63" t="s">
        <v>329</v>
      </c>
      <c r="C570" s="7" t="s">
        <v>197</v>
      </c>
      <c r="D570" s="7">
        <v>499</v>
      </c>
      <c r="E570" s="7">
        <v>28</v>
      </c>
      <c r="F570" s="7">
        <f t="shared" si="8"/>
        <v>13972</v>
      </c>
      <c r="G570" s="8" t="s">
        <v>198</v>
      </c>
    </row>
    <row r="571" spans="1:7">
      <c r="A571" s="6"/>
      <c r="B571" s="63" t="s">
        <v>329</v>
      </c>
      <c r="C571" s="7" t="s">
        <v>206</v>
      </c>
      <c r="D571" s="7">
        <v>2399</v>
      </c>
      <c r="E571" s="7">
        <v>80</v>
      </c>
      <c r="F571" s="7">
        <f t="shared" si="8"/>
        <v>191920</v>
      </c>
      <c r="G571" s="8" t="s">
        <v>192</v>
      </c>
    </row>
    <row r="572" spans="1:7">
      <c r="A572" s="6"/>
      <c r="B572" s="63" t="s">
        <v>329</v>
      </c>
      <c r="C572" s="7" t="s">
        <v>209</v>
      </c>
      <c r="D572" s="7">
        <v>1599</v>
      </c>
      <c r="E572" s="7">
        <v>81</v>
      </c>
      <c r="F572" s="7">
        <f t="shared" si="8"/>
        <v>129519</v>
      </c>
      <c r="G572" s="8" t="s">
        <v>195</v>
      </c>
    </row>
    <row r="573" spans="1:7">
      <c r="A573" s="6"/>
      <c r="B573" s="63" t="s">
        <v>328</v>
      </c>
      <c r="C573" s="7" t="s">
        <v>194</v>
      </c>
      <c r="D573" s="7">
        <v>299</v>
      </c>
      <c r="E573" s="7">
        <v>27</v>
      </c>
      <c r="F573" s="7">
        <f t="shared" si="8"/>
        <v>8073</v>
      </c>
      <c r="G573" s="8" t="s">
        <v>195</v>
      </c>
    </row>
    <row r="574" spans="1:7">
      <c r="A574" s="6"/>
      <c r="B574" s="63" t="s">
        <v>328</v>
      </c>
      <c r="C574" s="7" t="s">
        <v>200</v>
      </c>
      <c r="D574" s="7">
        <v>1299</v>
      </c>
      <c r="E574" s="7">
        <v>78</v>
      </c>
      <c r="F574" s="7">
        <f t="shared" si="8"/>
        <v>101322</v>
      </c>
      <c r="G574" s="8" t="s">
        <v>204</v>
      </c>
    </row>
    <row r="575" spans="1:7">
      <c r="A575" s="6"/>
      <c r="B575" s="63" t="s">
        <v>328</v>
      </c>
      <c r="C575" s="7" t="s">
        <v>203</v>
      </c>
      <c r="D575" s="7">
        <v>799</v>
      </c>
      <c r="E575" s="7">
        <v>79</v>
      </c>
      <c r="F575" s="7">
        <f t="shared" si="8"/>
        <v>63121</v>
      </c>
      <c r="G575" s="8" t="s">
        <v>207</v>
      </c>
    </row>
    <row r="576" spans="1:7">
      <c r="A576" s="6"/>
      <c r="B576" s="63" t="s">
        <v>327</v>
      </c>
      <c r="C576" s="7" t="s">
        <v>191</v>
      </c>
      <c r="D576" s="7">
        <v>399</v>
      </c>
      <c r="E576" s="7">
        <v>26</v>
      </c>
      <c r="F576" s="7">
        <f t="shared" si="8"/>
        <v>10374</v>
      </c>
      <c r="G576" s="8" t="s">
        <v>192</v>
      </c>
    </row>
    <row r="577" spans="1:7">
      <c r="A577" s="6"/>
      <c r="B577" s="63" t="s">
        <v>327</v>
      </c>
      <c r="C577" s="7" t="s">
        <v>194</v>
      </c>
      <c r="D577" s="7">
        <v>299</v>
      </c>
      <c r="E577" s="7">
        <v>76</v>
      </c>
      <c r="F577" s="7">
        <f t="shared" si="8"/>
        <v>22724</v>
      </c>
      <c r="G577" s="8" t="s">
        <v>198</v>
      </c>
    </row>
    <row r="578" spans="1:7">
      <c r="A578" s="6"/>
      <c r="B578" s="63" t="s">
        <v>327</v>
      </c>
      <c r="C578" s="7" t="s">
        <v>197</v>
      </c>
      <c r="D578" s="7">
        <v>499</v>
      </c>
      <c r="E578" s="7">
        <v>77</v>
      </c>
      <c r="F578" s="7">
        <f t="shared" ref="F578:F641" si="9">E578*D578</f>
        <v>38423</v>
      </c>
      <c r="G578" s="8" t="s">
        <v>201</v>
      </c>
    </row>
    <row r="579" spans="1:7">
      <c r="A579" s="6"/>
      <c r="B579" s="63" t="s">
        <v>326</v>
      </c>
      <c r="C579" s="7" t="s">
        <v>209</v>
      </c>
      <c r="D579" s="7">
        <v>1599</v>
      </c>
      <c r="E579" s="7">
        <v>25</v>
      </c>
      <c r="F579" s="7">
        <f t="shared" si="9"/>
        <v>39975</v>
      </c>
      <c r="G579" s="8" t="s">
        <v>207</v>
      </c>
    </row>
    <row r="580" spans="1:7">
      <c r="A580" s="6"/>
      <c r="B580" s="63" t="s">
        <v>326</v>
      </c>
      <c r="C580" s="7" t="s">
        <v>209</v>
      </c>
      <c r="D580" s="7">
        <v>1599</v>
      </c>
      <c r="E580" s="7">
        <v>74</v>
      </c>
      <c r="F580" s="7">
        <f t="shared" si="9"/>
        <v>118326</v>
      </c>
      <c r="G580" s="8" t="s">
        <v>192</v>
      </c>
    </row>
    <row r="581" spans="1:7">
      <c r="A581" s="6"/>
      <c r="B581" s="63" t="s">
        <v>326</v>
      </c>
      <c r="C581" s="7" t="s">
        <v>191</v>
      </c>
      <c r="D581" s="7">
        <v>399</v>
      </c>
      <c r="E581" s="7">
        <v>75</v>
      </c>
      <c r="F581" s="7">
        <f t="shared" si="9"/>
        <v>29925</v>
      </c>
      <c r="G581" s="8" t="s">
        <v>195</v>
      </c>
    </row>
    <row r="582" spans="1:7">
      <c r="A582" s="6"/>
      <c r="B582" s="63" t="s">
        <v>325</v>
      </c>
      <c r="C582" s="7" t="s">
        <v>206</v>
      </c>
      <c r="D582" s="7">
        <v>2399</v>
      </c>
      <c r="E582" s="7">
        <v>24</v>
      </c>
      <c r="F582" s="7">
        <f t="shared" si="9"/>
        <v>57576</v>
      </c>
      <c r="G582" s="8" t="s">
        <v>204</v>
      </c>
    </row>
    <row r="583" spans="1:7">
      <c r="A583" s="6"/>
      <c r="B583" s="63" t="s">
        <v>325</v>
      </c>
      <c r="C583" s="7" t="s">
        <v>203</v>
      </c>
      <c r="D583" s="7">
        <v>799</v>
      </c>
      <c r="E583" s="7">
        <v>72</v>
      </c>
      <c r="F583" s="7">
        <f t="shared" si="9"/>
        <v>57528</v>
      </c>
      <c r="G583" s="8" t="s">
        <v>204</v>
      </c>
    </row>
    <row r="584" spans="1:7">
      <c r="A584" s="6"/>
      <c r="B584" s="63" t="s">
        <v>325</v>
      </c>
      <c r="C584" s="7" t="s">
        <v>206</v>
      </c>
      <c r="D584" s="7">
        <v>2399</v>
      </c>
      <c r="E584" s="7">
        <v>73</v>
      </c>
      <c r="F584" s="7">
        <f t="shared" si="9"/>
        <v>175127</v>
      </c>
      <c r="G584" s="8" t="s">
        <v>207</v>
      </c>
    </row>
    <row r="585" spans="1:7">
      <c r="A585" s="6"/>
      <c r="B585" s="63" t="s">
        <v>324</v>
      </c>
      <c r="C585" s="7" t="s">
        <v>203</v>
      </c>
      <c r="D585" s="7">
        <v>799</v>
      </c>
      <c r="E585" s="7">
        <v>23</v>
      </c>
      <c r="F585" s="7">
        <f t="shared" si="9"/>
        <v>18377</v>
      </c>
      <c r="G585" s="8" t="s">
        <v>201</v>
      </c>
    </row>
    <row r="586" spans="1:7">
      <c r="A586" s="6"/>
      <c r="B586" s="63" t="s">
        <v>324</v>
      </c>
      <c r="C586" s="7" t="s">
        <v>197</v>
      </c>
      <c r="D586" s="7">
        <v>499</v>
      </c>
      <c r="E586" s="7">
        <v>70</v>
      </c>
      <c r="F586" s="7">
        <f t="shared" si="9"/>
        <v>34930</v>
      </c>
      <c r="G586" s="8" t="s">
        <v>198</v>
      </c>
    </row>
    <row r="587" spans="1:7">
      <c r="A587" s="6"/>
      <c r="B587" s="63" t="s">
        <v>324</v>
      </c>
      <c r="C587" s="7" t="s">
        <v>200</v>
      </c>
      <c r="D587" s="7">
        <v>1299</v>
      </c>
      <c r="E587" s="7">
        <v>71</v>
      </c>
      <c r="F587" s="7">
        <f t="shared" si="9"/>
        <v>92229</v>
      </c>
      <c r="G587" s="8" t="s">
        <v>201</v>
      </c>
    </row>
    <row r="588" spans="1:7">
      <c r="A588" s="6"/>
      <c r="B588" s="63" t="s">
        <v>323</v>
      </c>
      <c r="C588" s="7" t="s">
        <v>200</v>
      </c>
      <c r="D588" s="7">
        <v>1299</v>
      </c>
      <c r="E588" s="7">
        <v>99</v>
      </c>
      <c r="F588" s="7">
        <f t="shared" si="9"/>
        <v>128601</v>
      </c>
      <c r="G588" s="8" t="s">
        <v>198</v>
      </c>
    </row>
    <row r="589" spans="1:7">
      <c r="A589" s="6"/>
      <c r="B589" s="63" t="s">
        <v>323</v>
      </c>
      <c r="C589" s="7" t="s">
        <v>194</v>
      </c>
      <c r="D589" s="7">
        <v>299</v>
      </c>
      <c r="E589" s="7">
        <v>69</v>
      </c>
      <c r="F589" s="7">
        <f t="shared" si="9"/>
        <v>20631</v>
      </c>
      <c r="G589" s="8" t="s">
        <v>195</v>
      </c>
    </row>
    <row r="590" spans="1:7">
      <c r="A590" s="6"/>
      <c r="B590" s="63" t="s">
        <v>322</v>
      </c>
      <c r="C590" s="7" t="s">
        <v>197</v>
      </c>
      <c r="D590" s="7">
        <v>499</v>
      </c>
      <c r="E590" s="7">
        <v>96</v>
      </c>
      <c r="F590" s="7">
        <f t="shared" si="9"/>
        <v>47904</v>
      </c>
      <c r="G590" s="8" t="s">
        <v>195</v>
      </c>
    </row>
    <row r="591" spans="1:7">
      <c r="A591" s="6"/>
      <c r="B591" s="63" t="s">
        <v>321</v>
      </c>
      <c r="C591" s="7" t="s">
        <v>194</v>
      </c>
      <c r="D591" s="7">
        <v>299</v>
      </c>
      <c r="E591" s="7">
        <v>93</v>
      </c>
      <c r="F591" s="7">
        <f t="shared" si="9"/>
        <v>27807</v>
      </c>
      <c r="G591" s="8" t="s">
        <v>192</v>
      </c>
    </row>
    <row r="592" spans="1:7">
      <c r="A592" s="6"/>
      <c r="B592" s="63" t="s">
        <v>320</v>
      </c>
      <c r="C592" s="7" t="s">
        <v>191</v>
      </c>
      <c r="D592" s="7">
        <v>399</v>
      </c>
      <c r="E592" s="7">
        <v>90</v>
      </c>
      <c r="F592" s="7">
        <f t="shared" si="9"/>
        <v>35910</v>
      </c>
      <c r="G592" s="8" t="s">
        <v>207</v>
      </c>
    </row>
    <row r="593" spans="1:7">
      <c r="A593" s="6"/>
      <c r="B593" s="63" t="s">
        <v>319</v>
      </c>
      <c r="C593" s="7" t="s">
        <v>209</v>
      </c>
      <c r="D593" s="7">
        <v>1599</v>
      </c>
      <c r="E593" s="7">
        <v>87</v>
      </c>
      <c r="F593" s="7">
        <f t="shared" si="9"/>
        <v>139113</v>
      </c>
      <c r="G593" s="8" t="s">
        <v>204</v>
      </c>
    </row>
    <row r="594" spans="1:7">
      <c r="A594" s="6"/>
      <c r="B594" s="63" t="s">
        <v>318</v>
      </c>
      <c r="C594" s="7" t="s">
        <v>206</v>
      </c>
      <c r="D594" s="7">
        <v>2399</v>
      </c>
      <c r="E594" s="7">
        <v>84</v>
      </c>
      <c r="F594" s="7">
        <f t="shared" si="9"/>
        <v>201516</v>
      </c>
      <c r="G594" s="8" t="s">
        <v>201</v>
      </c>
    </row>
    <row r="595" spans="1:7">
      <c r="A595" s="6"/>
      <c r="B595" s="63" t="s">
        <v>317</v>
      </c>
      <c r="C595" s="7" t="s">
        <v>203</v>
      </c>
      <c r="D595" s="7">
        <v>799</v>
      </c>
      <c r="E595" s="7">
        <v>81</v>
      </c>
      <c r="F595" s="7">
        <f t="shared" si="9"/>
        <v>64719</v>
      </c>
      <c r="G595" s="8" t="s">
        <v>198</v>
      </c>
    </row>
    <row r="596" spans="1:7">
      <c r="A596" s="6"/>
      <c r="B596" s="63" t="s">
        <v>316</v>
      </c>
      <c r="C596" s="7" t="s">
        <v>200</v>
      </c>
      <c r="D596" s="7">
        <v>1299</v>
      </c>
      <c r="E596" s="7">
        <v>78</v>
      </c>
      <c r="F596" s="7">
        <f t="shared" si="9"/>
        <v>101322</v>
      </c>
      <c r="G596" s="8" t="s">
        <v>195</v>
      </c>
    </row>
    <row r="597" spans="1:7">
      <c r="A597" s="6"/>
      <c r="B597" s="63" t="s">
        <v>315</v>
      </c>
      <c r="C597" s="7" t="s">
        <v>197</v>
      </c>
      <c r="D597" s="7">
        <v>499</v>
      </c>
      <c r="E597" s="7">
        <v>75</v>
      </c>
      <c r="F597" s="7">
        <f t="shared" si="9"/>
        <v>37425</v>
      </c>
      <c r="G597" s="8" t="s">
        <v>192</v>
      </c>
    </row>
    <row r="598" spans="1:7">
      <c r="A598" s="6"/>
      <c r="B598" s="63" t="s">
        <v>314</v>
      </c>
      <c r="C598" s="7" t="s">
        <v>194</v>
      </c>
      <c r="D598" s="7">
        <v>299</v>
      </c>
      <c r="E598" s="7">
        <v>72</v>
      </c>
      <c r="F598" s="7">
        <f t="shared" si="9"/>
        <v>21528</v>
      </c>
      <c r="G598" s="8" t="s">
        <v>207</v>
      </c>
    </row>
    <row r="599" spans="1:7">
      <c r="A599" s="6"/>
      <c r="B599" s="63" t="s">
        <v>313</v>
      </c>
      <c r="C599" s="7" t="s">
        <v>191</v>
      </c>
      <c r="D599" s="7">
        <v>399</v>
      </c>
      <c r="E599" s="7">
        <v>69</v>
      </c>
      <c r="F599" s="7">
        <f t="shared" si="9"/>
        <v>27531</v>
      </c>
      <c r="G599" s="8" t="s">
        <v>204</v>
      </c>
    </row>
    <row r="600" spans="1:7">
      <c r="A600" s="6"/>
      <c r="B600" s="63" t="s">
        <v>312</v>
      </c>
      <c r="C600" s="7" t="s">
        <v>209</v>
      </c>
      <c r="D600" s="7">
        <v>1599</v>
      </c>
      <c r="E600" s="7">
        <v>66</v>
      </c>
      <c r="F600" s="7">
        <f t="shared" si="9"/>
        <v>105534</v>
      </c>
      <c r="G600" s="8" t="s">
        <v>201</v>
      </c>
    </row>
    <row r="601" spans="1:7">
      <c r="A601" s="6"/>
      <c r="B601" s="63" t="s">
        <v>311</v>
      </c>
      <c r="C601" s="7" t="s">
        <v>206</v>
      </c>
      <c r="D601" s="7">
        <v>2399</v>
      </c>
      <c r="E601" s="7">
        <v>63</v>
      </c>
      <c r="F601" s="7">
        <f t="shared" si="9"/>
        <v>151137</v>
      </c>
      <c r="G601" s="8" t="s">
        <v>198</v>
      </c>
    </row>
    <row r="602" spans="1:7">
      <c r="A602" s="6"/>
      <c r="B602" s="63" t="s">
        <v>311</v>
      </c>
      <c r="C602" s="7" t="s">
        <v>203</v>
      </c>
      <c r="D602" s="7">
        <v>799</v>
      </c>
      <c r="E602" s="7">
        <v>44</v>
      </c>
      <c r="F602" s="7">
        <f t="shared" si="9"/>
        <v>35156</v>
      </c>
      <c r="G602" s="8" t="s">
        <v>192</v>
      </c>
    </row>
    <row r="603" spans="1:7">
      <c r="A603" s="6"/>
      <c r="B603" s="63" t="s">
        <v>310</v>
      </c>
      <c r="C603" s="7" t="s">
        <v>203</v>
      </c>
      <c r="D603" s="7">
        <v>799</v>
      </c>
      <c r="E603" s="7">
        <v>60</v>
      </c>
      <c r="F603" s="7">
        <f t="shared" si="9"/>
        <v>47940</v>
      </c>
      <c r="G603" s="8" t="s">
        <v>195</v>
      </c>
    </row>
    <row r="604" spans="1:7">
      <c r="A604" s="6"/>
      <c r="B604" s="63" t="s">
        <v>310</v>
      </c>
      <c r="C604" s="7" t="s">
        <v>197</v>
      </c>
      <c r="D604" s="7">
        <v>499</v>
      </c>
      <c r="E604" s="7">
        <v>42</v>
      </c>
      <c r="F604" s="7">
        <f t="shared" si="9"/>
        <v>20958</v>
      </c>
      <c r="G604" s="8" t="s">
        <v>204</v>
      </c>
    </row>
    <row r="605" spans="1:7">
      <c r="A605" s="6"/>
      <c r="B605" s="63" t="s">
        <v>310</v>
      </c>
      <c r="C605" s="7" t="s">
        <v>200</v>
      </c>
      <c r="D605" s="7">
        <v>1299</v>
      </c>
      <c r="E605" s="7">
        <v>43</v>
      </c>
      <c r="F605" s="7">
        <f t="shared" si="9"/>
        <v>55857</v>
      </c>
      <c r="G605" s="8" t="s">
        <v>207</v>
      </c>
    </row>
    <row r="606" spans="1:7">
      <c r="A606" s="6"/>
      <c r="B606" s="63" t="s">
        <v>309</v>
      </c>
      <c r="C606" s="7" t="s">
        <v>200</v>
      </c>
      <c r="D606" s="7">
        <v>1299</v>
      </c>
      <c r="E606" s="7">
        <v>57</v>
      </c>
      <c r="F606" s="7">
        <f t="shared" si="9"/>
        <v>74043</v>
      </c>
      <c r="G606" s="8" t="s">
        <v>192</v>
      </c>
    </row>
    <row r="607" spans="1:7">
      <c r="A607" s="6"/>
      <c r="B607" s="63" t="s">
        <v>309</v>
      </c>
      <c r="C607" s="7" t="s">
        <v>191</v>
      </c>
      <c r="D607" s="7">
        <v>399</v>
      </c>
      <c r="E607" s="7">
        <v>40</v>
      </c>
      <c r="F607" s="7">
        <f t="shared" si="9"/>
        <v>15960</v>
      </c>
      <c r="G607" s="8" t="s">
        <v>198</v>
      </c>
    </row>
    <row r="608" spans="1:7">
      <c r="A608" s="6"/>
      <c r="B608" s="63" t="s">
        <v>309</v>
      </c>
      <c r="C608" s="7" t="s">
        <v>194</v>
      </c>
      <c r="D608" s="7">
        <v>299</v>
      </c>
      <c r="E608" s="7">
        <v>41</v>
      </c>
      <c r="F608" s="7">
        <f t="shared" si="9"/>
        <v>12259</v>
      </c>
      <c r="G608" s="8" t="s">
        <v>201</v>
      </c>
    </row>
    <row r="609" spans="1:7">
      <c r="A609" s="6"/>
      <c r="B609" s="63" t="s">
        <v>308</v>
      </c>
      <c r="C609" s="7" t="s">
        <v>197</v>
      </c>
      <c r="D609" s="7">
        <v>499</v>
      </c>
      <c r="E609" s="7">
        <v>54</v>
      </c>
      <c r="F609" s="7">
        <f t="shared" si="9"/>
        <v>26946</v>
      </c>
      <c r="G609" s="8" t="s">
        <v>207</v>
      </c>
    </row>
    <row r="610" spans="1:7">
      <c r="A610" s="6"/>
      <c r="B610" s="63" t="s">
        <v>308</v>
      </c>
      <c r="C610" s="7" t="s">
        <v>206</v>
      </c>
      <c r="D610" s="7">
        <v>2399</v>
      </c>
      <c r="E610" s="7">
        <v>38</v>
      </c>
      <c r="F610" s="7">
        <f t="shared" si="9"/>
        <v>91162</v>
      </c>
      <c r="G610" s="8" t="s">
        <v>192</v>
      </c>
    </row>
    <row r="611" spans="1:7">
      <c r="A611" s="6"/>
      <c r="B611" s="63" t="s">
        <v>308</v>
      </c>
      <c r="C611" s="7" t="s">
        <v>209</v>
      </c>
      <c r="D611" s="7">
        <v>1599</v>
      </c>
      <c r="E611" s="7">
        <v>39</v>
      </c>
      <c r="F611" s="7">
        <f t="shared" si="9"/>
        <v>62361</v>
      </c>
      <c r="G611" s="8" t="s">
        <v>195</v>
      </c>
    </row>
    <row r="612" spans="1:7">
      <c r="A612" s="6"/>
      <c r="B612" s="63" t="s">
        <v>242</v>
      </c>
      <c r="C612" s="7" t="s">
        <v>209</v>
      </c>
      <c r="D612" s="7">
        <v>1599</v>
      </c>
      <c r="E612" s="7">
        <v>59</v>
      </c>
      <c r="F612" s="7">
        <f t="shared" si="9"/>
        <v>94341</v>
      </c>
      <c r="G612" s="8" t="s">
        <v>195</v>
      </c>
    </row>
    <row r="613" spans="1:7">
      <c r="A613" s="6"/>
      <c r="B613" s="63" t="s">
        <v>241</v>
      </c>
      <c r="C613" s="7" t="s">
        <v>206</v>
      </c>
      <c r="D613" s="7">
        <v>2399</v>
      </c>
      <c r="E613" s="7">
        <v>58</v>
      </c>
      <c r="F613" s="7">
        <f t="shared" si="9"/>
        <v>139142</v>
      </c>
      <c r="G613" s="8" t="s">
        <v>192</v>
      </c>
    </row>
    <row r="614" spans="1:7">
      <c r="A614" s="6"/>
      <c r="B614" s="63" t="s">
        <v>240</v>
      </c>
      <c r="C614" s="7" t="s">
        <v>203</v>
      </c>
      <c r="D614" s="7">
        <v>799</v>
      </c>
      <c r="E614" s="7">
        <v>57</v>
      </c>
      <c r="F614" s="7">
        <f t="shared" si="9"/>
        <v>45543</v>
      </c>
      <c r="G614" s="8" t="s">
        <v>207</v>
      </c>
    </row>
    <row r="615" spans="1:7">
      <c r="A615" s="6"/>
      <c r="B615" s="63" t="s">
        <v>239</v>
      </c>
      <c r="C615" s="7" t="s">
        <v>200</v>
      </c>
      <c r="D615" s="7">
        <v>1299</v>
      </c>
      <c r="E615" s="7">
        <v>56</v>
      </c>
      <c r="F615" s="7">
        <f t="shared" si="9"/>
        <v>72744</v>
      </c>
      <c r="G615" s="8" t="s">
        <v>204</v>
      </c>
    </row>
    <row r="616" spans="1:7">
      <c r="A616" s="6"/>
      <c r="B616" s="63" t="s">
        <v>238</v>
      </c>
      <c r="C616" s="7" t="s">
        <v>197</v>
      </c>
      <c r="D616" s="7">
        <v>499</v>
      </c>
      <c r="E616" s="7">
        <v>55</v>
      </c>
      <c r="F616" s="7">
        <f t="shared" si="9"/>
        <v>27445</v>
      </c>
      <c r="G616" s="8" t="s">
        <v>201</v>
      </c>
    </row>
    <row r="617" spans="1:7">
      <c r="A617" s="6"/>
      <c r="B617" s="63" t="s">
        <v>237</v>
      </c>
      <c r="C617" s="7" t="s">
        <v>194</v>
      </c>
      <c r="D617" s="7">
        <v>299</v>
      </c>
      <c r="E617" s="7">
        <v>54</v>
      </c>
      <c r="F617" s="7">
        <f t="shared" si="9"/>
        <v>16146</v>
      </c>
      <c r="G617" s="8" t="s">
        <v>198</v>
      </c>
    </row>
    <row r="618" spans="1:7">
      <c r="A618" s="6"/>
      <c r="B618" s="63" t="s">
        <v>236</v>
      </c>
      <c r="C618" s="7" t="s">
        <v>191</v>
      </c>
      <c r="D618" s="7">
        <v>399</v>
      </c>
      <c r="E618" s="7">
        <v>53</v>
      </c>
      <c r="F618" s="7">
        <f t="shared" si="9"/>
        <v>21147</v>
      </c>
      <c r="G618" s="8" t="s">
        <v>195</v>
      </c>
    </row>
    <row r="619" spans="1:7">
      <c r="A619" s="6"/>
      <c r="B619" s="63" t="s">
        <v>235</v>
      </c>
      <c r="C619" s="7" t="s">
        <v>209</v>
      </c>
      <c r="D619" s="7">
        <v>1599</v>
      </c>
      <c r="E619" s="7">
        <v>52</v>
      </c>
      <c r="F619" s="7">
        <f t="shared" si="9"/>
        <v>83148</v>
      </c>
      <c r="G619" s="8" t="s">
        <v>192</v>
      </c>
    </row>
    <row r="620" spans="1:7">
      <c r="A620" s="6"/>
      <c r="B620" s="63" t="s">
        <v>234</v>
      </c>
      <c r="C620" s="7" t="s">
        <v>206</v>
      </c>
      <c r="D620" s="7">
        <v>2399</v>
      </c>
      <c r="E620" s="7">
        <v>51</v>
      </c>
      <c r="F620" s="7">
        <f t="shared" si="9"/>
        <v>122349</v>
      </c>
      <c r="G620" s="8" t="s">
        <v>207</v>
      </c>
    </row>
    <row r="621" spans="1:7">
      <c r="A621" s="6"/>
      <c r="B621" s="63" t="s">
        <v>233</v>
      </c>
      <c r="C621" s="7" t="s">
        <v>203</v>
      </c>
      <c r="D621" s="7">
        <v>799</v>
      </c>
      <c r="E621" s="7">
        <v>50</v>
      </c>
      <c r="F621" s="7">
        <f t="shared" si="9"/>
        <v>39950</v>
      </c>
      <c r="G621" s="8" t="s">
        <v>204</v>
      </c>
    </row>
    <row r="622" spans="1:7">
      <c r="A622" s="6"/>
      <c r="B622" s="63" t="s">
        <v>232</v>
      </c>
      <c r="C622" s="7" t="s">
        <v>200</v>
      </c>
      <c r="D622" s="7">
        <v>1299</v>
      </c>
      <c r="E622" s="7">
        <v>49</v>
      </c>
      <c r="F622" s="7">
        <f t="shared" si="9"/>
        <v>63651</v>
      </c>
      <c r="G622" s="8" t="s">
        <v>201</v>
      </c>
    </row>
    <row r="623" spans="1:7">
      <c r="A623" s="6"/>
      <c r="B623" s="63" t="s">
        <v>231</v>
      </c>
      <c r="C623" s="7" t="s">
        <v>197</v>
      </c>
      <c r="D623" s="7">
        <v>499</v>
      </c>
      <c r="E623" s="7">
        <v>48</v>
      </c>
      <c r="F623" s="7">
        <f t="shared" si="9"/>
        <v>23952</v>
      </c>
      <c r="G623" s="8" t="s">
        <v>198</v>
      </c>
    </row>
    <row r="624" spans="1:7">
      <c r="A624" s="6"/>
      <c r="B624" s="63" t="s">
        <v>307</v>
      </c>
      <c r="C624" s="7" t="s">
        <v>194</v>
      </c>
      <c r="D624" s="7">
        <v>299</v>
      </c>
      <c r="E624" s="7">
        <v>51</v>
      </c>
      <c r="F624" s="7">
        <f t="shared" si="9"/>
        <v>15249</v>
      </c>
      <c r="G624" s="8" t="s">
        <v>204</v>
      </c>
    </row>
    <row r="625" spans="1:7">
      <c r="A625" s="6"/>
      <c r="B625" s="63" t="s">
        <v>307</v>
      </c>
      <c r="C625" s="7" t="s">
        <v>191</v>
      </c>
      <c r="D625" s="7">
        <v>399</v>
      </c>
      <c r="E625" s="7">
        <v>75</v>
      </c>
      <c r="F625" s="7">
        <f t="shared" si="9"/>
        <v>29925</v>
      </c>
      <c r="G625" s="8" t="s">
        <v>192</v>
      </c>
    </row>
    <row r="626" spans="1:7">
      <c r="A626" s="6"/>
      <c r="B626" s="63" t="s">
        <v>230</v>
      </c>
      <c r="C626" s="7" t="s">
        <v>191</v>
      </c>
      <c r="D626" s="7">
        <v>399</v>
      </c>
      <c r="E626" s="7">
        <v>48</v>
      </c>
      <c r="F626" s="7">
        <f t="shared" si="9"/>
        <v>19152</v>
      </c>
      <c r="G626" s="8" t="s">
        <v>201</v>
      </c>
    </row>
    <row r="627" spans="1:7">
      <c r="A627" s="6"/>
      <c r="B627" s="63" t="s">
        <v>230</v>
      </c>
      <c r="C627" s="7" t="s">
        <v>200</v>
      </c>
      <c r="D627" s="7">
        <v>1299</v>
      </c>
      <c r="E627" s="7">
        <v>67</v>
      </c>
      <c r="F627" s="7">
        <f t="shared" si="9"/>
        <v>87033</v>
      </c>
      <c r="G627" s="8" t="s">
        <v>198</v>
      </c>
    </row>
    <row r="628" spans="1:7">
      <c r="A628" s="6"/>
      <c r="B628" s="63" t="s">
        <v>229</v>
      </c>
      <c r="C628" s="7" t="s">
        <v>209</v>
      </c>
      <c r="D628" s="7">
        <v>1599</v>
      </c>
      <c r="E628" s="7">
        <v>45</v>
      </c>
      <c r="F628" s="7">
        <f t="shared" si="9"/>
        <v>71955</v>
      </c>
      <c r="G628" s="8" t="s">
        <v>198</v>
      </c>
    </row>
    <row r="629" spans="1:7">
      <c r="A629" s="6"/>
      <c r="B629" s="63" t="s">
        <v>229</v>
      </c>
      <c r="C629" s="7" t="s">
        <v>209</v>
      </c>
      <c r="D629" s="7">
        <v>1599</v>
      </c>
      <c r="E629" s="7">
        <v>59</v>
      </c>
      <c r="F629" s="7">
        <f t="shared" si="9"/>
        <v>94341</v>
      </c>
      <c r="G629" s="8" t="s">
        <v>204</v>
      </c>
    </row>
    <row r="630" spans="1:7">
      <c r="A630" s="6"/>
      <c r="B630" s="63" t="s">
        <v>228</v>
      </c>
      <c r="C630" s="7" t="s">
        <v>206</v>
      </c>
      <c r="D630" s="7">
        <v>2399</v>
      </c>
      <c r="E630" s="7">
        <v>42</v>
      </c>
      <c r="F630" s="7">
        <f t="shared" si="9"/>
        <v>100758</v>
      </c>
      <c r="G630" s="8" t="s">
        <v>195</v>
      </c>
    </row>
    <row r="631" spans="1:7">
      <c r="A631" s="6"/>
      <c r="B631" s="63" t="s">
        <v>228</v>
      </c>
      <c r="C631" s="7" t="s">
        <v>197</v>
      </c>
      <c r="D631" s="7">
        <v>499</v>
      </c>
      <c r="E631" s="7">
        <v>51</v>
      </c>
      <c r="F631" s="7">
        <f t="shared" si="9"/>
        <v>25449</v>
      </c>
      <c r="G631" s="8" t="s">
        <v>192</v>
      </c>
    </row>
    <row r="632" spans="1:7">
      <c r="A632" s="6"/>
      <c r="B632" s="63" t="s">
        <v>227</v>
      </c>
      <c r="C632" s="7" t="s">
        <v>203</v>
      </c>
      <c r="D632" s="7">
        <v>799</v>
      </c>
      <c r="E632" s="7">
        <v>39</v>
      </c>
      <c r="F632" s="7">
        <f t="shared" si="9"/>
        <v>31161</v>
      </c>
      <c r="G632" s="8" t="s">
        <v>192</v>
      </c>
    </row>
    <row r="633" spans="1:7">
      <c r="A633" s="6"/>
      <c r="B633" s="63" t="s">
        <v>227</v>
      </c>
      <c r="C633" s="7" t="s">
        <v>206</v>
      </c>
      <c r="D633" s="7">
        <v>2399</v>
      </c>
      <c r="E633" s="7">
        <v>43</v>
      </c>
      <c r="F633" s="7">
        <f t="shared" si="9"/>
        <v>103157</v>
      </c>
      <c r="G633" s="8" t="s">
        <v>198</v>
      </c>
    </row>
    <row r="634" spans="1:7">
      <c r="A634" s="6"/>
      <c r="B634" s="63" t="s">
        <v>226</v>
      </c>
      <c r="C634" s="7" t="s">
        <v>200</v>
      </c>
      <c r="D634" s="7">
        <v>1299</v>
      </c>
      <c r="E634" s="7">
        <v>36</v>
      </c>
      <c r="F634" s="7">
        <f t="shared" si="9"/>
        <v>46764</v>
      </c>
      <c r="G634" s="8" t="s">
        <v>207</v>
      </c>
    </row>
    <row r="635" spans="1:7">
      <c r="A635" s="6"/>
      <c r="B635" s="63" t="s">
        <v>226</v>
      </c>
      <c r="C635" s="7" t="s">
        <v>194</v>
      </c>
      <c r="D635" s="7">
        <v>299</v>
      </c>
      <c r="E635" s="7">
        <v>35</v>
      </c>
      <c r="F635" s="7">
        <f t="shared" si="9"/>
        <v>10465</v>
      </c>
      <c r="G635" s="8" t="s">
        <v>204</v>
      </c>
    </row>
    <row r="636" spans="1:7">
      <c r="A636" s="6"/>
      <c r="B636" s="63" t="s">
        <v>225</v>
      </c>
      <c r="C636" s="7" t="s">
        <v>197</v>
      </c>
      <c r="D636" s="7">
        <v>499</v>
      </c>
      <c r="E636" s="7">
        <v>33</v>
      </c>
      <c r="F636" s="7">
        <f t="shared" si="9"/>
        <v>16467</v>
      </c>
      <c r="G636" s="8" t="s">
        <v>204</v>
      </c>
    </row>
    <row r="637" spans="1:7">
      <c r="A637" s="6"/>
      <c r="B637" s="63" t="s">
        <v>225</v>
      </c>
      <c r="C637" s="7" t="s">
        <v>203</v>
      </c>
      <c r="D637" s="7">
        <v>799</v>
      </c>
      <c r="E637" s="7">
        <v>98</v>
      </c>
      <c r="F637" s="7">
        <f t="shared" si="9"/>
        <v>78302</v>
      </c>
      <c r="G637" s="8" t="s">
        <v>192</v>
      </c>
    </row>
    <row r="638" spans="1:7">
      <c r="A638" s="6"/>
      <c r="B638" s="63" t="s">
        <v>224</v>
      </c>
      <c r="C638" s="7" t="s">
        <v>194</v>
      </c>
      <c r="D638" s="7">
        <v>299</v>
      </c>
      <c r="E638" s="7">
        <v>30</v>
      </c>
      <c r="F638" s="7">
        <f t="shared" si="9"/>
        <v>8970</v>
      </c>
      <c r="G638" s="8" t="s">
        <v>201</v>
      </c>
    </row>
    <row r="639" spans="1:7">
      <c r="A639" s="6"/>
      <c r="B639" s="63" t="s">
        <v>224</v>
      </c>
      <c r="C639" s="7" t="s">
        <v>191</v>
      </c>
      <c r="D639" s="7">
        <v>399</v>
      </c>
      <c r="E639" s="7">
        <v>94</v>
      </c>
      <c r="F639" s="7">
        <f t="shared" si="9"/>
        <v>37506</v>
      </c>
      <c r="G639" s="8" t="s">
        <v>198</v>
      </c>
    </row>
    <row r="640" spans="1:7">
      <c r="A640" s="6"/>
      <c r="B640" s="63" t="s">
        <v>223</v>
      </c>
      <c r="C640" s="7" t="s">
        <v>191</v>
      </c>
      <c r="D640" s="7">
        <v>399</v>
      </c>
      <c r="E640" s="7">
        <v>27</v>
      </c>
      <c r="F640" s="7">
        <f t="shared" si="9"/>
        <v>10773</v>
      </c>
      <c r="G640" s="8" t="s">
        <v>198</v>
      </c>
    </row>
    <row r="641" spans="1:7">
      <c r="A641" s="6"/>
      <c r="B641" s="63" t="s">
        <v>223</v>
      </c>
      <c r="C641" s="7" t="s">
        <v>200</v>
      </c>
      <c r="D641" s="7">
        <v>1299</v>
      </c>
      <c r="E641" s="7">
        <v>90</v>
      </c>
      <c r="F641" s="7">
        <f t="shared" si="9"/>
        <v>116910</v>
      </c>
      <c r="G641" s="8" t="s">
        <v>204</v>
      </c>
    </row>
    <row r="642" spans="1:7">
      <c r="A642" s="6"/>
      <c r="B642" s="63" t="s">
        <v>222</v>
      </c>
      <c r="C642" s="7" t="s">
        <v>209</v>
      </c>
      <c r="D642" s="7">
        <v>1599</v>
      </c>
      <c r="E642" s="7">
        <v>24</v>
      </c>
      <c r="F642" s="7">
        <f t="shared" ref="F642:F705" si="10">E642*D642</f>
        <v>38376</v>
      </c>
      <c r="G642" s="8" t="s">
        <v>195</v>
      </c>
    </row>
    <row r="643" spans="1:7">
      <c r="A643" s="6"/>
      <c r="B643" s="63" t="s">
        <v>222</v>
      </c>
      <c r="C643" s="7" t="s">
        <v>209</v>
      </c>
      <c r="D643" s="7">
        <v>1599</v>
      </c>
      <c r="E643" s="7">
        <v>86</v>
      </c>
      <c r="F643" s="7">
        <f t="shared" si="10"/>
        <v>137514</v>
      </c>
      <c r="G643" s="8" t="s">
        <v>192</v>
      </c>
    </row>
    <row r="644" spans="1:7">
      <c r="A644" s="6"/>
      <c r="B644" s="63" t="s">
        <v>221</v>
      </c>
      <c r="C644" s="7" t="s">
        <v>206</v>
      </c>
      <c r="D644" s="7">
        <v>2399</v>
      </c>
      <c r="E644" s="7">
        <v>21</v>
      </c>
      <c r="F644" s="7">
        <f t="shared" si="10"/>
        <v>50379</v>
      </c>
      <c r="G644" s="8" t="s">
        <v>192</v>
      </c>
    </row>
    <row r="645" spans="1:7">
      <c r="A645" s="6"/>
      <c r="B645" s="63" t="s">
        <v>221</v>
      </c>
      <c r="C645" s="7" t="s">
        <v>197</v>
      </c>
      <c r="D645" s="7">
        <v>499</v>
      </c>
      <c r="E645" s="7">
        <v>82</v>
      </c>
      <c r="F645" s="7">
        <f t="shared" si="10"/>
        <v>40918</v>
      </c>
      <c r="G645" s="8" t="s">
        <v>198</v>
      </c>
    </row>
    <row r="646" spans="1:7">
      <c r="A646" s="6"/>
      <c r="B646" s="63" t="s">
        <v>220</v>
      </c>
      <c r="C646" s="7" t="s">
        <v>203</v>
      </c>
      <c r="D646" s="7">
        <v>799</v>
      </c>
      <c r="E646" s="7">
        <v>18</v>
      </c>
      <c r="F646" s="7">
        <f t="shared" si="10"/>
        <v>14382</v>
      </c>
      <c r="G646" s="8" t="s">
        <v>207</v>
      </c>
    </row>
    <row r="647" spans="1:7">
      <c r="A647" s="6"/>
      <c r="B647" s="63" t="s">
        <v>220</v>
      </c>
      <c r="C647" s="7" t="s">
        <v>206</v>
      </c>
      <c r="D647" s="7">
        <v>2399</v>
      </c>
      <c r="E647" s="7">
        <v>78</v>
      </c>
      <c r="F647" s="7">
        <f t="shared" si="10"/>
        <v>187122</v>
      </c>
      <c r="G647" s="8" t="s">
        <v>204</v>
      </c>
    </row>
    <row r="648" spans="1:7">
      <c r="A648" s="6"/>
      <c r="B648" s="63" t="s">
        <v>219</v>
      </c>
      <c r="C648" s="7" t="s">
        <v>200</v>
      </c>
      <c r="D648" s="7">
        <v>1299</v>
      </c>
      <c r="E648" s="7">
        <v>15</v>
      </c>
      <c r="F648" s="7">
        <f t="shared" si="10"/>
        <v>19485</v>
      </c>
      <c r="G648" s="8" t="s">
        <v>204</v>
      </c>
    </row>
    <row r="649" spans="1:7">
      <c r="A649" s="6"/>
      <c r="B649" s="63" t="s">
        <v>219</v>
      </c>
      <c r="C649" s="7" t="s">
        <v>194</v>
      </c>
      <c r="D649" s="7">
        <v>299</v>
      </c>
      <c r="E649" s="7">
        <v>74</v>
      </c>
      <c r="F649" s="7">
        <f t="shared" si="10"/>
        <v>22126</v>
      </c>
      <c r="G649" s="8" t="s">
        <v>192</v>
      </c>
    </row>
    <row r="650" spans="1:7">
      <c r="A650" s="6"/>
      <c r="B650" s="63" t="s">
        <v>218</v>
      </c>
      <c r="C650" s="7" t="s">
        <v>197</v>
      </c>
      <c r="D650" s="7">
        <v>499</v>
      </c>
      <c r="E650" s="7">
        <v>12</v>
      </c>
      <c r="F650" s="7">
        <f t="shared" si="10"/>
        <v>5988</v>
      </c>
      <c r="G650" s="8" t="s">
        <v>201</v>
      </c>
    </row>
    <row r="651" spans="1:7">
      <c r="A651" s="6"/>
      <c r="B651" s="63" t="s">
        <v>218</v>
      </c>
      <c r="C651" s="7" t="s">
        <v>203</v>
      </c>
      <c r="D651" s="7">
        <v>799</v>
      </c>
      <c r="E651" s="7">
        <v>70</v>
      </c>
      <c r="F651" s="7">
        <f t="shared" si="10"/>
        <v>55930</v>
      </c>
      <c r="G651" s="8" t="s">
        <v>198</v>
      </c>
    </row>
    <row r="652" spans="1:7">
      <c r="A652" s="6"/>
      <c r="B652" s="63" t="s">
        <v>217</v>
      </c>
      <c r="C652" s="7" t="s">
        <v>194</v>
      </c>
      <c r="D652" s="7">
        <v>299</v>
      </c>
      <c r="E652" s="7">
        <v>9</v>
      </c>
      <c r="F652" s="7">
        <f t="shared" si="10"/>
        <v>2691</v>
      </c>
      <c r="G652" s="8" t="s">
        <v>198</v>
      </c>
    </row>
    <row r="653" spans="1:7">
      <c r="A653" s="6"/>
      <c r="B653" s="63" t="s">
        <v>217</v>
      </c>
      <c r="C653" s="7" t="s">
        <v>191</v>
      </c>
      <c r="D653" s="7">
        <v>399</v>
      </c>
      <c r="E653" s="7">
        <v>66</v>
      </c>
      <c r="F653" s="7">
        <f t="shared" si="10"/>
        <v>26334</v>
      </c>
      <c r="G653" s="8" t="s">
        <v>204</v>
      </c>
    </row>
    <row r="654" spans="1:7">
      <c r="A654" s="6"/>
      <c r="B654" s="63" t="s">
        <v>216</v>
      </c>
      <c r="C654" s="7" t="s">
        <v>191</v>
      </c>
      <c r="D654" s="7">
        <v>399</v>
      </c>
      <c r="E654" s="7">
        <v>6</v>
      </c>
      <c r="F654" s="7">
        <f t="shared" si="10"/>
        <v>2394</v>
      </c>
      <c r="G654" s="8" t="s">
        <v>195</v>
      </c>
    </row>
    <row r="655" spans="1:7">
      <c r="A655" s="6"/>
      <c r="B655" s="63" t="s">
        <v>216</v>
      </c>
      <c r="C655" s="7" t="s">
        <v>200</v>
      </c>
      <c r="D655" s="7">
        <v>1299</v>
      </c>
      <c r="E655" s="7">
        <v>62</v>
      </c>
      <c r="F655" s="7">
        <f t="shared" si="10"/>
        <v>80538</v>
      </c>
      <c r="G655" s="8" t="s">
        <v>192</v>
      </c>
    </row>
    <row r="656" spans="1:7">
      <c r="A656" s="6"/>
      <c r="B656" s="63" t="s">
        <v>215</v>
      </c>
      <c r="C656" s="7" t="s">
        <v>209</v>
      </c>
      <c r="D656" s="7">
        <v>1599</v>
      </c>
      <c r="E656" s="7">
        <v>3</v>
      </c>
      <c r="F656" s="7">
        <f t="shared" si="10"/>
        <v>4797</v>
      </c>
      <c r="G656" s="8" t="s">
        <v>192</v>
      </c>
    </row>
    <row r="657" spans="1:7">
      <c r="A657" s="6"/>
      <c r="B657" s="63" t="s">
        <v>215</v>
      </c>
      <c r="C657" s="7" t="s">
        <v>209</v>
      </c>
      <c r="D657" s="7">
        <v>1599</v>
      </c>
      <c r="E657" s="7">
        <v>58</v>
      </c>
      <c r="F657" s="7">
        <f t="shared" si="10"/>
        <v>92742</v>
      </c>
      <c r="G657" s="8" t="s">
        <v>198</v>
      </c>
    </row>
    <row r="658" spans="1:7">
      <c r="A658" s="6"/>
      <c r="B658" s="63" t="s">
        <v>214</v>
      </c>
      <c r="C658" s="7" t="s">
        <v>206</v>
      </c>
      <c r="D658" s="7">
        <v>2399</v>
      </c>
      <c r="E658" s="7">
        <v>0</v>
      </c>
      <c r="F658" s="7">
        <f t="shared" si="10"/>
        <v>0</v>
      </c>
      <c r="G658" s="8" t="s">
        <v>207</v>
      </c>
    </row>
    <row r="659" spans="1:7">
      <c r="A659" s="6"/>
      <c r="B659" s="63" t="s">
        <v>214</v>
      </c>
      <c r="C659" s="7" t="s">
        <v>197</v>
      </c>
      <c r="D659" s="7">
        <v>499</v>
      </c>
      <c r="E659" s="7">
        <v>54</v>
      </c>
      <c r="F659" s="7">
        <f t="shared" si="10"/>
        <v>26946</v>
      </c>
      <c r="G659" s="8" t="s">
        <v>204</v>
      </c>
    </row>
    <row r="660" spans="1:7">
      <c r="A660" s="6"/>
      <c r="B660" s="63" t="s">
        <v>213</v>
      </c>
      <c r="C660" s="7" t="s">
        <v>203</v>
      </c>
      <c r="D660" s="7">
        <v>799</v>
      </c>
      <c r="E660" s="7">
        <v>100</v>
      </c>
      <c r="F660" s="7">
        <f t="shared" si="10"/>
        <v>79900</v>
      </c>
      <c r="G660" s="8" t="s">
        <v>204</v>
      </c>
    </row>
    <row r="661" spans="1:7">
      <c r="A661" s="6"/>
      <c r="B661" s="63" t="s">
        <v>213</v>
      </c>
      <c r="C661" s="7" t="s">
        <v>206</v>
      </c>
      <c r="D661" s="7">
        <v>2399</v>
      </c>
      <c r="E661" s="7">
        <v>50</v>
      </c>
      <c r="F661" s="7">
        <f t="shared" si="10"/>
        <v>119950</v>
      </c>
      <c r="G661" s="8" t="s">
        <v>192</v>
      </c>
    </row>
    <row r="662" spans="1:7">
      <c r="A662" s="6"/>
      <c r="B662" s="63" t="s">
        <v>212</v>
      </c>
      <c r="C662" s="7" t="s">
        <v>200</v>
      </c>
      <c r="D662" s="7">
        <v>1299</v>
      </c>
      <c r="E662" s="7">
        <v>99</v>
      </c>
      <c r="F662" s="7">
        <f t="shared" si="10"/>
        <v>128601</v>
      </c>
      <c r="G662" s="8" t="s">
        <v>201</v>
      </c>
    </row>
    <row r="663" spans="1:7">
      <c r="A663" s="6"/>
      <c r="B663" s="63" t="s">
        <v>212</v>
      </c>
      <c r="C663" s="7" t="s">
        <v>194</v>
      </c>
      <c r="D663" s="7">
        <v>299</v>
      </c>
      <c r="E663" s="7">
        <v>46</v>
      </c>
      <c r="F663" s="7">
        <f t="shared" si="10"/>
        <v>13754</v>
      </c>
      <c r="G663" s="8" t="s">
        <v>198</v>
      </c>
    </row>
    <row r="664" spans="1:7">
      <c r="A664" s="6"/>
      <c r="B664" s="63" t="s">
        <v>211</v>
      </c>
      <c r="C664" s="7" t="s">
        <v>197</v>
      </c>
      <c r="D664" s="7">
        <v>499</v>
      </c>
      <c r="E664" s="7">
        <v>98</v>
      </c>
      <c r="F664" s="7">
        <f t="shared" si="10"/>
        <v>48902</v>
      </c>
      <c r="G664" s="8" t="s">
        <v>198</v>
      </c>
    </row>
    <row r="665" spans="1:7">
      <c r="A665" s="6"/>
      <c r="B665" s="63" t="s">
        <v>211</v>
      </c>
      <c r="C665" s="7" t="s">
        <v>203</v>
      </c>
      <c r="D665" s="7">
        <v>799</v>
      </c>
      <c r="E665" s="7">
        <v>42</v>
      </c>
      <c r="F665" s="7">
        <f t="shared" si="10"/>
        <v>33558</v>
      </c>
      <c r="G665" s="8" t="s">
        <v>204</v>
      </c>
    </row>
    <row r="666" spans="1:7">
      <c r="A666" s="6"/>
      <c r="B666" s="63" t="s">
        <v>210</v>
      </c>
      <c r="C666" s="7" t="s">
        <v>194</v>
      </c>
      <c r="D666" s="7">
        <v>299</v>
      </c>
      <c r="E666" s="7">
        <v>97</v>
      </c>
      <c r="F666" s="7">
        <f t="shared" si="10"/>
        <v>29003</v>
      </c>
      <c r="G666" s="8" t="s">
        <v>195</v>
      </c>
    </row>
    <row r="667" spans="1:7">
      <c r="A667" s="6"/>
      <c r="B667" s="63" t="s">
        <v>210</v>
      </c>
      <c r="C667" s="7" t="s">
        <v>191</v>
      </c>
      <c r="D667" s="7">
        <v>399</v>
      </c>
      <c r="E667" s="7">
        <v>38</v>
      </c>
      <c r="F667" s="7">
        <f t="shared" si="10"/>
        <v>15162</v>
      </c>
      <c r="G667" s="8" t="s">
        <v>192</v>
      </c>
    </row>
    <row r="668" spans="1:7">
      <c r="A668" s="6"/>
      <c r="B668" s="63" t="s">
        <v>208</v>
      </c>
      <c r="C668" s="7" t="s">
        <v>191</v>
      </c>
      <c r="D668" s="7">
        <v>399</v>
      </c>
      <c r="E668" s="7">
        <v>96</v>
      </c>
      <c r="F668" s="7">
        <f t="shared" si="10"/>
        <v>38304</v>
      </c>
      <c r="G668" s="8" t="s">
        <v>192</v>
      </c>
    </row>
    <row r="669" spans="1:7">
      <c r="A669" s="6"/>
      <c r="B669" s="63" t="s">
        <v>208</v>
      </c>
      <c r="C669" s="7" t="s">
        <v>200</v>
      </c>
      <c r="D669" s="7">
        <v>1299</v>
      </c>
      <c r="E669" s="7">
        <v>34</v>
      </c>
      <c r="F669" s="7">
        <f t="shared" si="10"/>
        <v>44166</v>
      </c>
      <c r="G669" s="8" t="s">
        <v>198</v>
      </c>
    </row>
    <row r="670" spans="1:7">
      <c r="A670" s="6"/>
      <c r="B670" s="63" t="s">
        <v>205</v>
      </c>
      <c r="C670" s="7" t="s">
        <v>209</v>
      </c>
      <c r="D670" s="7">
        <v>1599</v>
      </c>
      <c r="E670" s="7">
        <v>95</v>
      </c>
      <c r="F670" s="7">
        <f t="shared" si="10"/>
        <v>151905</v>
      </c>
      <c r="G670" s="8" t="s">
        <v>207</v>
      </c>
    </row>
    <row r="671" spans="1:7">
      <c r="A671" s="6"/>
      <c r="B671" s="63" t="s">
        <v>205</v>
      </c>
      <c r="C671" s="7" t="s">
        <v>209</v>
      </c>
      <c r="D671" s="7">
        <v>1599</v>
      </c>
      <c r="E671" s="7">
        <v>30</v>
      </c>
      <c r="F671" s="7">
        <f t="shared" si="10"/>
        <v>47970</v>
      </c>
      <c r="G671" s="8" t="s">
        <v>204</v>
      </c>
    </row>
    <row r="672" spans="1:7">
      <c r="A672" s="6"/>
      <c r="B672" s="63" t="s">
        <v>202</v>
      </c>
      <c r="C672" s="7" t="s">
        <v>206</v>
      </c>
      <c r="D672" s="7">
        <v>2399</v>
      </c>
      <c r="E672" s="7">
        <v>94</v>
      </c>
      <c r="F672" s="7">
        <f t="shared" si="10"/>
        <v>225506</v>
      </c>
      <c r="G672" s="8" t="s">
        <v>204</v>
      </c>
    </row>
    <row r="673" spans="1:7">
      <c r="A673" s="6"/>
      <c r="B673" s="63" t="s">
        <v>202</v>
      </c>
      <c r="C673" s="7" t="s">
        <v>197</v>
      </c>
      <c r="D673" s="7">
        <v>499</v>
      </c>
      <c r="E673" s="7">
        <v>26</v>
      </c>
      <c r="F673" s="7">
        <f t="shared" si="10"/>
        <v>12974</v>
      </c>
      <c r="G673" s="8" t="s">
        <v>192</v>
      </c>
    </row>
    <row r="674" spans="1:7">
      <c r="A674" s="6"/>
      <c r="B674" s="63" t="s">
        <v>199</v>
      </c>
      <c r="C674" s="7" t="s">
        <v>203</v>
      </c>
      <c r="D674" s="7">
        <v>799</v>
      </c>
      <c r="E674" s="7">
        <v>93</v>
      </c>
      <c r="F674" s="7">
        <f t="shared" si="10"/>
        <v>74307</v>
      </c>
      <c r="G674" s="8" t="s">
        <v>201</v>
      </c>
    </row>
    <row r="675" spans="1:7">
      <c r="A675" s="6"/>
      <c r="B675" s="63" t="s">
        <v>199</v>
      </c>
      <c r="C675" s="7" t="s">
        <v>206</v>
      </c>
      <c r="D675" s="7">
        <v>2399</v>
      </c>
      <c r="E675" s="7">
        <v>22</v>
      </c>
      <c r="F675" s="7">
        <f t="shared" si="10"/>
        <v>52778</v>
      </c>
      <c r="G675" s="8" t="s">
        <v>198</v>
      </c>
    </row>
    <row r="676" spans="1:7">
      <c r="A676" s="6"/>
      <c r="B676" s="63" t="s">
        <v>196</v>
      </c>
      <c r="C676" s="7" t="s">
        <v>200</v>
      </c>
      <c r="D676" s="7">
        <v>1299</v>
      </c>
      <c r="E676" s="7">
        <v>92</v>
      </c>
      <c r="F676" s="7">
        <f t="shared" si="10"/>
        <v>119508</v>
      </c>
      <c r="G676" s="8" t="s">
        <v>198</v>
      </c>
    </row>
    <row r="677" spans="1:7">
      <c r="A677" s="6"/>
      <c r="B677" s="63" t="s">
        <v>196</v>
      </c>
      <c r="C677" s="7" t="s">
        <v>194</v>
      </c>
      <c r="D677" s="7">
        <v>299</v>
      </c>
      <c r="E677" s="7">
        <v>18</v>
      </c>
      <c r="F677" s="7">
        <f t="shared" si="10"/>
        <v>5382</v>
      </c>
      <c r="G677" s="8" t="s">
        <v>204</v>
      </c>
    </row>
    <row r="678" spans="1:7">
      <c r="A678" s="6"/>
      <c r="B678" s="63" t="s">
        <v>193</v>
      </c>
      <c r="C678" s="7" t="s">
        <v>197</v>
      </c>
      <c r="D678" s="7">
        <v>499</v>
      </c>
      <c r="E678" s="7">
        <v>91</v>
      </c>
      <c r="F678" s="7">
        <f t="shared" si="10"/>
        <v>45409</v>
      </c>
      <c r="G678" s="8" t="s">
        <v>195</v>
      </c>
    </row>
    <row r="679" spans="1:7">
      <c r="A679" s="6"/>
      <c r="B679" s="63" t="s">
        <v>193</v>
      </c>
      <c r="C679" s="7" t="s">
        <v>203</v>
      </c>
      <c r="D679" s="7">
        <v>799</v>
      </c>
      <c r="E679" s="7">
        <v>14</v>
      </c>
      <c r="F679" s="7">
        <f t="shared" si="10"/>
        <v>11186</v>
      </c>
      <c r="G679" s="8" t="s">
        <v>192</v>
      </c>
    </row>
    <row r="680" spans="1:7">
      <c r="A680" s="6"/>
      <c r="B680" s="63" t="s">
        <v>190</v>
      </c>
      <c r="C680" s="7" t="s">
        <v>194</v>
      </c>
      <c r="D680" s="7">
        <v>299</v>
      </c>
      <c r="E680" s="7">
        <v>90</v>
      </c>
      <c r="F680" s="7">
        <f t="shared" si="10"/>
        <v>26910</v>
      </c>
      <c r="G680" s="8" t="s">
        <v>192</v>
      </c>
    </row>
    <row r="681" spans="1:7">
      <c r="A681" s="6"/>
      <c r="B681" s="63" t="s">
        <v>190</v>
      </c>
      <c r="C681" s="7" t="s">
        <v>191</v>
      </c>
      <c r="D681" s="7">
        <v>399</v>
      </c>
      <c r="E681" s="7">
        <v>10</v>
      </c>
      <c r="F681" s="7">
        <f t="shared" si="10"/>
        <v>3990</v>
      </c>
      <c r="G681" s="8" t="s">
        <v>198</v>
      </c>
    </row>
    <row r="682" spans="1:7">
      <c r="A682" s="6"/>
      <c r="B682" s="63" t="s">
        <v>306</v>
      </c>
      <c r="C682" s="7" t="s">
        <v>191</v>
      </c>
      <c r="D682" s="7">
        <v>399</v>
      </c>
      <c r="E682" s="7">
        <v>89</v>
      </c>
      <c r="F682" s="7">
        <f t="shared" si="10"/>
        <v>35511</v>
      </c>
      <c r="G682" s="8" t="s">
        <v>207</v>
      </c>
    </row>
    <row r="683" spans="1:7">
      <c r="A683" s="6"/>
      <c r="B683" s="63" t="s">
        <v>306</v>
      </c>
      <c r="C683" s="7" t="s">
        <v>200</v>
      </c>
      <c r="D683" s="7">
        <v>1299</v>
      </c>
      <c r="E683" s="7">
        <v>6</v>
      </c>
      <c r="F683" s="7">
        <f t="shared" si="10"/>
        <v>7794</v>
      </c>
      <c r="G683" s="8" t="s">
        <v>204</v>
      </c>
    </row>
    <row r="684" spans="1:7">
      <c r="A684" s="6"/>
      <c r="B684" s="63" t="s">
        <v>305</v>
      </c>
      <c r="C684" s="7" t="s">
        <v>209</v>
      </c>
      <c r="D684" s="7">
        <v>1599</v>
      </c>
      <c r="E684" s="7">
        <v>88</v>
      </c>
      <c r="F684" s="7">
        <f t="shared" si="10"/>
        <v>140712</v>
      </c>
      <c r="G684" s="8" t="s">
        <v>204</v>
      </c>
    </row>
    <row r="685" spans="1:7">
      <c r="A685" s="6"/>
      <c r="B685" s="63" t="s">
        <v>305</v>
      </c>
      <c r="C685" s="7" t="s">
        <v>209</v>
      </c>
      <c r="D685" s="7">
        <v>1599</v>
      </c>
      <c r="E685" s="7">
        <v>1</v>
      </c>
      <c r="F685" s="7">
        <f t="shared" si="10"/>
        <v>1599</v>
      </c>
      <c r="G685" s="8" t="s">
        <v>192</v>
      </c>
    </row>
    <row r="686" spans="1:7">
      <c r="A686" s="6"/>
      <c r="B686" s="63" t="s">
        <v>807</v>
      </c>
      <c r="C686" s="7" t="s">
        <v>191</v>
      </c>
      <c r="D686" s="7">
        <v>399</v>
      </c>
      <c r="E686" s="7">
        <v>83</v>
      </c>
      <c r="F686" s="7">
        <f t="shared" si="10"/>
        <v>33117</v>
      </c>
      <c r="G686" s="8" t="s">
        <v>201</v>
      </c>
    </row>
    <row r="687" spans="1:7">
      <c r="A687" s="6"/>
      <c r="B687" s="63" t="s">
        <v>804</v>
      </c>
      <c r="C687" s="7" t="s">
        <v>200</v>
      </c>
      <c r="D687" s="7">
        <v>1299</v>
      </c>
      <c r="E687" s="7">
        <v>79</v>
      </c>
      <c r="F687" s="7">
        <f t="shared" si="10"/>
        <v>102621</v>
      </c>
      <c r="G687" s="8" t="s">
        <v>207</v>
      </c>
    </row>
    <row r="688" spans="1:7">
      <c r="A688" s="6"/>
      <c r="B688" s="63" t="s">
        <v>801</v>
      </c>
      <c r="C688" s="7" t="s">
        <v>209</v>
      </c>
      <c r="D688" s="7">
        <v>1599</v>
      </c>
      <c r="E688" s="7">
        <v>75</v>
      </c>
      <c r="F688" s="7">
        <f t="shared" si="10"/>
        <v>119925</v>
      </c>
      <c r="G688" s="8" t="s">
        <v>195</v>
      </c>
    </row>
    <row r="689" spans="1:7">
      <c r="A689" s="6"/>
      <c r="B689" s="63" t="s">
        <v>798</v>
      </c>
      <c r="C689" s="7" t="s">
        <v>197</v>
      </c>
      <c r="D689" s="7">
        <v>499</v>
      </c>
      <c r="E689" s="7">
        <v>71</v>
      </c>
      <c r="F689" s="7">
        <f t="shared" si="10"/>
        <v>35429</v>
      </c>
      <c r="G689" s="8" t="s">
        <v>201</v>
      </c>
    </row>
    <row r="690" spans="1:7">
      <c r="A690" s="6"/>
      <c r="B690" s="63" t="s">
        <v>795</v>
      </c>
      <c r="C690" s="7" t="s">
        <v>206</v>
      </c>
      <c r="D690" s="7">
        <v>2399</v>
      </c>
      <c r="E690" s="7">
        <v>67</v>
      </c>
      <c r="F690" s="7">
        <f t="shared" si="10"/>
        <v>160733</v>
      </c>
      <c r="G690" s="8" t="s">
        <v>207</v>
      </c>
    </row>
    <row r="691" spans="1:7">
      <c r="A691" s="6"/>
      <c r="B691" s="63" t="s">
        <v>809</v>
      </c>
      <c r="C691" s="7" t="s">
        <v>197</v>
      </c>
      <c r="D691" s="7">
        <v>499</v>
      </c>
      <c r="E691" s="7">
        <v>85</v>
      </c>
      <c r="F691" s="7">
        <f t="shared" si="10"/>
        <v>42415</v>
      </c>
      <c r="G691" s="8" t="s">
        <v>207</v>
      </c>
    </row>
    <row r="692" spans="1:7">
      <c r="A692" s="6"/>
      <c r="B692" s="63" t="s">
        <v>806</v>
      </c>
      <c r="C692" s="7" t="s">
        <v>206</v>
      </c>
      <c r="D692" s="7">
        <v>2399</v>
      </c>
      <c r="E692" s="7">
        <v>81</v>
      </c>
      <c r="F692" s="7">
        <f t="shared" si="10"/>
        <v>194319</v>
      </c>
      <c r="G692" s="8" t="s">
        <v>195</v>
      </c>
    </row>
    <row r="693" spans="1:7">
      <c r="A693" s="6"/>
      <c r="B693" s="63" t="s">
        <v>803</v>
      </c>
      <c r="C693" s="7" t="s">
        <v>194</v>
      </c>
      <c r="D693" s="7">
        <v>299</v>
      </c>
      <c r="E693" s="7">
        <v>77</v>
      </c>
      <c r="F693" s="7">
        <f t="shared" si="10"/>
        <v>23023</v>
      </c>
      <c r="G693" s="8" t="s">
        <v>201</v>
      </c>
    </row>
    <row r="694" spans="1:7">
      <c r="A694" s="6"/>
      <c r="B694" s="63" t="s">
        <v>800</v>
      </c>
      <c r="C694" s="7" t="s">
        <v>203</v>
      </c>
      <c r="D694" s="7">
        <v>799</v>
      </c>
      <c r="E694" s="7">
        <v>73</v>
      </c>
      <c r="F694" s="7">
        <f t="shared" si="10"/>
        <v>58327</v>
      </c>
      <c r="G694" s="8" t="s">
        <v>207</v>
      </c>
    </row>
    <row r="695" spans="1:7">
      <c r="A695" s="6"/>
      <c r="B695" s="63" t="s">
        <v>797</v>
      </c>
      <c r="C695" s="7" t="s">
        <v>191</v>
      </c>
      <c r="D695" s="7">
        <v>399</v>
      </c>
      <c r="E695" s="7">
        <v>69</v>
      </c>
      <c r="F695" s="7">
        <f t="shared" si="10"/>
        <v>27531</v>
      </c>
      <c r="G695" s="8" t="s">
        <v>195</v>
      </c>
    </row>
    <row r="696" spans="1:7">
      <c r="A696" s="6"/>
      <c r="B696" s="63" t="s">
        <v>808</v>
      </c>
      <c r="C696" s="7" t="s">
        <v>194</v>
      </c>
      <c r="D696" s="7">
        <v>299</v>
      </c>
      <c r="E696" s="7">
        <v>84</v>
      </c>
      <c r="F696" s="7">
        <f t="shared" si="10"/>
        <v>25116</v>
      </c>
      <c r="G696" s="8" t="s">
        <v>204</v>
      </c>
    </row>
    <row r="697" spans="1:7">
      <c r="A697" s="6"/>
      <c r="B697" s="63" t="s">
        <v>805</v>
      </c>
      <c r="C697" s="7" t="s">
        <v>203</v>
      </c>
      <c r="D697" s="7">
        <v>799</v>
      </c>
      <c r="E697" s="7">
        <v>80</v>
      </c>
      <c r="F697" s="7">
        <f t="shared" si="10"/>
        <v>63920</v>
      </c>
      <c r="G697" s="8" t="s">
        <v>192</v>
      </c>
    </row>
    <row r="698" spans="1:7">
      <c r="A698" s="6"/>
      <c r="B698" s="63" t="s">
        <v>805</v>
      </c>
      <c r="C698" s="7" t="s">
        <v>209</v>
      </c>
      <c r="D698" s="7">
        <v>1599</v>
      </c>
      <c r="E698" s="7">
        <v>82</v>
      </c>
      <c r="F698" s="7">
        <f t="shared" si="10"/>
        <v>131118</v>
      </c>
      <c r="G698" s="8" t="s">
        <v>198</v>
      </c>
    </row>
    <row r="699" spans="1:7">
      <c r="A699" s="6"/>
      <c r="B699" s="63" t="s">
        <v>802</v>
      </c>
      <c r="C699" s="7" t="s">
        <v>191</v>
      </c>
      <c r="D699" s="7">
        <v>399</v>
      </c>
      <c r="E699" s="7">
        <v>76</v>
      </c>
      <c r="F699" s="7">
        <f t="shared" si="10"/>
        <v>30324</v>
      </c>
      <c r="G699" s="8" t="s">
        <v>198</v>
      </c>
    </row>
    <row r="700" spans="1:7">
      <c r="A700" s="6"/>
      <c r="B700" s="63" t="s">
        <v>802</v>
      </c>
      <c r="C700" s="7" t="s">
        <v>197</v>
      </c>
      <c r="D700" s="7">
        <v>499</v>
      </c>
      <c r="E700" s="7">
        <v>78</v>
      </c>
      <c r="F700" s="7">
        <f t="shared" si="10"/>
        <v>38922</v>
      </c>
      <c r="G700" s="8" t="s">
        <v>204</v>
      </c>
    </row>
    <row r="701" spans="1:7">
      <c r="A701" s="6"/>
      <c r="B701" s="63" t="s">
        <v>799</v>
      </c>
      <c r="C701" s="7" t="s">
        <v>200</v>
      </c>
      <c r="D701" s="7">
        <v>1299</v>
      </c>
      <c r="E701" s="7">
        <v>72</v>
      </c>
      <c r="F701" s="7">
        <f t="shared" si="10"/>
        <v>93528</v>
      </c>
      <c r="G701" s="8" t="s">
        <v>204</v>
      </c>
    </row>
    <row r="702" spans="1:7">
      <c r="A702" s="6"/>
      <c r="B702" s="63" t="s">
        <v>799</v>
      </c>
      <c r="C702" s="7" t="s">
        <v>206</v>
      </c>
      <c r="D702" s="7">
        <v>2399</v>
      </c>
      <c r="E702" s="7">
        <v>74</v>
      </c>
      <c r="F702" s="7">
        <f t="shared" si="10"/>
        <v>177526</v>
      </c>
      <c r="G702" s="8" t="s">
        <v>192</v>
      </c>
    </row>
    <row r="703" spans="1:7">
      <c r="A703" s="6"/>
      <c r="B703" s="63" t="s">
        <v>796</v>
      </c>
      <c r="C703" s="7" t="s">
        <v>209</v>
      </c>
      <c r="D703" s="7">
        <v>1599</v>
      </c>
      <c r="E703" s="7">
        <v>68</v>
      </c>
      <c r="F703" s="7">
        <f t="shared" si="10"/>
        <v>108732</v>
      </c>
      <c r="G703" s="8" t="s">
        <v>192</v>
      </c>
    </row>
    <row r="704" spans="1:7">
      <c r="A704" s="6"/>
      <c r="B704" s="63" t="s">
        <v>796</v>
      </c>
      <c r="C704" s="7" t="s">
        <v>194</v>
      </c>
      <c r="D704" s="7">
        <v>299</v>
      </c>
      <c r="E704" s="7">
        <v>70</v>
      </c>
      <c r="F704" s="7">
        <f t="shared" si="10"/>
        <v>20930</v>
      </c>
      <c r="G704" s="8" t="s">
        <v>198</v>
      </c>
    </row>
    <row r="705" spans="1:7">
      <c r="A705" s="6"/>
      <c r="B705" s="63" t="s">
        <v>780</v>
      </c>
      <c r="C705" s="7" t="s">
        <v>194</v>
      </c>
      <c r="D705" s="7">
        <v>299</v>
      </c>
      <c r="E705" s="7">
        <v>54</v>
      </c>
      <c r="F705" s="7">
        <f t="shared" si="10"/>
        <v>16146</v>
      </c>
      <c r="G705" s="8" t="s">
        <v>192</v>
      </c>
    </row>
    <row r="706" spans="1:7">
      <c r="A706" s="6"/>
      <c r="B706" s="63" t="s">
        <v>777</v>
      </c>
      <c r="C706" s="7" t="s">
        <v>206</v>
      </c>
      <c r="D706" s="7">
        <v>2399</v>
      </c>
      <c r="E706" s="7">
        <v>57</v>
      </c>
      <c r="F706" s="7">
        <f t="shared" ref="F706:F738" si="11">E706*D706</f>
        <v>136743</v>
      </c>
      <c r="G706" s="8" t="s">
        <v>201</v>
      </c>
    </row>
    <row r="707" spans="1:7">
      <c r="A707" s="6"/>
      <c r="B707" s="63" t="s">
        <v>774</v>
      </c>
      <c r="C707" s="7" t="s">
        <v>197</v>
      </c>
      <c r="D707" s="7">
        <v>499</v>
      </c>
      <c r="E707" s="7">
        <v>60</v>
      </c>
      <c r="F707" s="7">
        <f t="shared" si="11"/>
        <v>29940</v>
      </c>
      <c r="G707" s="8" t="s">
        <v>192</v>
      </c>
    </row>
    <row r="708" spans="1:7">
      <c r="A708" s="6"/>
      <c r="B708" s="63" t="s">
        <v>771</v>
      </c>
      <c r="C708" s="7" t="s">
        <v>209</v>
      </c>
      <c r="D708" s="7">
        <v>1599</v>
      </c>
      <c r="E708" s="7">
        <v>63</v>
      </c>
      <c r="F708" s="7">
        <f t="shared" si="11"/>
        <v>100737</v>
      </c>
      <c r="G708" s="8" t="s">
        <v>201</v>
      </c>
    </row>
    <row r="709" spans="1:7">
      <c r="A709" s="6"/>
      <c r="B709" s="63" t="s">
        <v>768</v>
      </c>
      <c r="C709" s="7" t="s">
        <v>200</v>
      </c>
      <c r="D709" s="7">
        <v>1299</v>
      </c>
      <c r="E709" s="7">
        <v>66</v>
      </c>
      <c r="F709" s="7">
        <f t="shared" si="11"/>
        <v>85734</v>
      </c>
      <c r="G709" s="8" t="s">
        <v>192</v>
      </c>
    </row>
    <row r="710" spans="1:7">
      <c r="A710" s="6"/>
      <c r="B710" s="63" t="s">
        <v>765</v>
      </c>
      <c r="C710" s="7" t="s">
        <v>191</v>
      </c>
      <c r="D710" s="7">
        <v>399</v>
      </c>
      <c r="E710" s="7">
        <v>69</v>
      </c>
      <c r="F710" s="7">
        <f t="shared" si="11"/>
        <v>27531</v>
      </c>
      <c r="G710" s="8" t="s">
        <v>201</v>
      </c>
    </row>
    <row r="711" spans="1:7">
      <c r="A711" s="6"/>
      <c r="B711" s="63" t="s">
        <v>762</v>
      </c>
      <c r="C711" s="7" t="s">
        <v>203</v>
      </c>
      <c r="D711" s="7">
        <v>799</v>
      </c>
      <c r="E711" s="7">
        <v>72</v>
      </c>
      <c r="F711" s="7">
        <f t="shared" si="11"/>
        <v>57528</v>
      </c>
      <c r="G711" s="8" t="s">
        <v>192</v>
      </c>
    </row>
    <row r="712" spans="1:7">
      <c r="A712" s="6"/>
      <c r="B712" s="63" t="s">
        <v>779</v>
      </c>
      <c r="C712" s="7" t="s">
        <v>191</v>
      </c>
      <c r="D712" s="7">
        <v>399</v>
      </c>
      <c r="E712" s="7">
        <v>55</v>
      </c>
      <c r="F712" s="7">
        <f t="shared" si="11"/>
        <v>21945</v>
      </c>
      <c r="G712" s="8" t="s">
        <v>207</v>
      </c>
    </row>
    <row r="713" spans="1:7">
      <c r="A713" s="6"/>
      <c r="B713" s="63" t="s">
        <v>776</v>
      </c>
      <c r="C713" s="7" t="s">
        <v>203</v>
      </c>
      <c r="D713" s="7">
        <v>799</v>
      </c>
      <c r="E713" s="7">
        <v>58</v>
      </c>
      <c r="F713" s="7">
        <f t="shared" si="11"/>
        <v>46342</v>
      </c>
      <c r="G713" s="8" t="s">
        <v>198</v>
      </c>
    </row>
    <row r="714" spans="1:7">
      <c r="A714" s="6"/>
      <c r="B714" s="63" t="s">
        <v>773</v>
      </c>
      <c r="C714" s="7" t="s">
        <v>194</v>
      </c>
      <c r="D714" s="7">
        <v>299</v>
      </c>
      <c r="E714" s="7">
        <v>61</v>
      </c>
      <c r="F714" s="7">
        <f t="shared" si="11"/>
        <v>18239</v>
      </c>
      <c r="G714" s="8" t="s">
        <v>207</v>
      </c>
    </row>
    <row r="715" spans="1:7">
      <c r="A715" s="6"/>
      <c r="B715" s="63" t="s">
        <v>770</v>
      </c>
      <c r="C715" s="7" t="s">
        <v>206</v>
      </c>
      <c r="D715" s="7">
        <v>2399</v>
      </c>
      <c r="E715" s="7">
        <v>64</v>
      </c>
      <c r="F715" s="7">
        <f t="shared" si="11"/>
        <v>153536</v>
      </c>
      <c r="G715" s="8" t="s">
        <v>198</v>
      </c>
    </row>
    <row r="716" spans="1:7">
      <c r="A716" s="6"/>
      <c r="B716" s="63" t="s">
        <v>767</v>
      </c>
      <c r="C716" s="7" t="s">
        <v>197</v>
      </c>
      <c r="D716" s="7">
        <v>499</v>
      </c>
      <c r="E716" s="7">
        <v>67</v>
      </c>
      <c r="F716" s="7">
        <f t="shared" si="11"/>
        <v>33433</v>
      </c>
      <c r="G716" s="8" t="s">
        <v>207</v>
      </c>
    </row>
    <row r="717" spans="1:7">
      <c r="A717" s="6"/>
      <c r="B717" s="63" t="s">
        <v>764</v>
      </c>
      <c r="C717" s="7" t="s">
        <v>209</v>
      </c>
      <c r="D717" s="7">
        <v>1599</v>
      </c>
      <c r="E717" s="7">
        <v>70</v>
      </c>
      <c r="F717" s="7">
        <f t="shared" si="11"/>
        <v>111930</v>
      </c>
      <c r="G717" s="8" t="s">
        <v>198</v>
      </c>
    </row>
    <row r="718" spans="1:7">
      <c r="A718" s="6"/>
      <c r="B718" s="63" t="s">
        <v>761</v>
      </c>
      <c r="C718" s="7" t="s">
        <v>200</v>
      </c>
      <c r="D718" s="7">
        <v>1299</v>
      </c>
      <c r="E718" s="7">
        <v>73</v>
      </c>
      <c r="F718" s="7">
        <f t="shared" si="11"/>
        <v>94827</v>
      </c>
      <c r="G718" s="8" t="s">
        <v>207</v>
      </c>
    </row>
    <row r="719" spans="1:7">
      <c r="A719" s="6"/>
      <c r="B719" s="63" t="s">
        <v>778</v>
      </c>
      <c r="C719" s="7" t="s">
        <v>209</v>
      </c>
      <c r="D719" s="7">
        <v>1599</v>
      </c>
      <c r="E719" s="7">
        <v>56</v>
      </c>
      <c r="F719" s="7">
        <f t="shared" si="11"/>
        <v>89544</v>
      </c>
      <c r="G719" s="8" t="s">
        <v>204</v>
      </c>
    </row>
    <row r="720" spans="1:7">
      <c r="A720" s="6"/>
      <c r="B720" s="63" t="s">
        <v>775</v>
      </c>
      <c r="C720" s="7" t="s">
        <v>200</v>
      </c>
      <c r="D720" s="7">
        <v>1299</v>
      </c>
      <c r="E720" s="7">
        <v>59</v>
      </c>
      <c r="F720" s="7">
        <f t="shared" si="11"/>
        <v>76641</v>
      </c>
      <c r="G720" s="8" t="s">
        <v>195</v>
      </c>
    </row>
    <row r="721" spans="1:7">
      <c r="A721" s="6"/>
      <c r="B721" s="63" t="s">
        <v>772</v>
      </c>
      <c r="C721" s="7" t="s">
        <v>191</v>
      </c>
      <c r="D721" s="7">
        <v>399</v>
      </c>
      <c r="E721" s="7">
        <v>62</v>
      </c>
      <c r="F721" s="7">
        <f t="shared" si="11"/>
        <v>24738</v>
      </c>
      <c r="G721" s="8" t="s">
        <v>204</v>
      </c>
    </row>
    <row r="722" spans="1:7">
      <c r="A722" s="6"/>
      <c r="B722" s="63" t="s">
        <v>769</v>
      </c>
      <c r="C722" s="7" t="s">
        <v>203</v>
      </c>
      <c r="D722" s="7">
        <v>799</v>
      </c>
      <c r="E722" s="7">
        <v>65</v>
      </c>
      <c r="F722" s="7">
        <f t="shared" si="11"/>
        <v>51935</v>
      </c>
      <c r="G722" s="8" t="s">
        <v>195</v>
      </c>
    </row>
    <row r="723" spans="1:7">
      <c r="A723" s="6"/>
      <c r="B723" s="63" t="s">
        <v>766</v>
      </c>
      <c r="C723" s="7" t="s">
        <v>194</v>
      </c>
      <c r="D723" s="7">
        <v>299</v>
      </c>
      <c r="E723" s="7">
        <v>68</v>
      </c>
      <c r="F723" s="7">
        <f t="shared" si="11"/>
        <v>20332</v>
      </c>
      <c r="G723" s="8" t="s">
        <v>204</v>
      </c>
    </row>
    <row r="724" spans="1:7">
      <c r="A724" s="6"/>
      <c r="B724" s="63" t="s">
        <v>763</v>
      </c>
      <c r="C724" s="7" t="s">
        <v>206</v>
      </c>
      <c r="D724" s="7">
        <v>2399</v>
      </c>
      <c r="E724" s="7">
        <v>71</v>
      </c>
      <c r="F724" s="7">
        <f t="shared" si="11"/>
        <v>170329</v>
      </c>
      <c r="G724" s="8" t="s">
        <v>195</v>
      </c>
    </row>
    <row r="725" spans="1:7">
      <c r="A725" s="6"/>
      <c r="B725" s="63" t="s">
        <v>794</v>
      </c>
      <c r="C725" s="7" t="s">
        <v>209</v>
      </c>
      <c r="D725" s="7">
        <v>1599</v>
      </c>
      <c r="E725" s="7">
        <v>54</v>
      </c>
      <c r="F725" s="7">
        <f t="shared" si="11"/>
        <v>86346</v>
      </c>
      <c r="G725" s="8" t="s">
        <v>204</v>
      </c>
    </row>
    <row r="726" spans="1:7">
      <c r="A726" s="6"/>
      <c r="B726" s="63" t="s">
        <v>791</v>
      </c>
      <c r="C726" s="7" t="s">
        <v>200</v>
      </c>
      <c r="D726" s="7">
        <v>1299</v>
      </c>
      <c r="E726" s="7">
        <v>48</v>
      </c>
      <c r="F726" s="7">
        <f t="shared" si="11"/>
        <v>62352</v>
      </c>
      <c r="G726" s="8" t="s">
        <v>195</v>
      </c>
    </row>
    <row r="727" spans="1:7">
      <c r="A727" s="6"/>
      <c r="B727" s="63" t="s">
        <v>788</v>
      </c>
      <c r="C727" s="7" t="s">
        <v>191</v>
      </c>
      <c r="D727" s="7">
        <v>399</v>
      </c>
      <c r="E727" s="7">
        <v>42</v>
      </c>
      <c r="F727" s="7">
        <f t="shared" si="11"/>
        <v>16758</v>
      </c>
      <c r="G727" s="8" t="s">
        <v>204</v>
      </c>
    </row>
    <row r="728" spans="1:7">
      <c r="A728" s="6"/>
      <c r="B728" s="63" t="s">
        <v>785</v>
      </c>
      <c r="C728" s="7" t="s">
        <v>203</v>
      </c>
      <c r="D728" s="7">
        <v>799</v>
      </c>
      <c r="E728" s="7">
        <v>36</v>
      </c>
      <c r="F728" s="7">
        <f t="shared" si="11"/>
        <v>28764</v>
      </c>
      <c r="G728" s="8" t="s">
        <v>195</v>
      </c>
    </row>
    <row r="729" spans="1:7">
      <c r="A729" s="6"/>
      <c r="B729" s="63" t="s">
        <v>782</v>
      </c>
      <c r="C729" s="7" t="s">
        <v>194</v>
      </c>
      <c r="D729" s="7">
        <v>299</v>
      </c>
      <c r="E729" s="7">
        <v>30</v>
      </c>
      <c r="F729" s="7">
        <f t="shared" si="11"/>
        <v>8970</v>
      </c>
      <c r="G729" s="8" t="s">
        <v>204</v>
      </c>
    </row>
    <row r="730" spans="1:7">
      <c r="A730" s="6"/>
      <c r="B730" s="63" t="s">
        <v>792</v>
      </c>
      <c r="C730" s="7" t="s">
        <v>203</v>
      </c>
      <c r="D730" s="7">
        <v>799</v>
      </c>
      <c r="E730" s="7">
        <v>50</v>
      </c>
      <c r="F730" s="7">
        <f t="shared" si="11"/>
        <v>39950</v>
      </c>
      <c r="G730" s="8" t="s">
        <v>198</v>
      </c>
    </row>
    <row r="731" spans="1:7">
      <c r="A731" s="6"/>
      <c r="B731" s="63" t="s">
        <v>789</v>
      </c>
      <c r="C731" s="7" t="s">
        <v>194</v>
      </c>
      <c r="D731" s="7">
        <v>299</v>
      </c>
      <c r="E731" s="7">
        <v>44</v>
      </c>
      <c r="F731" s="7">
        <f t="shared" si="11"/>
        <v>13156</v>
      </c>
      <c r="G731" s="8" t="s">
        <v>207</v>
      </c>
    </row>
    <row r="732" spans="1:7">
      <c r="A732" s="6"/>
      <c r="B732" s="63" t="s">
        <v>786</v>
      </c>
      <c r="C732" s="7" t="s">
        <v>206</v>
      </c>
      <c r="D732" s="7">
        <v>2399</v>
      </c>
      <c r="E732" s="7">
        <v>38</v>
      </c>
      <c r="F732" s="7">
        <f t="shared" si="11"/>
        <v>91162</v>
      </c>
      <c r="G732" s="8" t="s">
        <v>198</v>
      </c>
    </row>
    <row r="733" spans="1:7">
      <c r="A733" s="6"/>
      <c r="B733" s="63" t="s">
        <v>783</v>
      </c>
      <c r="C733" s="7" t="s">
        <v>197</v>
      </c>
      <c r="D733" s="7">
        <v>499</v>
      </c>
      <c r="E733" s="7">
        <v>32</v>
      </c>
      <c r="F733" s="7">
        <f t="shared" si="11"/>
        <v>15968</v>
      </c>
      <c r="G733" s="8" t="s">
        <v>207</v>
      </c>
    </row>
    <row r="734" spans="1:7">
      <c r="A734" s="6"/>
      <c r="B734" s="63" t="s">
        <v>793</v>
      </c>
      <c r="C734" s="7" t="s">
        <v>206</v>
      </c>
      <c r="D734" s="7">
        <v>2399</v>
      </c>
      <c r="E734" s="7">
        <v>52</v>
      </c>
      <c r="F734" s="7">
        <f t="shared" si="11"/>
        <v>124748</v>
      </c>
      <c r="G734" s="8" t="s">
        <v>201</v>
      </c>
    </row>
    <row r="735" spans="1:7">
      <c r="A735" s="6"/>
      <c r="B735" s="63" t="s">
        <v>790</v>
      </c>
      <c r="C735" s="7" t="s">
        <v>197</v>
      </c>
      <c r="D735" s="7">
        <v>499</v>
      </c>
      <c r="E735" s="7">
        <v>46</v>
      </c>
      <c r="F735" s="7">
        <f t="shared" si="11"/>
        <v>22954</v>
      </c>
      <c r="G735" s="8" t="s">
        <v>192</v>
      </c>
    </row>
    <row r="736" spans="1:7">
      <c r="A736" s="6"/>
      <c r="B736" s="63" t="s">
        <v>787</v>
      </c>
      <c r="C736" s="7" t="s">
        <v>209</v>
      </c>
      <c r="D736" s="7">
        <v>1599</v>
      </c>
      <c r="E736" s="7">
        <v>40</v>
      </c>
      <c r="F736" s="7">
        <f t="shared" si="11"/>
        <v>63960</v>
      </c>
      <c r="G736" s="8" t="s">
        <v>201</v>
      </c>
    </row>
    <row r="737" spans="1:7">
      <c r="A737" s="6"/>
      <c r="B737" s="63" t="s">
        <v>784</v>
      </c>
      <c r="C737" s="7" t="s">
        <v>200</v>
      </c>
      <c r="D737" s="7">
        <v>1299</v>
      </c>
      <c r="E737" s="7">
        <v>34</v>
      </c>
      <c r="F737" s="7">
        <f t="shared" si="11"/>
        <v>44166</v>
      </c>
      <c r="G737" s="8" t="s">
        <v>192</v>
      </c>
    </row>
    <row r="738" spans="1:7">
      <c r="A738" s="9"/>
      <c r="B738" s="64" t="s">
        <v>781</v>
      </c>
      <c r="C738" s="10" t="s">
        <v>191</v>
      </c>
      <c r="D738" s="10">
        <v>399</v>
      </c>
      <c r="E738" s="10">
        <v>28</v>
      </c>
      <c r="F738" s="10">
        <f t="shared" si="11"/>
        <v>11172</v>
      </c>
      <c r="G738" s="11" t="s">
        <v>201</v>
      </c>
    </row>
  </sheetData>
  <autoFilter ref="A1:G738" xr:uid="{00000000-0001-0000-0000-000000000000}">
    <sortState xmlns:xlrd2="http://schemas.microsoft.com/office/spreadsheetml/2017/richdata2" ref="A2:G738">
      <sortCondition ref="B1:B738"/>
    </sortState>
  </autoFilter>
  <sortState xmlns:xlrd2="http://schemas.microsoft.com/office/spreadsheetml/2017/richdata2" ref="B2:G739">
    <sortCondition descending="1" ref="B2:B73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0F66-74AB-44CA-BD65-25F117E70CCB}">
  <sheetPr codeName="工作表4"/>
  <dimension ref="A1:Q37"/>
  <sheetViews>
    <sheetView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O8" sqref="O8"/>
    </sheetView>
  </sheetViews>
  <sheetFormatPr defaultColWidth="9" defaultRowHeight="16.5" customHeight="1"/>
  <cols>
    <col min="1" max="1" width="9.625" style="23" bestFit="1" customWidth="1"/>
    <col min="2" max="2" width="13.75" style="23" customWidth="1"/>
    <col min="3" max="3" width="13.625" style="23" bestFit="1" customWidth="1"/>
    <col min="4" max="4" width="13.625" style="23" customWidth="1"/>
    <col min="5" max="5" width="14.25" style="24" bestFit="1" customWidth="1"/>
    <col min="6" max="6" width="38.125" style="24" bestFit="1" customWidth="1"/>
    <col min="7" max="7" width="25.5" style="24" customWidth="1"/>
    <col min="8" max="8" width="13.75" style="77" customWidth="1"/>
    <col min="9" max="9" width="12" style="23" customWidth="1"/>
    <col min="10" max="10" width="12.625" style="23" customWidth="1"/>
    <col min="11" max="11" width="12.5" style="23" customWidth="1"/>
    <col min="12" max="12" width="12.5" style="23" bestFit="1" customWidth="1"/>
    <col min="13" max="13" width="12.75" style="23" bestFit="1" customWidth="1"/>
    <col min="14" max="14" width="9" style="23" customWidth="1"/>
    <col min="15" max="15" width="9.625" style="23" customWidth="1"/>
    <col min="16" max="16" width="7.875" style="23" customWidth="1"/>
    <col min="17" max="17" width="10" style="23" customWidth="1"/>
    <col min="18" max="16384" width="9" style="23"/>
  </cols>
  <sheetData>
    <row r="1" spans="1:17" ht="16.5" customHeight="1">
      <c r="A1" s="83" t="s">
        <v>543</v>
      </c>
      <c r="B1" s="83"/>
      <c r="C1" s="83"/>
      <c r="D1" s="83"/>
      <c r="E1" s="83"/>
      <c r="F1" s="70" t="s">
        <v>816</v>
      </c>
      <c r="G1" s="69"/>
      <c r="H1" s="23"/>
    </row>
    <row r="2" spans="1:17" s="26" customFormat="1" ht="28.5" customHeight="1">
      <c r="A2" s="36" t="s">
        <v>686</v>
      </c>
      <c r="B2" s="36" t="s">
        <v>544</v>
      </c>
      <c r="C2" s="36" t="s">
        <v>545</v>
      </c>
      <c r="D2" s="33" t="s">
        <v>653</v>
      </c>
      <c r="E2" s="37" t="s">
        <v>546</v>
      </c>
      <c r="F2" s="37" t="s">
        <v>547</v>
      </c>
      <c r="G2" s="37" t="s">
        <v>616</v>
      </c>
      <c r="H2" s="32" t="s">
        <v>687</v>
      </c>
      <c r="I2" s="31" t="s">
        <v>649</v>
      </c>
      <c r="J2" s="39" t="s">
        <v>548</v>
      </c>
      <c r="K2" s="33" t="s">
        <v>685</v>
      </c>
      <c r="L2" s="39" t="s">
        <v>661</v>
      </c>
      <c r="M2" s="32" t="s">
        <v>637</v>
      </c>
      <c r="N2" s="32" t="s">
        <v>650</v>
      </c>
      <c r="O2" s="32" t="s">
        <v>652</v>
      </c>
      <c r="P2" s="32" t="s">
        <v>651</v>
      </c>
      <c r="Q2" s="32" t="s">
        <v>648</v>
      </c>
    </row>
    <row r="3" spans="1:17" ht="16.5" customHeight="1">
      <c r="A3" s="23" t="s">
        <v>549</v>
      </c>
      <c r="B3" s="25">
        <v>31751</v>
      </c>
      <c r="C3" s="23" t="s">
        <v>550</v>
      </c>
      <c r="D3" s="40" t="s">
        <v>662</v>
      </c>
      <c r="E3" s="24" t="s">
        <v>551</v>
      </c>
      <c r="F3" s="24" t="s">
        <v>552</v>
      </c>
      <c r="G3" s="24" t="s">
        <v>617</v>
      </c>
      <c r="H3" s="77" t="str">
        <f>IF(OR(LEFT($F3,3)="臺北縣", LEFT($F3,3)="臺北市"), "@", "")</f>
        <v>@</v>
      </c>
      <c r="I3" s="23" t="str">
        <f>IF(MID($C3,2,1)="1", "男", "女")</f>
        <v>男</v>
      </c>
      <c r="J3" s="77">
        <f ca="1">DATEDIF($B3,TODAY(),"Y")</f>
        <v>35</v>
      </c>
      <c r="K3" s="38">
        <v>38245</v>
      </c>
      <c r="L3" s="38" t="str">
        <f ca="1">DATEDIF($K3,TODAY(),"Y")&amp;"年"&amp;DATEDIF($K3,TODAY(),"YM")&amp;"個月"</f>
        <v>17年4個月</v>
      </c>
      <c r="M3" s="23" t="str">
        <f>LEFT($G3, FIND("_",$G3)-1)</f>
        <v>2021/11/7</v>
      </c>
      <c r="N3" s="79">
        <f>WEEKDAY($M3, 2)+1</f>
        <v>8</v>
      </c>
      <c r="O3" s="23" t="str">
        <f>MID($G3, FIND("_",$G3)+1, (FIND( "_", $G3, FIND("_", $G3)+1))-(FIND("_",$G3)+1))</f>
        <v>AZ</v>
      </c>
      <c r="P3" s="23" t="str">
        <f>MID($G3, FIND("_", $G3, FIND("_", $G3)+1)+1, 5)</f>
        <v>1</v>
      </c>
      <c r="Q3" s="23">
        <f ca="1">DATEDIF($M3, TODAY(), "D")</f>
        <v>92</v>
      </c>
    </row>
    <row r="4" spans="1:17" ht="16.5" customHeight="1">
      <c r="A4" s="23" t="s">
        <v>553</v>
      </c>
      <c r="B4" s="25">
        <v>23215</v>
      </c>
      <c r="C4" s="23" t="s">
        <v>554</v>
      </c>
      <c r="D4" s="23" t="s">
        <v>663</v>
      </c>
      <c r="E4" s="24" t="s">
        <v>555</v>
      </c>
      <c r="F4" s="24" t="s">
        <v>638</v>
      </c>
      <c r="G4" s="24" t="s">
        <v>618</v>
      </c>
      <c r="H4" s="77" t="str">
        <f t="shared" ref="H4:H25" si="0">IF(OR(LEFT($F4,3)="臺北縣", LEFT($F4,3)="臺北市"), "@", "")</f>
        <v/>
      </c>
      <c r="I4" s="23" t="str">
        <f t="shared" ref="I4:I25" si="1">IF(MID($C4,2,1)="1", "男", "女")</f>
        <v>男</v>
      </c>
      <c r="J4" s="77">
        <f t="shared" ref="J4:J25" ca="1" si="2">DATEDIF($B4,TODAY(),"Y")</f>
        <v>58</v>
      </c>
      <c r="K4" s="38">
        <v>37306</v>
      </c>
      <c r="L4" s="38" t="str">
        <f t="shared" ref="L4:L25" ca="1" si="3">DATEDIF($K4,TODAY(),"Y")&amp;"年"&amp;DATEDIF($K4,TODAY(),"YM")&amp;"個月"</f>
        <v>19年11個月</v>
      </c>
      <c r="M4" s="23" t="str">
        <f t="shared" ref="M4:M25" si="4">LEFT($G4, FIND("_",$G4)-1)</f>
        <v>2021/10/29</v>
      </c>
      <c r="N4" s="79">
        <f t="shared" ref="N4:N25" si="5">WEEKDAY($M4, 2)+1</f>
        <v>6</v>
      </c>
      <c r="O4" s="23" t="str">
        <f t="shared" ref="O4:O25" si="6">MID($G4, FIND("_",$G4)+1, (FIND( "_", $G4, FIND("_", $G4)+1))-(FIND("_",$G4)+1))</f>
        <v>AZ</v>
      </c>
      <c r="P4" s="23" t="str">
        <f t="shared" ref="P4:P25" si="7">MID($G4, FIND("_", $G4, FIND("_", $G4)+1)+1, 5)</f>
        <v>1_2</v>
      </c>
      <c r="Q4" s="23">
        <f t="shared" ref="Q4:Q25" ca="1" si="8">DATEDIF($M4, TODAY(), "D")</f>
        <v>101</v>
      </c>
    </row>
    <row r="5" spans="1:17" ht="16.5" customHeight="1">
      <c r="A5" s="23" t="s">
        <v>556</v>
      </c>
      <c r="B5" s="25">
        <v>33935</v>
      </c>
      <c r="C5" s="23" t="s">
        <v>643</v>
      </c>
      <c r="D5" s="23" t="s">
        <v>664</v>
      </c>
      <c r="E5" s="24" t="s">
        <v>555</v>
      </c>
      <c r="F5" s="24" t="s">
        <v>557</v>
      </c>
      <c r="G5" s="24" t="s">
        <v>619</v>
      </c>
      <c r="H5" s="77" t="str">
        <f t="shared" si="0"/>
        <v>@</v>
      </c>
      <c r="I5" s="23" t="str">
        <f t="shared" si="1"/>
        <v>女</v>
      </c>
      <c r="J5" s="77">
        <f t="shared" ca="1" si="2"/>
        <v>29</v>
      </c>
      <c r="K5" s="38">
        <f>DATE(LEFT($D3,FIND(".",$D3,1)-1)+1911,MID($D3,FIND(".",$D3,1)+1,2),RIGHT($D3,2))</f>
        <v>38245</v>
      </c>
      <c r="L5" s="38" t="str">
        <f t="shared" ca="1" si="3"/>
        <v>17年4個月</v>
      </c>
      <c r="M5" s="23" t="str">
        <f t="shared" si="4"/>
        <v>2021/12/1</v>
      </c>
      <c r="N5" s="79">
        <f t="shared" si="5"/>
        <v>4</v>
      </c>
      <c r="O5" s="23" t="str">
        <f t="shared" si="6"/>
        <v>AZ</v>
      </c>
      <c r="P5" s="23" t="str">
        <f t="shared" si="7"/>
        <v>1_2</v>
      </c>
      <c r="Q5" s="23">
        <f t="shared" ca="1" si="8"/>
        <v>68</v>
      </c>
    </row>
    <row r="6" spans="1:17" ht="16.5" customHeight="1">
      <c r="A6" s="23" t="s">
        <v>558</v>
      </c>
      <c r="B6" s="25">
        <v>28257</v>
      </c>
      <c r="C6" s="23" t="s">
        <v>559</v>
      </c>
      <c r="D6" s="23" t="s">
        <v>665</v>
      </c>
      <c r="E6" s="24" t="s">
        <v>560</v>
      </c>
      <c r="F6" s="24" t="s">
        <v>561</v>
      </c>
      <c r="G6" s="24" t="s">
        <v>620</v>
      </c>
      <c r="H6" s="77" t="str">
        <f t="shared" si="0"/>
        <v/>
      </c>
      <c r="I6" s="23" t="str">
        <f t="shared" si="1"/>
        <v>男</v>
      </c>
      <c r="J6" s="77">
        <f t="shared" ca="1" si="2"/>
        <v>44</v>
      </c>
      <c r="K6" s="38">
        <f t="shared" ref="K6:K25" si="9">DATE(LEFT($D4,FIND(".",$D4,1)-1)+1911,MID($D4,FIND(".",$D4,1)+1,2),RIGHT($D4,2))</f>
        <v>37306</v>
      </c>
      <c r="L6" s="38" t="str">
        <f t="shared" ca="1" si="3"/>
        <v>19年11個月</v>
      </c>
      <c r="M6" s="23" t="str">
        <f t="shared" si="4"/>
        <v>2021/10/19</v>
      </c>
      <c r="N6" s="79">
        <f t="shared" si="5"/>
        <v>3</v>
      </c>
      <c r="O6" s="23" t="str">
        <f t="shared" si="6"/>
        <v>BNT</v>
      </c>
      <c r="P6" s="23" t="str">
        <f t="shared" si="7"/>
        <v>1</v>
      </c>
      <c r="Q6" s="23">
        <f t="shared" ca="1" si="8"/>
        <v>111</v>
      </c>
    </row>
    <row r="7" spans="1:17" ht="16.5" customHeight="1">
      <c r="A7" s="23" t="s">
        <v>562</v>
      </c>
      <c r="B7" s="25">
        <v>30742</v>
      </c>
      <c r="C7" s="23" t="s">
        <v>563</v>
      </c>
      <c r="D7" s="23" t="s">
        <v>666</v>
      </c>
      <c r="E7" s="24" t="s">
        <v>564</v>
      </c>
      <c r="F7" s="24" t="s">
        <v>565</v>
      </c>
      <c r="G7" s="24" t="s">
        <v>621</v>
      </c>
      <c r="H7" s="77" t="str">
        <f t="shared" si="0"/>
        <v>@</v>
      </c>
      <c r="I7" s="23" t="str">
        <f t="shared" si="1"/>
        <v>男</v>
      </c>
      <c r="J7" s="77">
        <f t="shared" ca="1" si="2"/>
        <v>37</v>
      </c>
      <c r="K7" s="38">
        <f t="shared" si="9"/>
        <v>41759</v>
      </c>
      <c r="L7" s="38" t="str">
        <f t="shared" ca="1" si="3"/>
        <v>7年9個月</v>
      </c>
      <c r="M7" s="23" t="str">
        <f t="shared" si="4"/>
        <v>2021/11/19</v>
      </c>
      <c r="N7" s="79">
        <f t="shared" si="5"/>
        <v>6</v>
      </c>
      <c r="O7" s="23" t="str">
        <f t="shared" si="6"/>
        <v>AZ</v>
      </c>
      <c r="P7" s="23" t="str">
        <f t="shared" si="7"/>
        <v>1_2</v>
      </c>
      <c r="Q7" s="23">
        <f t="shared" ca="1" si="8"/>
        <v>80</v>
      </c>
    </row>
    <row r="8" spans="1:17" ht="16.5" customHeight="1">
      <c r="A8" s="23" t="s">
        <v>566</v>
      </c>
      <c r="B8" s="25">
        <v>31260</v>
      </c>
      <c r="C8" s="23" t="s">
        <v>567</v>
      </c>
      <c r="D8" s="23" t="s">
        <v>667</v>
      </c>
      <c r="E8" s="24" t="s">
        <v>568</v>
      </c>
      <c r="F8" s="24" t="s">
        <v>639</v>
      </c>
      <c r="G8" s="24" t="s">
        <v>622</v>
      </c>
      <c r="H8" s="77" t="str">
        <f t="shared" si="0"/>
        <v/>
      </c>
      <c r="I8" s="23" t="str">
        <f t="shared" si="1"/>
        <v>男</v>
      </c>
      <c r="J8" s="77">
        <f t="shared" ca="1" si="2"/>
        <v>36</v>
      </c>
      <c r="K8" s="38">
        <f t="shared" si="9"/>
        <v>41891</v>
      </c>
      <c r="L8" s="38" t="str">
        <f t="shared" ca="1" si="3"/>
        <v>7年4個月</v>
      </c>
      <c r="M8" s="23" t="str">
        <f t="shared" si="4"/>
        <v>2021/10/25</v>
      </c>
      <c r="N8" s="79">
        <f t="shared" si="5"/>
        <v>2</v>
      </c>
      <c r="O8" s="23" t="str">
        <f t="shared" si="6"/>
        <v>AZ</v>
      </c>
      <c r="P8" s="23" t="str">
        <f t="shared" si="7"/>
        <v>1_2</v>
      </c>
      <c r="Q8" s="23">
        <f t="shared" ca="1" si="8"/>
        <v>105</v>
      </c>
    </row>
    <row r="9" spans="1:17" ht="16.5" customHeight="1">
      <c r="A9" s="23" t="s">
        <v>569</v>
      </c>
      <c r="B9" s="25">
        <v>30779</v>
      </c>
      <c r="C9" s="23" t="s">
        <v>570</v>
      </c>
      <c r="D9" s="23" t="s">
        <v>668</v>
      </c>
      <c r="E9" s="24" t="s">
        <v>571</v>
      </c>
      <c r="F9" s="24" t="s">
        <v>572</v>
      </c>
      <c r="G9" s="24" t="s">
        <v>623</v>
      </c>
      <c r="H9" s="77" t="str">
        <f t="shared" si="0"/>
        <v/>
      </c>
      <c r="I9" s="23" t="str">
        <f t="shared" si="1"/>
        <v>男</v>
      </c>
      <c r="J9" s="77">
        <f t="shared" ca="1" si="2"/>
        <v>37</v>
      </c>
      <c r="K9" s="38">
        <f t="shared" si="9"/>
        <v>42535</v>
      </c>
      <c r="L9" s="38" t="str">
        <f t="shared" ca="1" si="3"/>
        <v>5年7個月</v>
      </c>
      <c r="M9" s="23" t="str">
        <f t="shared" si="4"/>
        <v>2021/11/2</v>
      </c>
      <c r="N9" s="79">
        <f t="shared" si="5"/>
        <v>3</v>
      </c>
      <c r="O9" s="23" t="str">
        <f t="shared" si="6"/>
        <v>莫</v>
      </c>
      <c r="P9" s="23" t="str">
        <f t="shared" si="7"/>
        <v>1_2</v>
      </c>
      <c r="Q9" s="23">
        <f t="shared" ca="1" si="8"/>
        <v>97</v>
      </c>
    </row>
    <row r="10" spans="1:17" ht="16.5" customHeight="1">
      <c r="A10" s="23" t="s">
        <v>573</v>
      </c>
      <c r="B10" s="25">
        <v>31974</v>
      </c>
      <c r="C10" s="23" t="s">
        <v>574</v>
      </c>
      <c r="D10" s="23" t="s">
        <v>669</v>
      </c>
      <c r="E10" s="24" t="s">
        <v>575</v>
      </c>
      <c r="F10" s="24" t="s">
        <v>640</v>
      </c>
      <c r="G10" s="24" t="s">
        <v>624</v>
      </c>
      <c r="H10" s="77" t="str">
        <f t="shared" si="0"/>
        <v/>
      </c>
      <c r="I10" s="23" t="str">
        <f t="shared" si="1"/>
        <v>女</v>
      </c>
      <c r="J10" s="77">
        <f t="shared" ca="1" si="2"/>
        <v>34</v>
      </c>
      <c r="K10" s="38">
        <f t="shared" si="9"/>
        <v>42919</v>
      </c>
      <c r="L10" s="38" t="str">
        <f t="shared" ca="1" si="3"/>
        <v>4年7個月</v>
      </c>
      <c r="M10" s="23" t="str">
        <f t="shared" si="4"/>
        <v>2021/10/8</v>
      </c>
      <c r="N10" s="79">
        <f t="shared" si="5"/>
        <v>6</v>
      </c>
      <c r="O10" s="23" t="str">
        <f t="shared" si="6"/>
        <v>AZ</v>
      </c>
      <c r="P10" s="23" t="str">
        <f t="shared" si="7"/>
        <v>1_2</v>
      </c>
      <c r="Q10" s="23">
        <f t="shared" ca="1" si="8"/>
        <v>122</v>
      </c>
    </row>
    <row r="11" spans="1:17" ht="16.5" customHeight="1">
      <c r="A11" s="23" t="s">
        <v>576</v>
      </c>
      <c r="B11" s="25">
        <v>29868</v>
      </c>
      <c r="C11" s="23" t="s">
        <v>644</v>
      </c>
      <c r="D11" s="23" t="s">
        <v>670</v>
      </c>
      <c r="E11" s="24" t="s">
        <v>577</v>
      </c>
      <c r="F11" s="24" t="s">
        <v>578</v>
      </c>
      <c r="G11" s="24" t="s">
        <v>625</v>
      </c>
      <c r="H11" s="77" t="str">
        <f t="shared" si="0"/>
        <v>@</v>
      </c>
      <c r="I11" s="23" t="str">
        <f t="shared" si="1"/>
        <v>女</v>
      </c>
      <c r="J11" s="77">
        <f t="shared" ca="1" si="2"/>
        <v>40</v>
      </c>
      <c r="K11" s="38">
        <f t="shared" si="9"/>
        <v>38218</v>
      </c>
      <c r="L11" s="38" t="str">
        <f t="shared" ca="1" si="3"/>
        <v>17年5個月</v>
      </c>
      <c r="M11" s="23" t="str">
        <f t="shared" si="4"/>
        <v>2021/11/26</v>
      </c>
      <c r="N11" s="79">
        <f t="shared" si="5"/>
        <v>6</v>
      </c>
      <c r="O11" s="23" t="str">
        <f t="shared" si="6"/>
        <v>BNT</v>
      </c>
      <c r="P11" s="23" t="str">
        <f t="shared" si="7"/>
        <v>1_2</v>
      </c>
      <c r="Q11" s="23">
        <f t="shared" ca="1" si="8"/>
        <v>73</v>
      </c>
    </row>
    <row r="12" spans="1:17" ht="16.5" customHeight="1">
      <c r="A12" s="23" t="s">
        <v>579</v>
      </c>
      <c r="B12" s="25">
        <v>33091</v>
      </c>
      <c r="C12" s="23" t="s">
        <v>580</v>
      </c>
      <c r="D12" s="23" t="s">
        <v>671</v>
      </c>
      <c r="E12" s="24" t="s">
        <v>551</v>
      </c>
      <c r="F12" s="24" t="s">
        <v>581</v>
      </c>
      <c r="G12" s="24" t="s">
        <v>626</v>
      </c>
      <c r="H12" s="77" t="str">
        <f t="shared" si="0"/>
        <v>@</v>
      </c>
      <c r="I12" s="23" t="str">
        <f t="shared" si="1"/>
        <v>男</v>
      </c>
      <c r="J12" s="77">
        <f t="shared" ca="1" si="2"/>
        <v>31</v>
      </c>
      <c r="K12" s="38">
        <f t="shared" si="9"/>
        <v>40182</v>
      </c>
      <c r="L12" s="38" t="str">
        <f t="shared" ca="1" si="3"/>
        <v>12年1個月</v>
      </c>
      <c r="M12" s="23" t="str">
        <f t="shared" si="4"/>
        <v>2021/11/29</v>
      </c>
      <c r="N12" s="79">
        <f t="shared" si="5"/>
        <v>2</v>
      </c>
      <c r="O12" s="23" t="str">
        <f t="shared" si="6"/>
        <v>BNT</v>
      </c>
      <c r="P12" s="23" t="str">
        <f t="shared" si="7"/>
        <v>1_2</v>
      </c>
      <c r="Q12" s="23">
        <f t="shared" ca="1" si="8"/>
        <v>70</v>
      </c>
    </row>
    <row r="13" spans="1:17" ht="16.5" customHeight="1">
      <c r="A13" s="23" t="s">
        <v>582</v>
      </c>
      <c r="B13" s="25">
        <v>26779</v>
      </c>
      <c r="C13" s="23" t="s">
        <v>583</v>
      </c>
      <c r="D13" s="23" t="s">
        <v>672</v>
      </c>
      <c r="E13" s="24" t="s">
        <v>555</v>
      </c>
      <c r="F13" s="24" t="s">
        <v>584</v>
      </c>
      <c r="G13" s="24" t="s">
        <v>627</v>
      </c>
      <c r="H13" s="77" t="str">
        <f t="shared" si="0"/>
        <v/>
      </c>
      <c r="I13" s="23" t="str">
        <f t="shared" si="1"/>
        <v>男</v>
      </c>
      <c r="J13" s="77">
        <f t="shared" ca="1" si="2"/>
        <v>48</v>
      </c>
      <c r="K13" s="38">
        <f t="shared" si="9"/>
        <v>40805</v>
      </c>
      <c r="L13" s="38" t="str">
        <f t="shared" ca="1" si="3"/>
        <v>10年4個月</v>
      </c>
      <c r="M13" s="23" t="str">
        <f t="shared" si="4"/>
        <v>2021/10/7</v>
      </c>
      <c r="N13" s="79">
        <f t="shared" si="5"/>
        <v>5</v>
      </c>
      <c r="O13" s="23" t="str">
        <f t="shared" si="6"/>
        <v>AZ</v>
      </c>
      <c r="P13" s="23" t="str">
        <f t="shared" si="7"/>
        <v>1_2</v>
      </c>
      <c r="Q13" s="23">
        <f t="shared" ca="1" si="8"/>
        <v>123</v>
      </c>
    </row>
    <row r="14" spans="1:17" ht="16.5" customHeight="1">
      <c r="A14" s="23" t="s">
        <v>585</v>
      </c>
      <c r="B14" s="25">
        <v>35403</v>
      </c>
      <c r="C14" s="23" t="s">
        <v>586</v>
      </c>
      <c r="D14" s="23" t="s">
        <v>673</v>
      </c>
      <c r="E14" s="24" t="s">
        <v>555</v>
      </c>
      <c r="F14" s="24" t="s">
        <v>587</v>
      </c>
      <c r="G14" s="24" t="s">
        <v>628</v>
      </c>
      <c r="H14" s="77" t="str">
        <f t="shared" si="0"/>
        <v>@</v>
      </c>
      <c r="I14" s="23" t="str">
        <f t="shared" si="1"/>
        <v>男</v>
      </c>
      <c r="J14" s="77">
        <f t="shared" ca="1" si="2"/>
        <v>25</v>
      </c>
      <c r="K14" s="38">
        <f t="shared" si="9"/>
        <v>43346</v>
      </c>
      <c r="L14" s="38" t="str">
        <f t="shared" ca="1" si="3"/>
        <v>3年5個月</v>
      </c>
      <c r="M14" s="23" t="str">
        <f t="shared" si="4"/>
        <v>2021/11/1</v>
      </c>
      <c r="N14" s="79">
        <f t="shared" si="5"/>
        <v>2</v>
      </c>
      <c r="O14" s="23" t="str">
        <f t="shared" si="6"/>
        <v>AZ</v>
      </c>
      <c r="P14" s="23" t="str">
        <f t="shared" si="7"/>
        <v>1_2</v>
      </c>
      <c r="Q14" s="23">
        <f t="shared" ca="1" si="8"/>
        <v>98</v>
      </c>
    </row>
    <row r="15" spans="1:17" ht="16.5" customHeight="1">
      <c r="A15" s="23" t="s">
        <v>588</v>
      </c>
      <c r="B15" s="25">
        <v>31541</v>
      </c>
      <c r="C15" s="23" t="s">
        <v>645</v>
      </c>
      <c r="D15" s="23" t="s">
        <v>674</v>
      </c>
      <c r="E15" s="24" t="s">
        <v>560</v>
      </c>
      <c r="F15" s="24" t="s">
        <v>589</v>
      </c>
      <c r="G15" s="24" t="s">
        <v>629</v>
      </c>
      <c r="H15" s="77" t="str">
        <f t="shared" si="0"/>
        <v/>
      </c>
      <c r="I15" s="23" t="str">
        <f t="shared" si="1"/>
        <v>女</v>
      </c>
      <c r="J15" s="77">
        <f t="shared" ca="1" si="2"/>
        <v>35</v>
      </c>
      <c r="K15" s="38">
        <f t="shared" si="9"/>
        <v>37072</v>
      </c>
      <c r="L15" s="38" t="str">
        <f t="shared" ca="1" si="3"/>
        <v>20年7個月</v>
      </c>
      <c r="M15" s="23" t="str">
        <f t="shared" si="4"/>
        <v>2021/11/12</v>
      </c>
      <c r="N15" s="79">
        <f t="shared" si="5"/>
        <v>6</v>
      </c>
      <c r="O15" s="23" t="str">
        <f t="shared" si="6"/>
        <v>BNT</v>
      </c>
      <c r="P15" s="23" t="str">
        <f t="shared" si="7"/>
        <v>1_2</v>
      </c>
      <c r="Q15" s="23">
        <f t="shared" ca="1" si="8"/>
        <v>87</v>
      </c>
    </row>
    <row r="16" spans="1:17" ht="16.5" customHeight="1">
      <c r="A16" s="23" t="s">
        <v>590</v>
      </c>
      <c r="B16" s="25">
        <v>28916</v>
      </c>
      <c r="C16" s="23" t="s">
        <v>591</v>
      </c>
      <c r="D16" s="23" t="s">
        <v>675</v>
      </c>
      <c r="E16" s="24" t="s">
        <v>564</v>
      </c>
      <c r="F16" s="24" t="s">
        <v>592</v>
      </c>
      <c r="G16" s="24" t="s">
        <v>630</v>
      </c>
      <c r="H16" s="77" t="str">
        <f t="shared" si="0"/>
        <v/>
      </c>
      <c r="I16" s="23" t="str">
        <f t="shared" si="1"/>
        <v>男</v>
      </c>
      <c r="J16" s="77">
        <f t="shared" ca="1" si="2"/>
        <v>42</v>
      </c>
      <c r="K16" s="38">
        <f t="shared" si="9"/>
        <v>39148</v>
      </c>
      <c r="L16" s="38" t="str">
        <f t="shared" ca="1" si="3"/>
        <v>14年11個月</v>
      </c>
      <c r="M16" s="23" t="str">
        <f t="shared" si="4"/>
        <v>2021/11/29</v>
      </c>
      <c r="N16" s="79">
        <f t="shared" si="5"/>
        <v>2</v>
      </c>
      <c r="O16" s="23" t="str">
        <f t="shared" si="6"/>
        <v>AZ</v>
      </c>
      <c r="P16" s="23" t="str">
        <f t="shared" si="7"/>
        <v>1_2</v>
      </c>
      <c r="Q16" s="23">
        <f t="shared" ca="1" si="8"/>
        <v>70</v>
      </c>
    </row>
    <row r="17" spans="1:17" ht="16.5" customHeight="1">
      <c r="A17" s="23" t="s">
        <v>593</v>
      </c>
      <c r="B17" s="25">
        <v>35213</v>
      </c>
      <c r="C17" s="23" t="s">
        <v>594</v>
      </c>
      <c r="D17" s="23" t="s">
        <v>676</v>
      </c>
      <c r="E17" s="24" t="s">
        <v>568</v>
      </c>
      <c r="F17" s="24" t="s">
        <v>595</v>
      </c>
      <c r="G17" s="24" t="s">
        <v>631</v>
      </c>
      <c r="H17" s="77" t="str">
        <f t="shared" si="0"/>
        <v/>
      </c>
      <c r="I17" s="23" t="str">
        <f t="shared" si="1"/>
        <v>男</v>
      </c>
      <c r="J17" s="77">
        <f t="shared" ca="1" si="2"/>
        <v>25</v>
      </c>
      <c r="K17" s="38">
        <f t="shared" si="9"/>
        <v>42103</v>
      </c>
      <c r="L17" s="38" t="str">
        <f t="shared" ca="1" si="3"/>
        <v>6年9個月</v>
      </c>
      <c r="M17" s="23" t="str">
        <f t="shared" si="4"/>
        <v>2021/11/18</v>
      </c>
      <c r="N17" s="79">
        <f t="shared" si="5"/>
        <v>5</v>
      </c>
      <c r="O17" s="23" t="str">
        <f t="shared" si="6"/>
        <v>AZ</v>
      </c>
      <c r="P17" s="23" t="str">
        <f t="shared" si="7"/>
        <v>1_2</v>
      </c>
      <c r="Q17" s="23">
        <f t="shared" ca="1" si="8"/>
        <v>81</v>
      </c>
    </row>
    <row r="18" spans="1:17" ht="16.5" customHeight="1">
      <c r="A18" s="23" t="s">
        <v>596</v>
      </c>
      <c r="B18" s="25">
        <v>27834</v>
      </c>
      <c r="C18" s="23" t="s">
        <v>597</v>
      </c>
      <c r="D18" s="23" t="s">
        <v>677</v>
      </c>
      <c r="E18" s="24" t="s">
        <v>571</v>
      </c>
      <c r="F18" s="24" t="s">
        <v>598</v>
      </c>
      <c r="G18" s="24" t="s">
        <v>632</v>
      </c>
      <c r="H18" s="77" t="str">
        <f t="shared" si="0"/>
        <v/>
      </c>
      <c r="I18" s="23" t="str">
        <f t="shared" si="1"/>
        <v>男</v>
      </c>
      <c r="J18" s="77">
        <f t="shared" ca="1" si="2"/>
        <v>45</v>
      </c>
      <c r="K18" s="38">
        <f t="shared" si="9"/>
        <v>42114</v>
      </c>
      <c r="L18" s="38" t="str">
        <f t="shared" ca="1" si="3"/>
        <v>6年9個月</v>
      </c>
      <c r="M18" s="23" t="str">
        <f t="shared" si="4"/>
        <v>2021/12/17</v>
      </c>
      <c r="N18" s="79">
        <f t="shared" si="5"/>
        <v>6</v>
      </c>
      <c r="O18" s="23" t="str">
        <f t="shared" si="6"/>
        <v>BNT</v>
      </c>
      <c r="P18" s="23" t="str">
        <f t="shared" si="7"/>
        <v>1_2</v>
      </c>
      <c r="Q18" s="23">
        <f t="shared" ca="1" si="8"/>
        <v>52</v>
      </c>
    </row>
    <row r="19" spans="1:17" ht="16.5" customHeight="1">
      <c r="A19" s="23" t="s">
        <v>599</v>
      </c>
      <c r="B19" s="25">
        <v>31441</v>
      </c>
      <c r="C19" s="23" t="s">
        <v>600</v>
      </c>
      <c r="D19" s="23" t="s">
        <v>678</v>
      </c>
      <c r="E19" s="24" t="s">
        <v>575</v>
      </c>
      <c r="F19" s="24" t="s">
        <v>601</v>
      </c>
      <c r="G19" s="24" t="s">
        <v>633</v>
      </c>
      <c r="H19" s="77" t="str">
        <f t="shared" si="0"/>
        <v>@</v>
      </c>
      <c r="I19" s="23" t="str">
        <f t="shared" si="1"/>
        <v>男</v>
      </c>
      <c r="J19" s="77">
        <f t="shared" ca="1" si="2"/>
        <v>36</v>
      </c>
      <c r="K19" s="38">
        <f t="shared" si="9"/>
        <v>42145</v>
      </c>
      <c r="L19" s="38" t="str">
        <f t="shared" ca="1" si="3"/>
        <v>6年8個月</v>
      </c>
      <c r="M19" s="23" t="str">
        <f t="shared" si="4"/>
        <v>2022/1/20</v>
      </c>
      <c r="N19" s="79">
        <f t="shared" si="5"/>
        <v>5</v>
      </c>
      <c r="O19" s="23" t="str">
        <f t="shared" si="6"/>
        <v>AZ</v>
      </c>
      <c r="P19" s="23" t="str">
        <f t="shared" si="7"/>
        <v>1_2_3</v>
      </c>
      <c r="Q19" s="23">
        <f t="shared" ca="1" si="8"/>
        <v>18</v>
      </c>
    </row>
    <row r="20" spans="1:17" ht="16.5" customHeight="1">
      <c r="A20" s="23" t="s">
        <v>602</v>
      </c>
      <c r="B20" s="25">
        <v>28351</v>
      </c>
      <c r="C20" s="23" t="s">
        <v>646</v>
      </c>
      <c r="D20" s="23" t="s">
        <v>679</v>
      </c>
      <c r="E20" s="24" t="s">
        <v>577</v>
      </c>
      <c r="F20" s="24" t="s">
        <v>641</v>
      </c>
      <c r="G20" s="24" t="s">
        <v>626</v>
      </c>
      <c r="H20" s="77" t="str">
        <f t="shared" si="0"/>
        <v/>
      </c>
      <c r="I20" s="23" t="str">
        <f t="shared" si="1"/>
        <v>女</v>
      </c>
      <c r="J20" s="77">
        <f t="shared" ca="1" si="2"/>
        <v>44</v>
      </c>
      <c r="K20" s="38">
        <f t="shared" si="9"/>
        <v>41711</v>
      </c>
      <c r="L20" s="38" t="str">
        <f t="shared" ca="1" si="3"/>
        <v>7年10個月</v>
      </c>
      <c r="M20" s="23" t="str">
        <f t="shared" si="4"/>
        <v>2021/11/29</v>
      </c>
      <c r="N20" s="79">
        <f t="shared" si="5"/>
        <v>2</v>
      </c>
      <c r="O20" s="23" t="str">
        <f t="shared" si="6"/>
        <v>BNT</v>
      </c>
      <c r="P20" s="23" t="str">
        <f t="shared" si="7"/>
        <v>1_2</v>
      </c>
      <c r="Q20" s="23">
        <f t="shared" ca="1" si="8"/>
        <v>70</v>
      </c>
    </row>
    <row r="21" spans="1:17" ht="16.5" customHeight="1">
      <c r="A21" s="23" t="s">
        <v>603</v>
      </c>
      <c r="B21" s="25">
        <v>24980</v>
      </c>
      <c r="C21" s="23" t="s">
        <v>604</v>
      </c>
      <c r="D21" s="23" t="s">
        <v>680</v>
      </c>
      <c r="E21" s="24" t="s">
        <v>551</v>
      </c>
      <c r="F21" s="24" t="s">
        <v>642</v>
      </c>
      <c r="G21" s="24" t="s">
        <v>625</v>
      </c>
      <c r="H21" s="77" t="str">
        <f t="shared" si="0"/>
        <v/>
      </c>
      <c r="I21" s="23" t="str">
        <f t="shared" si="1"/>
        <v>男</v>
      </c>
      <c r="J21" s="77">
        <f t="shared" ca="1" si="2"/>
        <v>53</v>
      </c>
      <c r="K21" s="38">
        <f t="shared" si="9"/>
        <v>37386</v>
      </c>
      <c r="L21" s="38" t="str">
        <f t="shared" ca="1" si="3"/>
        <v>19年8個月</v>
      </c>
      <c r="M21" s="23" t="str">
        <f t="shared" si="4"/>
        <v>2021/11/26</v>
      </c>
      <c r="N21" s="79">
        <f t="shared" si="5"/>
        <v>6</v>
      </c>
      <c r="O21" s="23" t="str">
        <f t="shared" si="6"/>
        <v>BNT</v>
      </c>
      <c r="P21" s="23" t="str">
        <f t="shared" si="7"/>
        <v>1_2</v>
      </c>
      <c r="Q21" s="23">
        <f t="shared" ca="1" si="8"/>
        <v>73</v>
      </c>
    </row>
    <row r="22" spans="1:17" ht="16.5" customHeight="1">
      <c r="A22" s="23" t="s">
        <v>605</v>
      </c>
      <c r="B22" s="25">
        <v>22836</v>
      </c>
      <c r="C22" s="23" t="s">
        <v>647</v>
      </c>
      <c r="D22" s="23" t="s">
        <v>681</v>
      </c>
      <c r="E22" s="24" t="s">
        <v>555</v>
      </c>
      <c r="F22" s="24" t="s">
        <v>606</v>
      </c>
      <c r="G22" s="24" t="s">
        <v>634</v>
      </c>
      <c r="H22" s="77" t="str">
        <f t="shared" si="0"/>
        <v>@</v>
      </c>
      <c r="I22" s="23" t="str">
        <f t="shared" si="1"/>
        <v>男</v>
      </c>
      <c r="J22" s="77">
        <f t="shared" ca="1" si="2"/>
        <v>59</v>
      </c>
      <c r="K22" s="38">
        <f t="shared" si="9"/>
        <v>43061</v>
      </c>
      <c r="L22" s="38" t="str">
        <f t="shared" ca="1" si="3"/>
        <v>4年2個月</v>
      </c>
      <c r="M22" s="23" t="str">
        <f t="shared" si="4"/>
        <v>2022/1/18</v>
      </c>
      <c r="N22" s="79">
        <f t="shared" si="5"/>
        <v>3</v>
      </c>
      <c r="O22" s="23" t="str">
        <f t="shared" si="6"/>
        <v>AZ</v>
      </c>
      <c r="P22" s="23" t="str">
        <f t="shared" si="7"/>
        <v>1_2_3</v>
      </c>
      <c r="Q22" s="23">
        <f t="shared" ca="1" si="8"/>
        <v>20</v>
      </c>
    </row>
    <row r="23" spans="1:17" ht="16.5" customHeight="1">
      <c r="A23" s="23" t="s">
        <v>607</v>
      </c>
      <c r="B23" s="25">
        <v>28671</v>
      </c>
      <c r="C23" s="23" t="s">
        <v>608</v>
      </c>
      <c r="D23" s="23" t="s">
        <v>682</v>
      </c>
      <c r="E23" s="24" t="s">
        <v>555</v>
      </c>
      <c r="F23" s="24" t="s">
        <v>609</v>
      </c>
      <c r="G23" s="24" t="s">
        <v>625</v>
      </c>
      <c r="H23" s="77" t="str">
        <f t="shared" si="0"/>
        <v/>
      </c>
      <c r="I23" s="23" t="str">
        <f t="shared" si="1"/>
        <v>男</v>
      </c>
      <c r="J23" s="77">
        <f t="shared" ca="1" si="2"/>
        <v>43</v>
      </c>
      <c r="K23" s="38">
        <f t="shared" si="9"/>
        <v>41582</v>
      </c>
      <c r="L23" s="38" t="str">
        <f t="shared" ca="1" si="3"/>
        <v>8年3個月</v>
      </c>
      <c r="M23" s="23" t="str">
        <f t="shared" si="4"/>
        <v>2021/11/26</v>
      </c>
      <c r="N23" s="79">
        <f t="shared" si="5"/>
        <v>6</v>
      </c>
      <c r="O23" s="23" t="str">
        <f t="shared" si="6"/>
        <v>BNT</v>
      </c>
      <c r="P23" s="23" t="str">
        <f t="shared" si="7"/>
        <v>1_2</v>
      </c>
      <c r="Q23" s="23">
        <f t="shared" ca="1" si="8"/>
        <v>73</v>
      </c>
    </row>
    <row r="24" spans="1:17" ht="16.5" customHeight="1">
      <c r="A24" s="23" t="s">
        <v>610</v>
      </c>
      <c r="B24" s="25">
        <v>23382</v>
      </c>
      <c r="C24" s="23" t="s">
        <v>611</v>
      </c>
      <c r="D24" s="23" t="s">
        <v>683</v>
      </c>
      <c r="E24" s="24" t="s">
        <v>560</v>
      </c>
      <c r="F24" s="24" t="s">
        <v>612</v>
      </c>
      <c r="G24" s="24" t="s">
        <v>635</v>
      </c>
      <c r="H24" s="77" t="str">
        <f t="shared" si="0"/>
        <v>@</v>
      </c>
      <c r="I24" s="23" t="str">
        <f t="shared" si="1"/>
        <v>男</v>
      </c>
      <c r="J24" s="77">
        <f t="shared" ca="1" si="2"/>
        <v>58</v>
      </c>
      <c r="K24" s="38">
        <f t="shared" si="9"/>
        <v>39706</v>
      </c>
      <c r="L24" s="38" t="str">
        <f t="shared" ca="1" si="3"/>
        <v>13年4個月</v>
      </c>
      <c r="M24" s="23" t="str">
        <f t="shared" si="4"/>
        <v>2021/10/27</v>
      </c>
      <c r="N24" s="79">
        <f t="shared" si="5"/>
        <v>4</v>
      </c>
      <c r="O24" s="23" t="str">
        <f t="shared" si="6"/>
        <v>AZ</v>
      </c>
      <c r="P24" s="23" t="str">
        <f t="shared" si="7"/>
        <v>1_2</v>
      </c>
      <c r="Q24" s="23">
        <f t="shared" ca="1" si="8"/>
        <v>103</v>
      </c>
    </row>
    <row r="25" spans="1:17" ht="16.5" customHeight="1">
      <c r="A25" s="23" t="s">
        <v>613</v>
      </c>
      <c r="B25" s="25">
        <v>34873</v>
      </c>
      <c r="C25" s="23" t="s">
        <v>614</v>
      </c>
      <c r="D25" s="23" t="s">
        <v>684</v>
      </c>
      <c r="E25" s="24" t="s">
        <v>564</v>
      </c>
      <c r="F25" s="24" t="s">
        <v>615</v>
      </c>
      <c r="G25" s="24" t="s">
        <v>636</v>
      </c>
      <c r="H25" s="77" t="str">
        <f t="shared" si="0"/>
        <v/>
      </c>
      <c r="I25" s="23" t="str">
        <f t="shared" si="1"/>
        <v>女</v>
      </c>
      <c r="J25" s="77">
        <f t="shared" ca="1" si="2"/>
        <v>26</v>
      </c>
      <c r="K25" s="38">
        <f t="shared" si="9"/>
        <v>40767</v>
      </c>
      <c r="L25" s="38" t="str">
        <f t="shared" ca="1" si="3"/>
        <v>10年5個月</v>
      </c>
      <c r="M25" s="23" t="str">
        <f t="shared" si="4"/>
        <v>2021/11/15</v>
      </c>
      <c r="N25" s="79">
        <f t="shared" si="5"/>
        <v>2</v>
      </c>
      <c r="O25" s="23" t="str">
        <f t="shared" si="6"/>
        <v>莫</v>
      </c>
      <c r="P25" s="23" t="str">
        <f t="shared" si="7"/>
        <v>1_2</v>
      </c>
      <c r="Q25" s="23">
        <f t="shared" ca="1" si="8"/>
        <v>84</v>
      </c>
    </row>
    <row r="26" spans="1:17" ht="16.5" customHeight="1">
      <c r="B26" s="25"/>
    </row>
    <row r="27" spans="1:17" ht="16.5" customHeight="1">
      <c r="B27" s="25"/>
    </row>
    <row r="28" spans="1:17" ht="16.5" customHeight="1">
      <c r="B28" s="25"/>
    </row>
    <row r="29" spans="1:17" ht="16.5" customHeight="1">
      <c r="B29" s="25"/>
    </row>
    <row r="30" spans="1:17" ht="16.5" customHeight="1">
      <c r="B30" s="25"/>
    </row>
    <row r="31" spans="1:17" ht="16.5" customHeight="1">
      <c r="B31" s="25"/>
    </row>
    <row r="32" spans="1:17" ht="16.5" customHeight="1">
      <c r="B32" s="25"/>
    </row>
    <row r="33" spans="2:2" ht="16.5" customHeight="1">
      <c r="B33" s="25"/>
    </row>
    <row r="34" spans="2:2" ht="16.5" customHeight="1">
      <c r="B34" s="25"/>
    </row>
    <row r="35" spans="2:2" ht="16.5" customHeight="1">
      <c r="B35" s="25"/>
    </row>
    <row r="36" spans="2:2" ht="16.5" customHeight="1">
      <c r="B36" s="25"/>
    </row>
    <row r="37" spans="2:2" ht="16.5" customHeight="1">
      <c r="B37" s="25"/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AA7F-3C5B-4DB0-81D8-78494CAAB0F6}">
  <sheetPr>
    <tabColor theme="1"/>
  </sheetPr>
  <dimension ref="B3:C12"/>
  <sheetViews>
    <sheetView workbookViewId="0">
      <selection activeCell="D15" sqref="D15"/>
    </sheetView>
  </sheetViews>
  <sheetFormatPr defaultRowHeight="16.5"/>
  <sheetData>
    <row r="3" spans="2:3" ht="19.5">
      <c r="C3" s="27"/>
    </row>
    <row r="5" spans="2:3" ht="19.5">
      <c r="C5" s="28"/>
    </row>
    <row r="6" spans="2:3" ht="18.75">
      <c r="B6" s="30" t="s">
        <v>660</v>
      </c>
      <c r="C6" s="29"/>
    </row>
    <row r="7" spans="2:3" ht="18">
      <c r="C7" s="29" t="s">
        <v>654</v>
      </c>
    </row>
    <row r="8" spans="2:3" ht="18">
      <c r="C8" s="29" t="s">
        <v>655</v>
      </c>
    </row>
    <row r="9" spans="2:3" ht="18">
      <c r="C9" s="29" t="s">
        <v>656</v>
      </c>
    </row>
    <row r="10" spans="2:3" ht="18">
      <c r="C10" s="29" t="s">
        <v>657</v>
      </c>
    </row>
    <row r="11" spans="2:3" ht="18">
      <c r="C11" s="29" t="s">
        <v>658</v>
      </c>
    </row>
    <row r="12" spans="2:3" ht="18">
      <c r="C12" s="29" t="s">
        <v>659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銷售資料</vt:lpstr>
      <vt:lpstr>銷售資料2</vt:lpstr>
      <vt:lpstr>店家資料</vt:lpstr>
      <vt:lpstr>名冊</vt:lpstr>
      <vt:lpstr>隱藏函數</vt:lpstr>
      <vt:lpstr>店家資料!Criteria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ywqa011</cp:lastModifiedBy>
  <dcterms:created xsi:type="dcterms:W3CDTF">2010-09-01T13:33:19Z</dcterms:created>
  <dcterms:modified xsi:type="dcterms:W3CDTF">2022-02-07T03:25:46Z</dcterms:modified>
</cp:coreProperties>
</file>