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 activeTab="3"/>
  </bookViews>
  <sheets>
    <sheet name="Етап1" sheetId="1" r:id="rId1"/>
    <sheet name="Етап2" sheetId="2" r:id="rId2"/>
    <sheet name="Етап3" sheetId="3" r:id="rId3"/>
    <sheet name="Етап4" sheetId="4" r:id="rId4"/>
  </sheets>
  <externalReferences>
    <externalReference r:id="rId5"/>
    <externalReference r:id="rId6"/>
    <externalReference r:id="rId7"/>
  </externalReferences>
  <definedNames>
    <definedName name="_xlchart.0" hidden="1">Етап4!$B$5</definedName>
    <definedName name="_xlchart.1" hidden="1">Етап4!$B$6</definedName>
    <definedName name="_xlchart.10" hidden="1">Етап4!$K$5</definedName>
    <definedName name="_xlchart.11" hidden="1">Етап4!$K$6</definedName>
    <definedName name="_xlchart.12" hidden="1">Етап4!$K$7</definedName>
    <definedName name="_xlchart.2" hidden="1">Етап4!$B$7</definedName>
    <definedName name="_xlchart.3" hidden="1">Етап4!$B$7</definedName>
    <definedName name="_xlchart.4" hidden="1">Етап4!$K$5</definedName>
    <definedName name="_xlchart.5" hidden="1">Етап4!$K$6</definedName>
    <definedName name="_xlchart.6" hidden="1">Етап4!$K$7</definedName>
    <definedName name="_xlchart.7" hidden="1">Етап4!$B$5</definedName>
    <definedName name="_xlchart.8" hidden="1">Етап4!$B$6</definedName>
    <definedName name="_xlchart.9" hidden="1">Етап4!$B$7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K7" i="4"/>
  <c r="K6" i="4"/>
  <c r="K5" i="4"/>
  <c r="J7" i="4"/>
  <c r="J6" i="4"/>
  <c r="J5" i="4"/>
  <c r="I7" i="4"/>
  <c r="I6" i="4"/>
  <c r="I5" i="4"/>
  <c r="H7" i="4"/>
  <c r="H6" i="4"/>
  <c r="H5" i="4"/>
  <c r="G7" i="4"/>
  <c r="G6" i="4"/>
  <c r="G5" i="4"/>
  <c r="F7" i="4"/>
  <c r="F6" i="4"/>
  <c r="F5" i="4"/>
  <c r="E7" i="4"/>
  <c r="E6" i="4"/>
  <c r="E5" i="4"/>
  <c r="D7" i="4"/>
  <c r="D6" i="4"/>
  <c r="C7" i="4"/>
  <c r="C6" i="4"/>
  <c r="D5" i="4"/>
  <c r="C5" i="4"/>
  <c r="J4" i="4"/>
  <c r="I4" i="4"/>
  <c r="H4" i="4"/>
  <c r="G4" i="4"/>
  <c r="F4" i="4"/>
  <c r="E4" i="4"/>
  <c r="D4" i="4"/>
  <c r="C4" i="4"/>
  <c r="E56" i="3"/>
  <c r="D55" i="3"/>
  <c r="D56" i="3" s="1"/>
  <c r="C55" i="3"/>
  <c r="F55" i="3" s="1"/>
  <c r="F54" i="3"/>
  <c r="C54" i="3"/>
  <c r="F53" i="3"/>
  <c r="E49" i="3"/>
  <c r="D48" i="3"/>
  <c r="D49" i="3" s="1"/>
  <c r="C48" i="3"/>
  <c r="C47" i="3"/>
  <c r="F46" i="3"/>
  <c r="E42" i="3"/>
  <c r="D41" i="3"/>
  <c r="D42" i="3" s="1"/>
  <c r="C41" i="3"/>
  <c r="F41" i="3" s="1"/>
  <c r="F40" i="3"/>
  <c r="C40" i="3"/>
  <c r="F39" i="3"/>
  <c r="E35" i="3"/>
  <c r="D34" i="3"/>
  <c r="D35" i="3" s="1"/>
  <c r="C34" i="3"/>
  <c r="F34" i="3" s="1"/>
  <c r="F33" i="3"/>
  <c r="C33" i="3"/>
  <c r="C35" i="3" s="1"/>
  <c r="F32" i="3"/>
  <c r="E28" i="3"/>
  <c r="D27" i="3"/>
  <c r="D28" i="3" s="1"/>
  <c r="C27" i="3"/>
  <c r="F27" i="3" s="1"/>
  <c r="F26" i="3"/>
  <c r="C26" i="3"/>
  <c r="F25" i="3"/>
  <c r="E21" i="3"/>
  <c r="D20" i="3"/>
  <c r="D21" i="3" s="1"/>
  <c r="C20" i="3"/>
  <c r="C19" i="3"/>
  <c r="F18" i="3"/>
  <c r="E14" i="3"/>
  <c r="D13" i="3"/>
  <c r="D14" i="3" s="1"/>
  <c r="C13" i="3"/>
  <c r="F13" i="3" s="1"/>
  <c r="C12" i="3"/>
  <c r="C14" i="3" s="1"/>
  <c r="F11" i="3"/>
  <c r="E7" i="3"/>
  <c r="D6" i="3"/>
  <c r="D7" i="3" s="1"/>
  <c r="C6" i="3"/>
  <c r="C7" i="3" s="1"/>
  <c r="C5" i="3"/>
  <c r="F5" i="3" s="1"/>
  <c r="F4" i="3"/>
  <c r="G54" i="2"/>
  <c r="G55" i="2"/>
  <c r="G53" i="2"/>
  <c r="E56" i="2"/>
  <c r="D55" i="2"/>
  <c r="D56" i="2" s="1"/>
  <c r="C55" i="2"/>
  <c r="F55" i="2" s="1"/>
  <c r="C54" i="2"/>
  <c r="F54" i="2" s="1"/>
  <c r="F53" i="2"/>
  <c r="E49" i="2"/>
  <c r="D48" i="2"/>
  <c r="D49" i="2" s="1"/>
  <c r="C48" i="2"/>
  <c r="F48" i="2" s="1"/>
  <c r="C47" i="2"/>
  <c r="F46" i="2"/>
  <c r="E42" i="2"/>
  <c r="D41" i="2"/>
  <c r="D42" i="2" s="1"/>
  <c r="C41" i="2"/>
  <c r="F41" i="2" s="1"/>
  <c r="C40" i="2"/>
  <c r="F40" i="2" s="1"/>
  <c r="F39" i="2"/>
  <c r="E35" i="2"/>
  <c r="D34" i="2"/>
  <c r="D35" i="2" s="1"/>
  <c r="C34" i="2"/>
  <c r="F34" i="2" s="1"/>
  <c r="C33" i="2"/>
  <c r="F33" i="2" s="1"/>
  <c r="F32" i="2"/>
  <c r="E28" i="2"/>
  <c r="D27" i="2"/>
  <c r="D28" i="2" s="1"/>
  <c r="C27" i="2"/>
  <c r="F27" i="2" s="1"/>
  <c r="F26" i="2"/>
  <c r="C26" i="2"/>
  <c r="C28" i="2" s="1"/>
  <c r="F25" i="2"/>
  <c r="E21" i="2"/>
  <c r="F20" i="2"/>
  <c r="D20" i="2"/>
  <c r="D21" i="2" s="1"/>
  <c r="C20" i="2"/>
  <c r="C19" i="2"/>
  <c r="C21" i="2" s="1"/>
  <c r="F18" i="2"/>
  <c r="E14" i="2"/>
  <c r="D13" i="2"/>
  <c r="D14" i="2" s="1"/>
  <c r="C13" i="2"/>
  <c r="F13" i="2" s="1"/>
  <c r="C12" i="2"/>
  <c r="F11" i="2"/>
  <c r="E7" i="2"/>
  <c r="D6" i="2"/>
  <c r="D7" i="2" s="1"/>
  <c r="C6" i="2"/>
  <c r="F6" i="2" s="1"/>
  <c r="C5" i="2"/>
  <c r="F5" i="2" s="1"/>
  <c r="F4" i="2"/>
  <c r="C36" i="1"/>
  <c r="C35" i="1"/>
  <c r="C34" i="1"/>
  <c r="C33" i="1"/>
  <c r="C32" i="1"/>
  <c r="C31" i="1"/>
  <c r="C30" i="1"/>
  <c r="C29" i="1"/>
  <c r="C28" i="1"/>
  <c r="C17" i="1"/>
  <c r="K17" i="1" s="1"/>
  <c r="C5" i="1"/>
  <c r="J24" i="1"/>
  <c r="I23" i="1"/>
  <c r="I24" i="1" s="1"/>
  <c r="H23" i="1"/>
  <c r="G23" i="1"/>
  <c r="F23" i="1"/>
  <c r="E23" i="1"/>
  <c r="D23" i="1"/>
  <c r="C23" i="1"/>
  <c r="H22" i="1"/>
  <c r="G22" i="1"/>
  <c r="F22" i="1"/>
  <c r="E22" i="1"/>
  <c r="D22" i="1"/>
  <c r="C22" i="1"/>
  <c r="G21" i="1"/>
  <c r="F21" i="1"/>
  <c r="E21" i="1"/>
  <c r="D21" i="1"/>
  <c r="C21" i="1"/>
  <c r="F20" i="1"/>
  <c r="E20" i="1"/>
  <c r="D20" i="1"/>
  <c r="C20" i="1"/>
  <c r="E19" i="1"/>
  <c r="D19" i="1"/>
  <c r="C19" i="1"/>
  <c r="K19" i="1" s="1"/>
  <c r="D18" i="1"/>
  <c r="C18" i="1"/>
  <c r="K18" i="1" s="1"/>
  <c r="K16" i="1"/>
  <c r="I11" i="1"/>
  <c r="I12" i="1" s="1"/>
  <c r="H11" i="1"/>
  <c r="H10" i="1"/>
  <c r="G11" i="1"/>
  <c r="G10" i="1"/>
  <c r="G9" i="1"/>
  <c r="F11" i="1"/>
  <c r="F10" i="1"/>
  <c r="F9" i="1"/>
  <c r="F8" i="1"/>
  <c r="E11" i="1"/>
  <c r="E10" i="1"/>
  <c r="E9" i="1"/>
  <c r="E8" i="1"/>
  <c r="D11" i="1"/>
  <c r="D10" i="1"/>
  <c r="D9" i="1"/>
  <c r="D8" i="1"/>
  <c r="D7" i="1"/>
  <c r="K7" i="1" s="1"/>
  <c r="C11" i="1"/>
  <c r="C10" i="1"/>
  <c r="C9" i="1"/>
  <c r="K9" i="1" s="1"/>
  <c r="C8" i="1"/>
  <c r="C7" i="1"/>
  <c r="C6" i="1"/>
  <c r="E7" i="1"/>
  <c r="D6" i="1"/>
  <c r="J12" i="1"/>
  <c r="K5" i="1"/>
  <c r="K4" i="1"/>
  <c r="C56" i="3" l="1"/>
  <c r="F56" i="3"/>
  <c r="G53" i="3" s="1"/>
  <c r="F48" i="3"/>
  <c r="C49" i="3"/>
  <c r="F47" i="3"/>
  <c r="F49" i="3" s="1"/>
  <c r="G46" i="3" s="1"/>
  <c r="C42" i="3"/>
  <c r="F42" i="3"/>
  <c r="G39" i="3" s="1"/>
  <c r="F35" i="3"/>
  <c r="G32" i="3" s="1"/>
  <c r="C28" i="3"/>
  <c r="F28" i="3"/>
  <c r="G25" i="3" s="1"/>
  <c r="F20" i="3"/>
  <c r="C21" i="3"/>
  <c r="F19" i="3"/>
  <c r="F21" i="3" s="1"/>
  <c r="F12" i="3"/>
  <c r="F14" i="3" s="1"/>
  <c r="G11" i="3" s="1"/>
  <c r="F6" i="3"/>
  <c r="F7" i="3"/>
  <c r="G4" i="3" s="1"/>
  <c r="G56" i="2"/>
  <c r="C56" i="2"/>
  <c r="F56" i="2"/>
  <c r="C49" i="2"/>
  <c r="F47" i="2"/>
  <c r="C42" i="2"/>
  <c r="F42" i="2"/>
  <c r="G41" i="2" s="1"/>
  <c r="C35" i="2"/>
  <c r="F35" i="2"/>
  <c r="G33" i="2" s="1"/>
  <c r="F28" i="2"/>
  <c r="G27" i="2" s="1"/>
  <c r="F19" i="2"/>
  <c r="C14" i="2"/>
  <c r="F12" i="2"/>
  <c r="C7" i="2"/>
  <c r="F7" i="2"/>
  <c r="G5" i="2" s="1"/>
  <c r="K20" i="1"/>
  <c r="H24" i="1"/>
  <c r="D12" i="1"/>
  <c r="K23" i="1"/>
  <c r="K21" i="1"/>
  <c r="G24" i="1"/>
  <c r="F24" i="1"/>
  <c r="E24" i="1"/>
  <c r="K22" i="1"/>
  <c r="D24" i="1"/>
  <c r="C24" i="1"/>
  <c r="H12" i="1"/>
  <c r="G12" i="1"/>
  <c r="F12" i="1"/>
  <c r="K8" i="1"/>
  <c r="K10" i="1"/>
  <c r="K11" i="1"/>
  <c r="E12" i="1"/>
  <c r="C12" i="1"/>
  <c r="K6" i="1"/>
  <c r="G55" i="3" l="1"/>
  <c r="G54" i="3"/>
  <c r="G56" i="3" s="1"/>
  <c r="G48" i="3"/>
  <c r="G47" i="3"/>
  <c r="G49" i="3" s="1"/>
  <c r="G41" i="3"/>
  <c r="G40" i="3"/>
  <c r="G34" i="3"/>
  <c r="G33" i="3"/>
  <c r="G35" i="3" s="1"/>
  <c r="G27" i="3"/>
  <c r="G26" i="3"/>
  <c r="G28" i="3" s="1"/>
  <c r="G20" i="3"/>
  <c r="G18" i="3"/>
  <c r="G19" i="3"/>
  <c r="G13" i="3"/>
  <c r="G12" i="3"/>
  <c r="G14" i="3" s="1"/>
  <c r="G6" i="3"/>
  <c r="G5" i="3"/>
  <c r="G7" i="3" s="1"/>
  <c r="F49" i="2"/>
  <c r="G40" i="2"/>
  <c r="G39" i="2"/>
  <c r="G42" i="2" s="1"/>
  <c r="G32" i="2"/>
  <c r="G34" i="2"/>
  <c r="G25" i="2"/>
  <c r="G26" i="2"/>
  <c r="F21" i="2"/>
  <c r="G19" i="2" s="1"/>
  <c r="F14" i="2"/>
  <c r="G6" i="2"/>
  <c r="G4" i="2"/>
  <c r="G7" i="2" s="1"/>
  <c r="K24" i="1"/>
  <c r="L22" i="1"/>
  <c r="L23" i="1"/>
  <c r="L21" i="1"/>
  <c r="K12" i="1"/>
  <c r="L6" i="1" s="1"/>
  <c r="G42" i="3" l="1"/>
  <c r="G21" i="3"/>
  <c r="G48" i="2"/>
  <c r="G46" i="2"/>
  <c r="G47" i="2"/>
  <c r="G35" i="2"/>
  <c r="G28" i="2"/>
  <c r="G20" i="2"/>
  <c r="G18" i="2"/>
  <c r="G21" i="2" s="1"/>
  <c r="G13" i="2"/>
  <c r="G11" i="2"/>
  <c r="G12" i="2"/>
  <c r="L11" i="1"/>
  <c r="L17" i="1"/>
  <c r="L19" i="1"/>
  <c r="L16" i="1"/>
  <c r="L18" i="1"/>
  <c r="L20" i="1"/>
  <c r="L9" i="1"/>
  <c r="L5" i="1"/>
  <c r="L7" i="1"/>
  <c r="L4" i="1"/>
  <c r="P3" i="1" s="1"/>
  <c r="P5" i="1" s="1"/>
  <c r="P7" i="1" s="1"/>
  <c r="L8" i="1"/>
  <c r="L10" i="1"/>
  <c r="G49" i="2" l="1"/>
  <c r="G14" i="2"/>
  <c r="P15" i="1"/>
  <c r="P17" i="1" s="1"/>
  <c r="P19" i="1" s="1"/>
  <c r="L24" i="1"/>
  <c r="L12" i="1"/>
</calcChain>
</file>

<file path=xl/sharedStrings.xml><?xml version="1.0" encoding="utf-8"?>
<sst xmlns="http://schemas.openxmlformats.org/spreadsheetml/2006/main" count="235" uniqueCount="36">
  <si>
    <t>К1</t>
  </si>
  <si>
    <t>К2</t>
  </si>
  <si>
    <t>К3</t>
  </si>
  <si>
    <t>К4</t>
  </si>
  <si>
    <t>К5</t>
  </si>
  <si>
    <t>К6</t>
  </si>
  <si>
    <t>К7</t>
  </si>
  <si>
    <t>К8</t>
  </si>
  <si>
    <t>Wi</t>
  </si>
  <si>
    <t>Wнорм</t>
  </si>
  <si>
    <t>SUM</t>
  </si>
  <si>
    <t>Матриця порівнять (експерт 1)</t>
  </si>
  <si>
    <t>Матриця порівнять (експерт 2)</t>
  </si>
  <si>
    <t>λ</t>
  </si>
  <si>
    <t>власне значення матриці</t>
  </si>
  <si>
    <t>ІС=(λ-n)/(n-1)</t>
  </si>
  <si>
    <t>індекс узгодженості</t>
  </si>
  <si>
    <t>CC</t>
  </si>
  <si>
    <t xml:space="preserve">середнє значення індексу узгодженості </t>
  </si>
  <si>
    <t>ОС=ІС/СС</t>
  </si>
  <si>
    <t>відношення узгодженості</t>
  </si>
  <si>
    <t>МО</t>
  </si>
  <si>
    <t>А1</t>
  </si>
  <si>
    <t>А2</t>
  </si>
  <si>
    <t>А3</t>
  </si>
  <si>
    <t>К1 - Суспільна безпека</t>
  </si>
  <si>
    <t>К2 - Екологія, можливості для дозвілля та розваг</t>
  </si>
  <si>
    <t>К4 - Медичне обслуговування</t>
  </si>
  <si>
    <t>К5 - Вартість життя</t>
  </si>
  <si>
    <t>К6 - Житлові умови</t>
  </si>
  <si>
    <t>К7- Рівень доходів</t>
  </si>
  <si>
    <t>К8 - Ритм життя</t>
  </si>
  <si>
    <t>Глобальні пріоритети</t>
  </si>
  <si>
    <t>Вага</t>
  </si>
  <si>
    <t>К3 - Підвищення кваліфікації й одержання роботи</t>
  </si>
  <si>
    <t>Варто зупинити свій вибір на альтернативі з максимальним значенням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</si>
</sst>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2" xfId="0" applyFont="1" applyFill="1" applyBorder="1"/>
    <xf numFmtId="0" fontId="3" fillId="0" borderId="2" xfId="0" applyFont="1" applyBorder="1"/>
    <xf numFmtId="0" fontId="3" fillId="0" borderId="2" xfId="0" applyFont="1" applyFill="1" applyBorder="1"/>
    <xf numFmtId="0" fontId="4" fillId="0" borderId="2" xfId="0" applyFont="1" applyBorder="1"/>
    <xf numFmtId="0" fontId="3" fillId="2" borderId="2" xfId="0" applyFont="1" applyFill="1" applyBorder="1"/>
    <xf numFmtId="0" fontId="3" fillId="5" borderId="2" xfId="0" applyFont="1" applyFill="1" applyBorder="1"/>
    <xf numFmtId="0" fontId="4" fillId="0" borderId="2" xfId="0" applyFont="1" applyFill="1" applyBorder="1"/>
    <xf numFmtId="0" fontId="0" fillId="0" borderId="3" xfId="0" applyBorder="1" applyAlignment="1">
      <alignment horizontal="center"/>
    </xf>
    <xf numFmtId="0" fontId="5" fillId="0" borderId="4" xfId="0" applyFont="1" applyBorder="1"/>
    <xf numFmtId="0" fontId="6" fillId="7" borderId="5" xfId="0" applyFont="1" applyFill="1" applyBorder="1" applyAlignment="1">
      <alignment horizontal="right"/>
    </xf>
    <xf numFmtId="0" fontId="5" fillId="0" borderId="0" xfId="0" applyFont="1"/>
    <xf numFmtId="0" fontId="2" fillId="0" borderId="0" xfId="0" applyFont="1"/>
    <xf numFmtId="0" fontId="7" fillId="0" borderId="6" xfId="0" applyFont="1" applyBorder="1"/>
    <xf numFmtId="0" fontId="8" fillId="7" borderId="7" xfId="0" applyFont="1" applyFill="1" applyBorder="1"/>
    <xf numFmtId="0" fontId="5" fillId="0" borderId="6" xfId="0" applyFont="1" applyBorder="1"/>
    <xf numFmtId="0" fontId="6" fillId="7" borderId="7" xfId="0" applyFont="1" applyFill="1" applyBorder="1" applyAlignment="1">
      <alignment horizontal="right"/>
    </xf>
    <xf numFmtId="0" fontId="5" fillId="0" borderId="8" xfId="0" applyFont="1" applyBorder="1"/>
    <xf numFmtId="10" fontId="6" fillId="7" borderId="9" xfId="0" applyNumberFormat="1" applyFont="1" applyFill="1" applyBorder="1" applyAlignment="1">
      <alignment horizontal="right"/>
    </xf>
    <xf numFmtId="0" fontId="0" fillId="0" borderId="2" xfId="0" applyBorder="1"/>
    <xf numFmtId="0" fontId="1" fillId="0" borderId="2" xfId="0" applyFont="1" applyBorder="1"/>
    <xf numFmtId="0" fontId="1" fillId="0" borderId="10" xfId="0" applyFont="1" applyBorder="1"/>
    <xf numFmtId="0" fontId="1" fillId="0" borderId="2" xfId="0" applyFont="1" applyFill="1" applyBorder="1"/>
    <xf numFmtId="0" fontId="0" fillId="0" borderId="10" xfId="0" applyBorder="1"/>
    <xf numFmtId="0" fontId="9" fillId="0" borderId="2" xfId="0" applyFont="1" applyBorder="1"/>
    <xf numFmtId="0" fontId="11" fillId="6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" fillId="6" borderId="2" xfId="0" applyFont="1" applyFill="1" applyBorder="1"/>
    <xf numFmtId="0" fontId="10" fillId="4" borderId="2" xfId="0" applyFont="1" applyFill="1" applyBorder="1" applyAlignment="1">
      <alignment wrapText="1"/>
    </xf>
    <xf numFmtId="0" fontId="11" fillId="6" borderId="2" xfId="0" applyFont="1" applyFill="1" applyBorder="1"/>
    <xf numFmtId="0" fontId="11" fillId="6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Глобальні</a:t>
            </a:r>
            <a:r>
              <a:rPr lang="ru-RU" baseline="0"/>
              <a:t> пріоритети альтернатив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[3]Аркуш4!$A$3:$A$5</c:f>
              <c:strCache>
                <c:ptCount val="3"/>
                <c:pt idx="0">
                  <c:v>А1</c:v>
                </c:pt>
                <c:pt idx="1">
                  <c:v>А2</c:v>
                </c:pt>
                <c:pt idx="2">
                  <c:v>А3</c:v>
                </c:pt>
              </c:strCache>
            </c:strRef>
          </c:cat>
          <c:val>
            <c:numRef>
              <c:f>Етап4!$K$5:$K$7</c:f>
              <c:numCache>
                <c:formatCode>General</c:formatCode>
                <c:ptCount val="3"/>
                <c:pt idx="0">
                  <c:v>0.6534462180297379</c:v>
                </c:pt>
                <c:pt idx="1">
                  <c:v>0.44704270858650147</c:v>
                </c:pt>
                <c:pt idx="2">
                  <c:v>0.1534564620302753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8-43E4-B638-329EC56C77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7802063"/>
        <c:axId val="2007802895"/>
      </c:barChart>
      <c:catAx>
        <c:axId val="20078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02895"/>
        <c:crosses val="autoZero"/>
        <c:auto val="1"/>
        <c:lblAlgn val="ctr"/>
        <c:lblOffset val="100"/>
        <c:noMultiLvlLbl val="0"/>
      </c:catAx>
      <c:valAx>
        <c:axId val="20078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02063"/>
        <c:crosses val="autoZero"/>
        <c:crossBetween val="between"/>
      </c:valAx>
      <c:spPr>
        <a:solidFill>
          <a:schemeClr val="accent4">
            <a:alpha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175260</xdr:rowOff>
    </xdr:from>
    <xdr:to>
      <xdr:col>7</xdr:col>
      <xdr:colOff>0</xdr:colOff>
      <xdr:row>28</xdr:row>
      <xdr:rowOff>175260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BC18FF1F-A951-43DC-A09A-326687696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voyGospodin\Downloads\Telegram%20Desktop\lab2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0;&#1088;&#1082;&#1091;&#1096;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voyGospodin\Documents\University\&#1057;&#1040;&#1055;&#1058;&#1056;\Lab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тап 1"/>
      <sheetName val="Етап 2"/>
      <sheetName val="Етап 3"/>
      <sheetName val="Етап 4"/>
      <sheetName val="Етап 5"/>
    </sheetNames>
    <sheetDataSet>
      <sheetData sheetId="0"/>
      <sheetData sheetId="1"/>
      <sheetData sheetId="2"/>
      <sheetData sheetId="3"/>
      <sheetData sheetId="4">
        <row r="3">
          <cell r="A3" t="str">
            <v>БП1</v>
          </cell>
          <cell r="E3">
            <v>0.69471959850030873</v>
          </cell>
        </row>
        <row r="4">
          <cell r="A4" t="str">
            <v>БП2</v>
          </cell>
          <cell r="E4">
            <v>0.31202287332293954</v>
          </cell>
        </row>
        <row r="5">
          <cell r="A5" t="str">
            <v>БП3</v>
          </cell>
          <cell r="E5">
            <v>9.9658916584522653E-2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4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1"/>
      <sheetName val="Аркуш2"/>
      <sheetName val="Аркуш3"/>
      <sheetName val="Аркуш4"/>
    </sheetNames>
    <sheetDataSet>
      <sheetData sheetId="0"/>
      <sheetData sheetId="1"/>
      <sheetData sheetId="2"/>
      <sheetData sheetId="3">
        <row r="1">
          <cell r="B1" t="str">
            <v>К1 - Суспільна безпека</v>
          </cell>
          <cell r="C1" t="str">
            <v>К2 - Екологія, можливості для дозвілля та розваг</v>
          </cell>
          <cell r="D1" t="str">
            <v>К3 - Можливості підвищення кваліфікації</v>
          </cell>
          <cell r="E1" t="str">
            <v>К4 - Медичне обслуговування</v>
          </cell>
          <cell r="F1" t="str">
            <v>К5 - Вартість життя</v>
          </cell>
          <cell r="G1" t="str">
            <v>К6 - Житлові умови</v>
          </cell>
          <cell r="H1" t="str">
            <v>К7- Рівень доходів</v>
          </cell>
          <cell r="I1" t="str">
            <v>К8 - Ритм життя</v>
          </cell>
          <cell r="J1" t="str">
            <v>Глобальні пріоритети</v>
          </cell>
        </row>
        <row r="2">
          <cell r="B2">
            <v>0.29525460417661842</v>
          </cell>
          <cell r="C2">
            <v>0.21984700435224519</v>
          </cell>
          <cell r="D2">
            <v>0.15318332395696438</v>
          </cell>
          <cell r="E2">
            <v>0.10372468308347502</v>
          </cell>
          <cell r="F2">
            <v>6.6038543258933491E-2</v>
          </cell>
          <cell r="G2">
            <v>7.9293786638913136E-2</v>
          </cell>
          <cell r="H2">
            <v>3.7374316423066517E-2</v>
          </cell>
          <cell r="I2">
            <v>3.5481516463739086E-2</v>
          </cell>
        </row>
        <row r="3">
          <cell r="A3" t="str">
            <v>А1</v>
          </cell>
          <cell r="B3">
            <v>0.61750422747269273</v>
          </cell>
          <cell r="C3">
            <v>0.10049788447184635</v>
          </cell>
          <cell r="D3">
            <v>0.58763109727856044</v>
          </cell>
          <cell r="E3">
            <v>0.76078868807596067</v>
          </cell>
          <cell r="F3">
            <v>0.74930925532615478</v>
          </cell>
          <cell r="G3">
            <v>0.68708615766596981</v>
          </cell>
          <cell r="H3">
            <v>0.54152752145780803</v>
          </cell>
          <cell r="I3">
            <v>0.75376609527883009</v>
          </cell>
          <cell r="J3">
            <v>0.52429191532939057</v>
          </cell>
        </row>
        <row r="4">
          <cell r="A4" t="str">
            <v>А2</v>
          </cell>
          <cell r="B4">
            <v>0.29686506891183312</v>
          </cell>
          <cell r="C4">
            <v>0.46646985836622906</v>
          </cell>
          <cell r="D4">
            <v>0.32338585540032133</v>
          </cell>
          <cell r="E4">
            <v>0.31866135687492514</v>
          </cell>
          <cell r="F4">
            <v>0.23634070224316522</v>
          </cell>
          <cell r="G4">
            <v>0.24374096508061974</v>
          </cell>
          <cell r="H4">
            <v>0.38163062153478539</v>
          </cell>
          <cell r="I4">
            <v>0.20211998688060809</v>
          </cell>
          <cell r="J4">
            <v>0.32916259491887367</v>
          </cell>
        </row>
        <row r="5">
          <cell r="A5" t="str">
            <v>А3</v>
          </cell>
          <cell r="B5">
            <v>0.63698557174475712</v>
          </cell>
          <cell r="C5">
            <v>0.73519340955622181</v>
          </cell>
          <cell r="D5">
            <v>0.5</v>
          </cell>
          <cell r="E5">
            <v>0.61532831469353277</v>
          </cell>
          <cell r="F5">
            <v>0.68172455251271236</v>
          </cell>
          <cell r="G5">
            <v>0.7222968225884443</v>
          </cell>
          <cell r="H5">
            <v>0.33333333333333331</v>
          </cell>
          <cell r="I5">
            <v>0.70071085837635982</v>
          </cell>
          <cell r="J5">
            <v>0.62973352379875946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topLeftCell="A13" workbookViewId="0">
      <selection activeCell="C28" sqref="C28"/>
    </sheetView>
  </sheetViews>
  <sheetFormatPr defaultRowHeight="14.4" x14ac:dyDescent="0.3"/>
  <cols>
    <col min="3" max="3" width="8.88671875" customWidth="1"/>
    <col min="15" max="15" width="13.88671875" customWidth="1"/>
    <col min="16" max="16" width="9.5546875" customWidth="1"/>
  </cols>
  <sheetData>
    <row r="2" spans="2:21" ht="15" thickBot="1" x14ac:dyDescent="0.35">
      <c r="B2" s="8" t="s">
        <v>11</v>
      </c>
      <c r="C2" s="8"/>
      <c r="D2" s="8"/>
    </row>
    <row r="3" spans="2:21" ht="15.6" x14ac:dyDescent="0.3"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6" t="s">
        <v>9</v>
      </c>
      <c r="O3" s="9" t="s">
        <v>13</v>
      </c>
      <c r="P3" s="10">
        <f>L4*C12+L5*D12+L6*E12+L7*F12+L8*G12+L9*H12+L10*I12+L11*J12</f>
        <v>10.843253475530764</v>
      </c>
      <c r="Q3" s="11" t="s">
        <v>14</v>
      </c>
      <c r="R3" s="12"/>
      <c r="S3" s="12"/>
      <c r="T3" s="12"/>
      <c r="U3" s="12"/>
    </row>
    <row r="4" spans="2:21" ht="15.6" x14ac:dyDescent="0.3">
      <c r="B4" s="4" t="s">
        <v>0</v>
      </c>
      <c r="C4" s="3">
        <v>1</v>
      </c>
      <c r="D4" s="3">
        <v>5</v>
      </c>
      <c r="E4" s="3">
        <v>3</v>
      </c>
      <c r="F4" s="3">
        <v>7</v>
      </c>
      <c r="G4" s="3">
        <v>3</v>
      </c>
      <c r="H4" s="3">
        <v>8</v>
      </c>
      <c r="I4" s="3">
        <v>4</v>
      </c>
      <c r="J4" s="3">
        <v>2</v>
      </c>
      <c r="K4" s="5">
        <f>POWER(PRODUCT(C4:J4),1/8)</f>
        <v>3.451924719784297</v>
      </c>
      <c r="L4" s="1">
        <f>K$4/K$12</f>
        <v>0.32390985603706224</v>
      </c>
      <c r="O4" s="13"/>
      <c r="P4" s="14"/>
      <c r="Q4" s="12"/>
      <c r="R4" s="12"/>
      <c r="S4" s="12"/>
      <c r="T4" s="12"/>
      <c r="U4" s="12"/>
    </row>
    <row r="5" spans="2:21" ht="15.6" x14ac:dyDescent="0.3">
      <c r="B5" s="4" t="s">
        <v>1</v>
      </c>
      <c r="C5" s="3">
        <f>C4/D4</f>
        <v>0.2</v>
      </c>
      <c r="D5" s="3">
        <v>1</v>
      </c>
      <c r="E5" s="3">
        <v>4</v>
      </c>
      <c r="F5" s="3">
        <v>6</v>
      </c>
      <c r="G5" s="3">
        <v>1</v>
      </c>
      <c r="H5" s="3">
        <v>2</v>
      </c>
      <c r="I5" s="3">
        <v>7</v>
      </c>
      <c r="J5" s="3">
        <v>3</v>
      </c>
      <c r="K5" s="5">
        <f t="shared" ref="K5:K11" si="0">POWER(PRODUCT(C5:J5),1/8)</f>
        <v>1.9411599213808259</v>
      </c>
      <c r="L5" s="1">
        <f>K$5/K$12</f>
        <v>0.18214789768609677</v>
      </c>
      <c r="O5" s="15" t="s">
        <v>15</v>
      </c>
      <c r="P5" s="16">
        <f>(P3-8)/7</f>
        <v>0.40617906793296626</v>
      </c>
      <c r="Q5" s="11" t="s">
        <v>16</v>
      </c>
      <c r="R5" s="12"/>
      <c r="S5" s="12"/>
      <c r="T5" s="12"/>
      <c r="U5" s="12"/>
    </row>
    <row r="6" spans="2:21" ht="15.6" x14ac:dyDescent="0.3">
      <c r="B6" s="4" t="s">
        <v>2</v>
      </c>
      <c r="C6" s="3">
        <f>C4/E4</f>
        <v>0.33333333333333331</v>
      </c>
      <c r="D6" s="3">
        <f>D5/E5</f>
        <v>0.25</v>
      </c>
      <c r="E6" s="3">
        <v>1</v>
      </c>
      <c r="F6" s="3">
        <v>9</v>
      </c>
      <c r="G6" s="3">
        <v>2</v>
      </c>
      <c r="H6" s="3">
        <v>3</v>
      </c>
      <c r="I6" s="3">
        <v>5</v>
      </c>
      <c r="J6" s="3">
        <v>6</v>
      </c>
      <c r="K6" s="5">
        <f t="shared" si="0"/>
        <v>1.846255155552043</v>
      </c>
      <c r="L6" s="1">
        <f>K$6/K$12</f>
        <v>0.17324255022569413</v>
      </c>
      <c r="O6" s="15" t="s">
        <v>17</v>
      </c>
      <c r="P6" s="16">
        <v>1.41</v>
      </c>
      <c r="Q6" s="11" t="s">
        <v>18</v>
      </c>
      <c r="R6" s="12"/>
      <c r="S6" s="12"/>
      <c r="T6" s="12"/>
      <c r="U6" s="12"/>
    </row>
    <row r="7" spans="2:21" ht="16.2" thickBot="1" x14ac:dyDescent="0.35">
      <c r="B7" s="4" t="s">
        <v>3</v>
      </c>
      <c r="C7" s="3">
        <f>C4/F4</f>
        <v>0.14285714285714285</v>
      </c>
      <c r="D7" s="3">
        <f>D5/F5</f>
        <v>0.16666666666666666</v>
      </c>
      <c r="E7" s="3">
        <f>E6/9</f>
        <v>0.1111111111111111</v>
      </c>
      <c r="F7" s="3">
        <v>1</v>
      </c>
      <c r="G7" s="3">
        <v>3</v>
      </c>
      <c r="H7" s="3">
        <v>5</v>
      </c>
      <c r="I7" s="3">
        <v>6</v>
      </c>
      <c r="J7" s="3">
        <v>4</v>
      </c>
      <c r="K7" s="5">
        <f t="shared" si="0"/>
        <v>0.99391978923003343</v>
      </c>
      <c r="L7" s="1">
        <f>K$7/K$12</f>
        <v>9.3264031511673492E-2</v>
      </c>
      <c r="O7" s="17" t="s">
        <v>19</v>
      </c>
      <c r="P7" s="18">
        <f>P5/P6</f>
        <v>0.28807026094536614</v>
      </c>
      <c r="Q7" s="11" t="s">
        <v>20</v>
      </c>
      <c r="R7" s="12"/>
      <c r="S7" s="12"/>
      <c r="T7" s="12"/>
      <c r="U7" s="12"/>
    </row>
    <row r="8" spans="2:21" x14ac:dyDescent="0.3">
      <c r="B8" s="4" t="s">
        <v>4</v>
      </c>
      <c r="C8" s="3">
        <f>C4/G4</f>
        <v>0.33333333333333331</v>
      </c>
      <c r="D8" s="3">
        <f>D5/G5</f>
        <v>1</v>
      </c>
      <c r="E8" s="3">
        <f>E6/G6</f>
        <v>0.5</v>
      </c>
      <c r="F8" s="3">
        <f>F7/G7</f>
        <v>0.33333333333333331</v>
      </c>
      <c r="G8" s="3">
        <v>1</v>
      </c>
      <c r="H8" s="3">
        <v>2</v>
      </c>
      <c r="I8" s="3">
        <v>5</v>
      </c>
      <c r="J8" s="3">
        <v>3</v>
      </c>
      <c r="K8" s="5">
        <f t="shared" si="0"/>
        <v>1.0659359110507063</v>
      </c>
      <c r="L8" s="1">
        <f>K$8/K$12</f>
        <v>0.10002163300790175</v>
      </c>
    </row>
    <row r="9" spans="2:21" x14ac:dyDescent="0.3">
      <c r="B9" s="4" t="s">
        <v>5</v>
      </c>
      <c r="C9" s="3">
        <f>C4/H4</f>
        <v>0.125</v>
      </c>
      <c r="D9" s="3">
        <f>D5/H5</f>
        <v>0.5</v>
      </c>
      <c r="E9" s="3">
        <f>E6/H6</f>
        <v>0.33333333333333331</v>
      </c>
      <c r="F9" s="3">
        <f>F7/H7</f>
        <v>0.2</v>
      </c>
      <c r="G9" s="3">
        <f>G8/H8</f>
        <v>0.5</v>
      </c>
      <c r="H9" s="3">
        <v>1</v>
      </c>
      <c r="I9" s="3">
        <v>3</v>
      </c>
      <c r="J9" s="3">
        <v>7</v>
      </c>
      <c r="K9" s="5">
        <f t="shared" si="0"/>
        <v>0.67627332463608769</v>
      </c>
      <c r="L9" s="1">
        <f>K$9/K$12</f>
        <v>6.3457813540692923E-2</v>
      </c>
    </row>
    <row r="10" spans="2:21" x14ac:dyDescent="0.3">
      <c r="B10" s="4" t="s">
        <v>6</v>
      </c>
      <c r="C10" s="3">
        <f>C4/I4</f>
        <v>0.25</v>
      </c>
      <c r="D10" s="3">
        <f>D5/I5</f>
        <v>0.14285714285714285</v>
      </c>
      <c r="E10" s="3">
        <f>E6/I6</f>
        <v>0.2</v>
      </c>
      <c r="F10" s="3">
        <f>F7/I7</f>
        <v>0.16666666666666666</v>
      </c>
      <c r="G10" s="3">
        <f>G8/I8</f>
        <v>0.2</v>
      </c>
      <c r="H10" s="3">
        <f>H9/I9</f>
        <v>0.33333333333333331</v>
      </c>
      <c r="I10" s="3">
        <v>1</v>
      </c>
      <c r="J10" s="3">
        <v>8</v>
      </c>
      <c r="K10" s="5">
        <f t="shared" si="0"/>
        <v>0.39841889829891897</v>
      </c>
      <c r="L10" s="1">
        <f>K$10/K$12</f>
        <v>3.7385464187791421E-2</v>
      </c>
    </row>
    <row r="11" spans="2:21" x14ac:dyDescent="0.3">
      <c r="B11" s="4" t="s">
        <v>7</v>
      </c>
      <c r="C11" s="3">
        <f>C4/J4</f>
        <v>0.5</v>
      </c>
      <c r="D11" s="3">
        <f>D5/J5</f>
        <v>0.33333333333333331</v>
      </c>
      <c r="E11" s="3">
        <f>E6/J6</f>
        <v>0.16666666666666666</v>
      </c>
      <c r="F11" s="3">
        <f>F7/J7</f>
        <v>0.25</v>
      </c>
      <c r="G11" s="3">
        <f>G8/J8</f>
        <v>0.33333333333333331</v>
      </c>
      <c r="H11" s="3">
        <f>H9/J9</f>
        <v>0.14285714285714285</v>
      </c>
      <c r="I11" s="3">
        <f>I10/J10</f>
        <v>0.125</v>
      </c>
      <c r="J11" s="3">
        <v>1</v>
      </c>
      <c r="K11" s="5">
        <f t="shared" si="0"/>
        <v>0.28316594931178923</v>
      </c>
      <c r="L11" s="1">
        <f>K$11/K$12</f>
        <v>2.6570753803087311E-2</v>
      </c>
    </row>
    <row r="12" spans="2:21" x14ac:dyDescent="0.3">
      <c r="B12" s="7" t="s">
        <v>10</v>
      </c>
      <c r="C12" s="3">
        <f t="shared" ref="C12:L12" si="1">SUM(C4:C11)</f>
        <v>2.8845238095238095</v>
      </c>
      <c r="D12" s="3">
        <f t="shared" si="1"/>
        <v>8.3928571428571441</v>
      </c>
      <c r="E12" s="3">
        <f t="shared" si="1"/>
        <v>9.31111111111111</v>
      </c>
      <c r="F12" s="3">
        <f>SUM(F4:F11)</f>
        <v>23.95</v>
      </c>
      <c r="G12" s="3">
        <f t="shared" si="1"/>
        <v>11.033333333333333</v>
      </c>
      <c r="H12" s="3">
        <f t="shared" si="1"/>
        <v>21.476190476190474</v>
      </c>
      <c r="I12" s="3">
        <f t="shared" si="1"/>
        <v>31.125</v>
      </c>
      <c r="J12" s="3">
        <f t="shared" si="1"/>
        <v>34</v>
      </c>
      <c r="K12" s="3">
        <f t="shared" si="1"/>
        <v>10.657053669244702</v>
      </c>
      <c r="L12" s="3">
        <f t="shared" si="1"/>
        <v>1</v>
      </c>
    </row>
    <row r="14" spans="2:21" ht="15" thickBot="1" x14ac:dyDescent="0.35">
      <c r="B14" s="8" t="s">
        <v>12</v>
      </c>
      <c r="C14" s="8"/>
      <c r="D14" s="8"/>
    </row>
    <row r="15" spans="2:21" ht="15.6" x14ac:dyDescent="0.3">
      <c r="B15" s="2"/>
      <c r="C15" s="4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 t="s">
        <v>6</v>
      </c>
      <c r="J15" s="4" t="s">
        <v>7</v>
      </c>
      <c r="K15" s="5" t="s">
        <v>8</v>
      </c>
      <c r="L15" s="6" t="s">
        <v>9</v>
      </c>
      <c r="O15" s="9" t="s">
        <v>13</v>
      </c>
      <c r="P15" s="10">
        <f>L16*C24+L17*D24+L18*E24+L19*F24+L20*G24+L21*H24+L22*I24+L23*J24</f>
        <v>10.963212163896044</v>
      </c>
    </row>
    <row r="16" spans="2:21" ht="15.6" x14ac:dyDescent="0.3">
      <c r="B16" s="4" t="s">
        <v>0</v>
      </c>
      <c r="C16" s="3">
        <v>1</v>
      </c>
      <c r="D16" s="3">
        <v>3</v>
      </c>
      <c r="E16" s="3">
        <v>5</v>
      </c>
      <c r="F16" s="3">
        <v>7</v>
      </c>
      <c r="G16" s="3">
        <v>5</v>
      </c>
      <c r="H16" s="3">
        <v>7</v>
      </c>
      <c r="I16" s="3">
        <v>3</v>
      </c>
      <c r="J16" s="3">
        <v>2</v>
      </c>
      <c r="K16" s="5">
        <f>POWER(PRODUCT(C16:J16),1/8)</f>
        <v>3.4908088973705986</v>
      </c>
      <c r="L16" s="1">
        <f>K16/K$24</f>
        <v>0.32548871791918699</v>
      </c>
      <c r="O16" s="13"/>
      <c r="P16" s="14"/>
    </row>
    <row r="17" spans="2:16" ht="15.6" x14ac:dyDescent="0.3">
      <c r="B17" s="4" t="s">
        <v>1</v>
      </c>
      <c r="C17" s="3">
        <f>C16/D16</f>
        <v>0.33333333333333331</v>
      </c>
      <c r="D17" s="3">
        <v>1</v>
      </c>
      <c r="E17" s="3">
        <v>6</v>
      </c>
      <c r="F17" s="3">
        <v>5</v>
      </c>
      <c r="G17" s="3">
        <v>3</v>
      </c>
      <c r="H17" s="3">
        <v>2</v>
      </c>
      <c r="I17" s="3">
        <v>4</v>
      </c>
      <c r="J17" s="3">
        <v>3</v>
      </c>
      <c r="K17" s="5">
        <f t="shared" ref="K17:K23" si="2">POWER(PRODUCT(C17:J17),1/8)</f>
        <v>2.2759701509955494</v>
      </c>
      <c r="L17" s="1">
        <f t="shared" ref="L17:L23" si="3">K17/K$24</f>
        <v>0.2122151708241258</v>
      </c>
      <c r="O17" s="15" t="s">
        <v>15</v>
      </c>
      <c r="P17" s="16">
        <f>(P15-8)/7</f>
        <v>0.42331602341372054</v>
      </c>
    </row>
    <row r="18" spans="2:16" ht="15.6" x14ac:dyDescent="0.3">
      <c r="B18" s="4" t="s">
        <v>2</v>
      </c>
      <c r="C18" s="3">
        <f>C16/E16</f>
        <v>0.2</v>
      </c>
      <c r="D18" s="3">
        <f>D17/E17</f>
        <v>0.16666666666666666</v>
      </c>
      <c r="E18" s="3">
        <v>1</v>
      </c>
      <c r="F18" s="3">
        <v>7</v>
      </c>
      <c r="G18" s="3">
        <v>4</v>
      </c>
      <c r="H18" s="3">
        <v>3</v>
      </c>
      <c r="I18" s="3">
        <v>6</v>
      </c>
      <c r="J18" s="3">
        <v>5</v>
      </c>
      <c r="K18" s="5">
        <f t="shared" si="2"/>
        <v>1.7399425576826066</v>
      </c>
      <c r="L18" s="1">
        <f t="shared" si="3"/>
        <v>0.1622350833297474</v>
      </c>
      <c r="O18" s="15" t="s">
        <v>17</v>
      </c>
      <c r="P18" s="16">
        <v>1.41</v>
      </c>
    </row>
    <row r="19" spans="2:16" ht="16.2" thickBot="1" x14ac:dyDescent="0.35">
      <c r="B19" s="4" t="s">
        <v>3</v>
      </c>
      <c r="C19" s="3">
        <f>C16/F16</f>
        <v>0.14285714285714285</v>
      </c>
      <c r="D19" s="3">
        <f>D17/F17</f>
        <v>0.2</v>
      </c>
      <c r="E19" s="3">
        <f>E18/9</f>
        <v>0.1111111111111111</v>
      </c>
      <c r="F19" s="3">
        <v>1</v>
      </c>
      <c r="G19" s="3">
        <v>3</v>
      </c>
      <c r="H19" s="3">
        <v>7</v>
      </c>
      <c r="I19" s="3">
        <v>4</v>
      </c>
      <c r="J19" s="3">
        <v>2</v>
      </c>
      <c r="K19" s="5">
        <f t="shared" si="2"/>
        <v>0.92443172424601927</v>
      </c>
      <c r="L19" s="1">
        <f t="shared" si="3"/>
        <v>8.6195522463375987E-2</v>
      </c>
      <c r="O19" s="17" t="s">
        <v>19</v>
      </c>
      <c r="P19" s="18">
        <f>P17/P18</f>
        <v>0.30022413008065291</v>
      </c>
    </row>
    <row r="20" spans="2:16" x14ac:dyDescent="0.3">
      <c r="B20" s="4" t="s">
        <v>4</v>
      </c>
      <c r="C20" s="3">
        <f>C16/G16</f>
        <v>0.2</v>
      </c>
      <c r="D20" s="3">
        <f>D17/G17</f>
        <v>0.33333333333333331</v>
      </c>
      <c r="E20" s="3">
        <f>E18/G18</f>
        <v>0.25</v>
      </c>
      <c r="F20" s="3">
        <f>F19/G19</f>
        <v>0.33333333333333331</v>
      </c>
      <c r="G20" s="3">
        <v>1</v>
      </c>
      <c r="H20" s="3">
        <v>3</v>
      </c>
      <c r="I20" s="3">
        <v>7</v>
      </c>
      <c r="J20" s="3">
        <v>5</v>
      </c>
      <c r="K20" s="5">
        <f t="shared" si="2"/>
        <v>0.93484497779293885</v>
      </c>
      <c r="L20" s="1">
        <f t="shared" si="3"/>
        <v>8.7166471216516647E-2</v>
      </c>
    </row>
    <row r="21" spans="2:16" x14ac:dyDescent="0.3">
      <c r="B21" s="4" t="s">
        <v>5</v>
      </c>
      <c r="C21" s="3">
        <f>C16/H16</f>
        <v>0.14285714285714285</v>
      </c>
      <c r="D21" s="3">
        <f>D17/H17</f>
        <v>0.5</v>
      </c>
      <c r="E21" s="3">
        <f>E18/H18</f>
        <v>0.33333333333333331</v>
      </c>
      <c r="F21" s="3">
        <f>F19/H19</f>
        <v>0.14285714285714285</v>
      </c>
      <c r="G21" s="3">
        <f>G20/H20</f>
        <v>0.33333333333333331</v>
      </c>
      <c r="H21" s="3">
        <v>1</v>
      </c>
      <c r="I21" s="3">
        <v>4</v>
      </c>
      <c r="J21" s="3">
        <v>6</v>
      </c>
      <c r="K21" s="5">
        <f t="shared" si="2"/>
        <v>0.63729840576706787</v>
      </c>
      <c r="L21" s="1">
        <f t="shared" si="3"/>
        <v>5.9422743302078487E-2</v>
      </c>
    </row>
    <row r="22" spans="2:16" x14ac:dyDescent="0.3">
      <c r="B22" s="4" t="s">
        <v>6</v>
      </c>
      <c r="C22" s="3">
        <f>C16/I16</f>
        <v>0.33333333333333331</v>
      </c>
      <c r="D22" s="3">
        <f>D17/I17</f>
        <v>0.25</v>
      </c>
      <c r="E22" s="3">
        <f>E18/I18</f>
        <v>0.16666666666666666</v>
      </c>
      <c r="F22" s="3">
        <f>F19/I19</f>
        <v>0.25</v>
      </c>
      <c r="G22" s="3">
        <f>G20/I20</f>
        <v>0.14285714285714285</v>
      </c>
      <c r="H22" s="3">
        <f>H21/I21</f>
        <v>0.25</v>
      </c>
      <c r="I22" s="3">
        <v>1</v>
      </c>
      <c r="J22" s="3">
        <v>7</v>
      </c>
      <c r="K22" s="5">
        <f t="shared" si="2"/>
        <v>0.41430334537903479</v>
      </c>
      <c r="L22" s="1">
        <f t="shared" si="3"/>
        <v>3.8630319986472698E-2</v>
      </c>
    </row>
    <row r="23" spans="2:16" x14ac:dyDescent="0.3">
      <c r="B23" s="4" t="s">
        <v>7</v>
      </c>
      <c r="C23" s="3">
        <f>C16/J16</f>
        <v>0.5</v>
      </c>
      <c r="D23" s="3">
        <f>D17/J17</f>
        <v>0.33333333333333331</v>
      </c>
      <c r="E23" s="3">
        <f>E18/J18</f>
        <v>0.2</v>
      </c>
      <c r="F23" s="3">
        <f>F19/J19</f>
        <v>0.5</v>
      </c>
      <c r="G23" s="3">
        <f>G20/J20</f>
        <v>0.2</v>
      </c>
      <c r="H23" s="3">
        <f>H21/J21</f>
        <v>0.16666666666666666</v>
      </c>
      <c r="I23" s="3">
        <f>I22/J22</f>
        <v>0.14285714285714285</v>
      </c>
      <c r="J23" s="3">
        <v>1</v>
      </c>
      <c r="K23" s="5">
        <f t="shared" si="2"/>
        <v>0.30722296900184914</v>
      </c>
      <c r="L23" s="1">
        <f t="shared" si="3"/>
        <v>2.8645970958496112E-2</v>
      </c>
    </row>
    <row r="24" spans="2:16" x14ac:dyDescent="0.3">
      <c r="B24" s="7" t="s">
        <v>10</v>
      </c>
      <c r="C24" s="3">
        <f t="shared" ref="C24:L24" si="4">SUM(C16:C23)</f>
        <v>2.8523809523809525</v>
      </c>
      <c r="D24" s="3">
        <f t="shared" si="4"/>
        <v>5.7833333333333332</v>
      </c>
      <c r="E24" s="3">
        <f t="shared" si="4"/>
        <v>13.06111111111111</v>
      </c>
      <c r="F24" s="3">
        <f>SUM(F16:F23)</f>
        <v>21.226190476190474</v>
      </c>
      <c r="G24" s="3">
        <f t="shared" ref="G24:L24" si="5">SUM(G16:G23)</f>
        <v>16.676190476190474</v>
      </c>
      <c r="H24" s="3">
        <f t="shared" si="5"/>
        <v>23.416666666666668</v>
      </c>
      <c r="I24" s="3">
        <f t="shared" si="5"/>
        <v>29.142857142857142</v>
      </c>
      <c r="J24" s="3">
        <f t="shared" si="5"/>
        <v>31</v>
      </c>
      <c r="K24" s="3">
        <f t="shared" si="5"/>
        <v>10.724823028235663</v>
      </c>
      <c r="L24" s="3">
        <f t="shared" si="5"/>
        <v>1.0000000000000002</v>
      </c>
    </row>
    <row r="27" spans="2:16" x14ac:dyDescent="0.3">
      <c r="B27" s="2"/>
      <c r="C27" s="4" t="s">
        <v>21</v>
      </c>
    </row>
    <row r="28" spans="2:16" x14ac:dyDescent="0.3">
      <c r="B28" s="4" t="s">
        <v>0</v>
      </c>
      <c r="C28" s="2">
        <f>GEOMEAN(L4,L16)</f>
        <v>0.32469832731766851</v>
      </c>
    </row>
    <row r="29" spans="2:16" x14ac:dyDescent="0.3">
      <c r="B29" s="4" t="s">
        <v>1</v>
      </c>
      <c r="C29" s="2">
        <f>GEOMEAN(L5,L17)</f>
        <v>0.19660759706255101</v>
      </c>
    </row>
    <row r="30" spans="2:16" x14ac:dyDescent="0.3">
      <c r="B30" s="4" t="s">
        <v>2</v>
      </c>
      <c r="C30" s="2">
        <f>GEOMEAN(L6,L18)</f>
        <v>0.16764850005927115</v>
      </c>
    </row>
    <row r="31" spans="2:16" x14ac:dyDescent="0.3">
      <c r="B31" s="4" t="s">
        <v>3</v>
      </c>
      <c r="C31" s="2">
        <f>GEOMEAN(L7,L19)</f>
        <v>8.9660146794378254E-2</v>
      </c>
    </row>
    <row r="32" spans="2:16" x14ac:dyDescent="0.3">
      <c r="B32" s="4" t="s">
        <v>4</v>
      </c>
      <c r="C32" s="2">
        <f>GEOMEAN(L8,L20)</f>
        <v>9.3373083887233047E-2</v>
      </c>
    </row>
    <row r="33" spans="2:3" x14ac:dyDescent="0.3">
      <c r="B33" s="4" t="s">
        <v>5</v>
      </c>
      <c r="C33" s="2">
        <f>GEOMEAN(L9,L21)</f>
        <v>6.1407144246738557E-2</v>
      </c>
    </row>
    <row r="34" spans="2:3" x14ac:dyDescent="0.3">
      <c r="B34" s="4" t="s">
        <v>6</v>
      </c>
      <c r="C34" s="2">
        <f>GEOMEAN(L10,L22)</f>
        <v>3.8002795218473051E-2</v>
      </c>
    </row>
    <row r="35" spans="2:3" x14ac:dyDescent="0.3">
      <c r="B35" s="4" t="s">
        <v>7</v>
      </c>
      <c r="C35" s="2">
        <f>GEOMEAN(L11,L23)</f>
        <v>2.7588857203381754E-2</v>
      </c>
    </row>
    <row r="36" spans="2:3" x14ac:dyDescent="0.3">
      <c r="B36" s="2"/>
      <c r="C36" s="3">
        <f>SUM(C28:C35)</f>
        <v>0.99898645178969536</v>
      </c>
    </row>
  </sheetData>
  <mergeCells count="2">
    <mergeCell ref="B2:D2"/>
    <mergeCell ref="B14:D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6"/>
  <sheetViews>
    <sheetView topLeftCell="A28" workbookViewId="0">
      <selection activeCell="J56" sqref="J56"/>
    </sheetView>
  </sheetViews>
  <sheetFormatPr defaultRowHeight="14.4" x14ac:dyDescent="0.3"/>
  <sheetData>
    <row r="3" spans="2:7" x14ac:dyDescent="0.3">
      <c r="B3" s="22" t="s">
        <v>0</v>
      </c>
      <c r="C3" s="20" t="s">
        <v>22</v>
      </c>
      <c r="D3" s="20" t="s">
        <v>23</v>
      </c>
      <c r="E3" s="21" t="s">
        <v>24</v>
      </c>
      <c r="F3" s="22" t="s">
        <v>8</v>
      </c>
      <c r="G3" s="22" t="s">
        <v>9</v>
      </c>
    </row>
    <row r="4" spans="2:7" x14ac:dyDescent="0.3">
      <c r="B4" s="20" t="s">
        <v>22</v>
      </c>
      <c r="C4" s="19">
        <v>1</v>
      </c>
      <c r="D4" s="19">
        <v>4</v>
      </c>
      <c r="E4" s="23">
        <v>5</v>
      </c>
      <c r="F4" s="19">
        <f>GEOMEAN(C4:E4)</f>
        <v>2.7144176165949068</v>
      </c>
      <c r="G4" s="19">
        <f>F4/$F$7</f>
        <v>0.67381057108364217</v>
      </c>
    </row>
    <row r="5" spans="2:7" x14ac:dyDescent="0.3">
      <c r="B5" s="20" t="s">
        <v>23</v>
      </c>
      <c r="C5" s="19">
        <f>1/D4</f>
        <v>0.25</v>
      </c>
      <c r="D5" s="19">
        <v>1</v>
      </c>
      <c r="E5" s="23">
        <v>3</v>
      </c>
      <c r="F5" s="19">
        <f t="shared" ref="F5:F6" si="0">GEOMEAN(C5:E5)</f>
        <v>0.90856029641606983</v>
      </c>
      <c r="G5" s="19">
        <f t="shared" ref="G5:G6" si="1">F5/$F$7</f>
        <v>0.22553549919853697</v>
      </c>
    </row>
    <row r="6" spans="2:7" x14ac:dyDescent="0.3">
      <c r="B6" s="20" t="s">
        <v>24</v>
      </c>
      <c r="C6" s="19">
        <f>1/E4</f>
        <v>0.2</v>
      </c>
      <c r="D6" s="19">
        <f>1/E5</f>
        <v>0.33333333333333331</v>
      </c>
      <c r="E6" s="23">
        <v>1</v>
      </c>
      <c r="F6" s="19">
        <f t="shared" si="0"/>
        <v>0.40548013303822666</v>
      </c>
      <c r="G6" s="19">
        <f t="shared" si="1"/>
        <v>0.10065392971782092</v>
      </c>
    </row>
    <row r="7" spans="2:7" x14ac:dyDescent="0.3">
      <c r="B7" s="20" t="s">
        <v>10</v>
      </c>
      <c r="C7" s="19">
        <f>SUM(C4:C6)</f>
        <v>1.45</v>
      </c>
      <c r="D7" s="19">
        <f>SUM(D4:D6)</f>
        <v>5.333333333333333</v>
      </c>
      <c r="E7" s="19">
        <f>SUM(E4:E6)</f>
        <v>9</v>
      </c>
      <c r="F7" s="19">
        <f>SUM(F4:F6)</f>
        <v>4.0284580460492032</v>
      </c>
      <c r="G7" s="19">
        <f>SUM(G4:G6)</f>
        <v>1</v>
      </c>
    </row>
    <row r="10" spans="2:7" x14ac:dyDescent="0.3">
      <c r="B10" s="22" t="s">
        <v>1</v>
      </c>
      <c r="C10" s="20" t="s">
        <v>22</v>
      </c>
      <c r="D10" s="20" t="s">
        <v>23</v>
      </c>
      <c r="E10" s="21" t="s">
        <v>24</v>
      </c>
      <c r="F10" s="22" t="s">
        <v>8</v>
      </c>
      <c r="G10" s="22" t="s">
        <v>9</v>
      </c>
    </row>
    <row r="11" spans="2:7" x14ac:dyDescent="0.3">
      <c r="B11" s="20" t="s">
        <v>22</v>
      </c>
      <c r="C11" s="19">
        <v>1</v>
      </c>
      <c r="D11" s="19">
        <v>5</v>
      </c>
      <c r="E11" s="23">
        <v>6</v>
      </c>
      <c r="F11" s="19">
        <f>GEOMEAN(C11:E11)</f>
        <v>3.1072325059538586</v>
      </c>
      <c r="G11" s="19">
        <f>F11/$F$14</f>
        <v>0.72584830609568107</v>
      </c>
    </row>
    <row r="12" spans="2:7" x14ac:dyDescent="0.3">
      <c r="B12" s="20" t="s">
        <v>23</v>
      </c>
      <c r="C12" s="19">
        <f>1/D11</f>
        <v>0.2</v>
      </c>
      <c r="D12" s="19">
        <v>1</v>
      </c>
      <c r="E12" s="23">
        <v>2</v>
      </c>
      <c r="F12" s="19">
        <f t="shared" ref="F12:F13" si="2">GEOMEAN(C12:E12)</f>
        <v>0.73680629972807732</v>
      </c>
      <c r="G12" s="19">
        <f t="shared" ref="G12:G13" si="3">F12/$F$14</f>
        <v>0.17211766533514547</v>
      </c>
    </row>
    <row r="13" spans="2:7" x14ac:dyDescent="0.3">
      <c r="B13" s="20" t="s">
        <v>24</v>
      </c>
      <c r="C13" s="19">
        <f>1/E11</f>
        <v>0.16666666666666666</v>
      </c>
      <c r="D13" s="19">
        <f>1/E12</f>
        <v>0.5</v>
      </c>
      <c r="E13" s="23">
        <v>1</v>
      </c>
      <c r="F13" s="19">
        <f t="shared" si="2"/>
        <v>0.43679023236814946</v>
      </c>
      <c r="G13" s="19">
        <f t="shared" si="3"/>
        <v>0.10203402856917339</v>
      </c>
    </row>
    <row r="14" spans="2:7" x14ac:dyDescent="0.3">
      <c r="B14" s="20" t="s">
        <v>10</v>
      </c>
      <c r="C14" s="19">
        <f>SUM(C11:C13)</f>
        <v>1.3666666666666667</v>
      </c>
      <c r="D14" s="19">
        <f>SUM(D11:D13)</f>
        <v>6.5</v>
      </c>
      <c r="E14" s="19">
        <f>SUM(E11:E13)</f>
        <v>9</v>
      </c>
      <c r="F14" s="19">
        <f>SUM(F11:F13)</f>
        <v>4.2808290380500855</v>
      </c>
      <c r="G14" s="19">
        <f>SUM(G11:G13)</f>
        <v>1</v>
      </c>
    </row>
    <row r="17" spans="2:7" x14ac:dyDescent="0.3">
      <c r="B17" s="22" t="s">
        <v>2</v>
      </c>
      <c r="C17" s="20" t="s">
        <v>22</v>
      </c>
      <c r="D17" s="20" t="s">
        <v>23</v>
      </c>
      <c r="E17" s="21" t="s">
        <v>24</v>
      </c>
      <c r="F17" s="22" t="s">
        <v>8</v>
      </c>
      <c r="G17" s="22" t="s">
        <v>9</v>
      </c>
    </row>
    <row r="18" spans="2:7" x14ac:dyDescent="0.3">
      <c r="B18" s="20" t="s">
        <v>22</v>
      </c>
      <c r="C18" s="19">
        <v>1</v>
      </c>
      <c r="D18" s="19">
        <v>0.2</v>
      </c>
      <c r="E18" s="23">
        <v>7</v>
      </c>
      <c r="F18" s="19">
        <f>GEOMEAN(C18:E18)</f>
        <v>1.1186889420813968</v>
      </c>
      <c r="G18" s="19">
        <f>F18/$F$21</f>
        <v>0.2834017213509713</v>
      </c>
    </row>
    <row r="19" spans="2:7" x14ac:dyDescent="0.3">
      <c r="B19" s="20" t="s">
        <v>23</v>
      </c>
      <c r="C19" s="19">
        <f>1/D18</f>
        <v>5</v>
      </c>
      <c r="D19" s="19">
        <v>1</v>
      </c>
      <c r="E19" s="23">
        <v>3</v>
      </c>
      <c r="F19" s="19">
        <f t="shared" ref="F19:F20" si="4">GEOMEAN(C19:E19)</f>
        <v>2.4662120743304699</v>
      </c>
      <c r="G19" s="19">
        <f t="shared" ref="G19:G20" si="5">F19/$F$21</f>
        <v>0.62477487779704011</v>
      </c>
    </row>
    <row r="20" spans="2:7" x14ac:dyDescent="0.3">
      <c r="B20" s="20" t="s">
        <v>24</v>
      </c>
      <c r="C20" s="19">
        <f>1/E18</f>
        <v>0.14285714285714285</v>
      </c>
      <c r="D20" s="19">
        <f>1/E19</f>
        <v>0.33333333333333331</v>
      </c>
      <c r="E20" s="23">
        <v>1</v>
      </c>
      <c r="F20" s="19">
        <f t="shared" si="4"/>
        <v>0.36246012433429736</v>
      </c>
      <c r="G20" s="19">
        <f t="shared" si="5"/>
        <v>9.1823400851988424E-2</v>
      </c>
    </row>
    <row r="21" spans="2:7" x14ac:dyDescent="0.3">
      <c r="B21" s="20" t="s">
        <v>10</v>
      </c>
      <c r="C21" s="19">
        <f>SUM(C18:C20)</f>
        <v>6.1428571428571432</v>
      </c>
      <c r="D21" s="19">
        <f>SUM(D18:D20)</f>
        <v>1.5333333333333332</v>
      </c>
      <c r="E21" s="19">
        <f>SUM(E18:E20)</f>
        <v>11</v>
      </c>
      <c r="F21" s="19">
        <f>SUM(F18:F20)</f>
        <v>3.9473611407461644</v>
      </c>
      <c r="G21" s="19">
        <f>SUM(G18:G20)</f>
        <v>0.99999999999999978</v>
      </c>
    </row>
    <row r="24" spans="2:7" x14ac:dyDescent="0.3">
      <c r="B24" s="22" t="s">
        <v>3</v>
      </c>
      <c r="C24" s="20" t="s">
        <v>22</v>
      </c>
      <c r="D24" s="20" t="s">
        <v>23</v>
      </c>
      <c r="E24" s="21" t="s">
        <v>24</v>
      </c>
      <c r="F24" s="22" t="s">
        <v>8</v>
      </c>
      <c r="G24" s="22" t="s">
        <v>9</v>
      </c>
    </row>
    <row r="25" spans="2:7" x14ac:dyDescent="0.3">
      <c r="B25" s="20" t="s">
        <v>22</v>
      </c>
      <c r="C25" s="19">
        <v>1</v>
      </c>
      <c r="D25" s="19">
        <v>4</v>
      </c>
      <c r="E25" s="23">
        <v>0.3</v>
      </c>
      <c r="F25" s="19">
        <f>GEOMEAN(C25:E25)</f>
        <v>1.0626585691826111</v>
      </c>
      <c r="G25" s="19">
        <f>F25/$F$28</f>
        <v>0.35378382671382907</v>
      </c>
    </row>
    <row r="26" spans="2:7" x14ac:dyDescent="0.3">
      <c r="B26" s="20" t="s">
        <v>23</v>
      </c>
      <c r="C26" s="19">
        <f>1/D25</f>
        <v>0.25</v>
      </c>
      <c r="D26" s="19">
        <v>1</v>
      </c>
      <c r="E26" s="23">
        <v>4</v>
      </c>
      <c r="F26" s="19">
        <f t="shared" ref="F26:F27" si="6">GEOMEAN(C26:E26)</f>
        <v>1</v>
      </c>
      <c r="G26" s="19">
        <f t="shared" ref="G26:G27" si="7">F26/$F$28</f>
        <v>0.33292332737311559</v>
      </c>
    </row>
    <row r="27" spans="2:7" x14ac:dyDescent="0.3">
      <c r="B27" s="20" t="s">
        <v>24</v>
      </c>
      <c r="C27" s="19">
        <f>1/E25</f>
        <v>3.3333333333333335</v>
      </c>
      <c r="D27" s="19">
        <f>1/E26</f>
        <v>0.25</v>
      </c>
      <c r="E27" s="23">
        <v>1</v>
      </c>
      <c r="F27" s="19">
        <f t="shared" si="6"/>
        <v>0.94103602888102855</v>
      </c>
      <c r="G27" s="19">
        <f t="shared" si="7"/>
        <v>0.31329284591305534</v>
      </c>
    </row>
    <row r="28" spans="2:7" x14ac:dyDescent="0.3">
      <c r="B28" s="20" t="s">
        <v>10</v>
      </c>
      <c r="C28" s="19">
        <f>SUM(C25:C27)</f>
        <v>4.5833333333333339</v>
      </c>
      <c r="D28" s="19">
        <f>SUM(D25:D27)</f>
        <v>5.25</v>
      </c>
      <c r="E28" s="19">
        <f>SUM(E25:E27)</f>
        <v>5.3</v>
      </c>
      <c r="F28" s="19">
        <f>SUM(F25:F27)</f>
        <v>3.0036945980636398</v>
      </c>
      <c r="G28" s="19">
        <f>SUM(G25:G27)</f>
        <v>1</v>
      </c>
    </row>
    <row r="31" spans="2:7" x14ac:dyDescent="0.3">
      <c r="B31" s="22" t="s">
        <v>4</v>
      </c>
      <c r="C31" s="20" t="s">
        <v>22</v>
      </c>
      <c r="D31" s="20" t="s">
        <v>23</v>
      </c>
      <c r="E31" s="21" t="s">
        <v>24</v>
      </c>
      <c r="F31" s="22" t="s">
        <v>8</v>
      </c>
      <c r="G31" s="22" t="s">
        <v>9</v>
      </c>
    </row>
    <row r="32" spans="2:7" x14ac:dyDescent="0.3">
      <c r="B32" s="20" t="s">
        <v>22</v>
      </c>
      <c r="C32" s="19">
        <v>1</v>
      </c>
      <c r="D32" s="19">
        <v>4</v>
      </c>
      <c r="E32" s="23">
        <v>6</v>
      </c>
      <c r="F32" s="19">
        <f>GEOMEAN(C32:E32)</f>
        <v>2.8844991406148166</v>
      </c>
      <c r="G32" s="19">
        <f>F32/$F$35</f>
        <v>0.70097356529085919</v>
      </c>
    </row>
    <row r="33" spans="2:7" x14ac:dyDescent="0.3">
      <c r="B33" s="20" t="s">
        <v>23</v>
      </c>
      <c r="C33" s="19">
        <f>1/D32</f>
        <v>0.25</v>
      </c>
      <c r="D33" s="19">
        <v>1</v>
      </c>
      <c r="E33" s="23">
        <v>2</v>
      </c>
      <c r="F33" s="19">
        <f t="shared" ref="F33:F34" si="8">GEOMEAN(C33:E33)</f>
        <v>0.79370052598409979</v>
      </c>
      <c r="G33" s="19">
        <f t="shared" ref="G33:G34" si="9">F33/$F$35</f>
        <v>0.19288030966572542</v>
      </c>
    </row>
    <row r="34" spans="2:7" x14ac:dyDescent="0.3">
      <c r="B34" s="20" t="s">
        <v>24</v>
      </c>
      <c r="C34" s="19">
        <f>1/E32</f>
        <v>0.16666666666666666</v>
      </c>
      <c r="D34" s="19">
        <f>1/E33</f>
        <v>0.5</v>
      </c>
      <c r="E34" s="23">
        <v>1</v>
      </c>
      <c r="F34" s="19">
        <f t="shared" si="8"/>
        <v>0.43679023236814946</v>
      </c>
      <c r="G34" s="19">
        <f t="shared" si="9"/>
        <v>0.1061461250434154</v>
      </c>
    </row>
    <row r="35" spans="2:7" x14ac:dyDescent="0.3">
      <c r="B35" s="20" t="s">
        <v>10</v>
      </c>
      <c r="C35" s="19">
        <f>SUM(C32:C34)</f>
        <v>1.4166666666666667</v>
      </c>
      <c r="D35" s="19">
        <f>SUM(D32:D34)</f>
        <v>5.5</v>
      </c>
      <c r="E35" s="19">
        <f>SUM(E32:E34)</f>
        <v>9</v>
      </c>
      <c r="F35" s="19">
        <f>SUM(F32:F34)</f>
        <v>4.1149898989670657</v>
      </c>
      <c r="G35" s="19">
        <f>SUM(G32:G34)</f>
        <v>1</v>
      </c>
    </row>
    <row r="38" spans="2:7" x14ac:dyDescent="0.3">
      <c r="B38" s="22" t="s">
        <v>5</v>
      </c>
      <c r="C38" s="20" t="s">
        <v>22</v>
      </c>
      <c r="D38" s="20" t="s">
        <v>23</v>
      </c>
      <c r="E38" s="21" t="s">
        <v>24</v>
      </c>
      <c r="F38" s="22" t="s">
        <v>8</v>
      </c>
      <c r="G38" s="22" t="s">
        <v>9</v>
      </c>
    </row>
    <row r="39" spans="2:7" x14ac:dyDescent="0.3">
      <c r="B39" s="20" t="s">
        <v>22</v>
      </c>
      <c r="C39" s="19">
        <v>1</v>
      </c>
      <c r="D39" s="19">
        <v>2</v>
      </c>
      <c r="E39" s="23">
        <v>4</v>
      </c>
      <c r="F39" s="19">
        <f>GEOMEAN(C39:E39)</f>
        <v>2</v>
      </c>
      <c r="G39" s="19">
        <f>F39/$F$42</f>
        <v>0.55842454309479728</v>
      </c>
    </row>
    <row r="40" spans="2:7" x14ac:dyDescent="0.3">
      <c r="B40" s="20" t="s">
        <v>23</v>
      </c>
      <c r="C40" s="19">
        <f>1/D39</f>
        <v>0.5</v>
      </c>
      <c r="D40" s="19">
        <v>1</v>
      </c>
      <c r="E40" s="23">
        <v>3</v>
      </c>
      <c r="F40" s="19">
        <f t="shared" ref="F40:F41" si="10">GEOMEAN(C40:E40)</f>
        <v>1.1447142425533319</v>
      </c>
      <c r="G40" s="19">
        <f t="shared" ref="G40:G41" si="11">F40/$F$42</f>
        <v>0.31961826393597564</v>
      </c>
    </row>
    <row r="41" spans="2:7" x14ac:dyDescent="0.3">
      <c r="B41" s="20" t="s">
        <v>24</v>
      </c>
      <c r="C41" s="19">
        <f>1/E39</f>
        <v>0.25</v>
      </c>
      <c r="D41" s="19">
        <f>1/E40</f>
        <v>0.33333333333333331</v>
      </c>
      <c r="E41" s="23">
        <v>1</v>
      </c>
      <c r="F41" s="19">
        <f t="shared" si="10"/>
        <v>0.43679023236814946</v>
      </c>
      <c r="G41" s="19">
        <f t="shared" si="11"/>
        <v>0.12195719296922711</v>
      </c>
    </row>
    <row r="42" spans="2:7" x14ac:dyDescent="0.3">
      <c r="B42" s="20" t="s">
        <v>10</v>
      </c>
      <c r="C42" s="19">
        <f>SUM(C39:C41)</f>
        <v>1.75</v>
      </c>
      <c r="D42" s="19">
        <f>SUM(D39:D41)</f>
        <v>3.3333333333333335</v>
      </c>
      <c r="E42" s="19">
        <f>SUM(E39:E41)</f>
        <v>8</v>
      </c>
      <c r="F42" s="19">
        <f>SUM(F39:F41)</f>
        <v>3.5815044749214811</v>
      </c>
      <c r="G42" s="19">
        <f>SUM(G39:G41)</f>
        <v>1</v>
      </c>
    </row>
    <row r="45" spans="2:7" x14ac:dyDescent="0.3">
      <c r="B45" s="22" t="s">
        <v>6</v>
      </c>
      <c r="C45" s="20" t="s">
        <v>22</v>
      </c>
      <c r="D45" s="20" t="s">
        <v>23</v>
      </c>
      <c r="E45" s="21" t="s">
        <v>24</v>
      </c>
      <c r="F45" s="22" t="s">
        <v>8</v>
      </c>
      <c r="G45" s="22" t="s">
        <v>9</v>
      </c>
    </row>
    <row r="46" spans="2:7" x14ac:dyDescent="0.3">
      <c r="B46" s="20" t="s">
        <v>22</v>
      </c>
      <c r="C46" s="19">
        <v>1</v>
      </c>
      <c r="D46" s="19">
        <v>6</v>
      </c>
      <c r="E46" s="23">
        <v>5</v>
      </c>
      <c r="F46" s="19">
        <f>GEOMEAN(C46:E46)</f>
        <v>3.1072325059538586</v>
      </c>
      <c r="G46" s="19">
        <f>F46/$F$49</f>
        <v>0.72153608743926501</v>
      </c>
    </row>
    <row r="47" spans="2:7" x14ac:dyDescent="0.3">
      <c r="B47" s="20" t="s">
        <v>23</v>
      </c>
      <c r="C47" s="19">
        <f>1/D46</f>
        <v>0.16666666666666666</v>
      </c>
      <c r="D47" s="19">
        <v>1</v>
      </c>
      <c r="E47" s="23">
        <v>0.4</v>
      </c>
      <c r="F47" s="19">
        <f t="shared" ref="F47:F48" si="12">GEOMEAN(C47:E47)</f>
        <v>0.40548013303822666</v>
      </c>
      <c r="G47" s="19">
        <f t="shared" ref="G47:G48" si="13">F47/$F$49</f>
        <v>9.4157276021718889E-2</v>
      </c>
    </row>
    <row r="48" spans="2:7" x14ac:dyDescent="0.3">
      <c r="B48" s="20" t="s">
        <v>24</v>
      </c>
      <c r="C48" s="19">
        <f>1/E46</f>
        <v>0.2</v>
      </c>
      <c r="D48" s="19">
        <f>1/E47</f>
        <v>2.5</v>
      </c>
      <c r="E48" s="23">
        <v>1</v>
      </c>
      <c r="F48" s="19">
        <f t="shared" si="12"/>
        <v>0.79370052598409979</v>
      </c>
      <c r="G48" s="19">
        <f t="shared" si="13"/>
        <v>0.18430663653901613</v>
      </c>
    </row>
    <row r="49" spans="2:7" x14ac:dyDescent="0.3">
      <c r="B49" s="20" t="s">
        <v>10</v>
      </c>
      <c r="C49" s="19">
        <f>SUM(C46:C48)</f>
        <v>1.3666666666666667</v>
      </c>
      <c r="D49" s="19">
        <f>SUM(D46:D48)</f>
        <v>9.5</v>
      </c>
      <c r="E49" s="19">
        <f>SUM(E46:E48)</f>
        <v>6.4</v>
      </c>
      <c r="F49" s="19">
        <f>SUM(F46:F48)</f>
        <v>4.3064131649761848</v>
      </c>
      <c r="G49" s="19">
        <f>SUM(G46:G48)</f>
        <v>1</v>
      </c>
    </row>
    <row r="52" spans="2:7" x14ac:dyDescent="0.3">
      <c r="B52" s="22" t="s">
        <v>7</v>
      </c>
      <c r="C52" s="20" t="s">
        <v>22</v>
      </c>
      <c r="D52" s="20" t="s">
        <v>23</v>
      </c>
      <c r="E52" s="21" t="s">
        <v>24</v>
      </c>
      <c r="F52" s="22" t="s">
        <v>8</v>
      </c>
      <c r="G52" s="22" t="s">
        <v>9</v>
      </c>
    </row>
    <row r="53" spans="2:7" x14ac:dyDescent="0.3">
      <c r="B53" s="20" t="s">
        <v>22</v>
      </c>
      <c r="C53" s="19">
        <v>1</v>
      </c>
      <c r="D53" s="19">
        <v>6</v>
      </c>
      <c r="E53" s="23">
        <v>5</v>
      </c>
      <c r="F53" s="19">
        <f>GEOMEAN(C53:E53)</f>
        <v>3.1072325059538586</v>
      </c>
      <c r="G53" s="19">
        <f>F53/$F$56</f>
        <v>0.72153608743926501</v>
      </c>
    </row>
    <row r="54" spans="2:7" x14ac:dyDescent="0.3">
      <c r="B54" s="20" t="s">
        <v>23</v>
      </c>
      <c r="C54" s="19">
        <f>1/D53</f>
        <v>0.16666666666666666</v>
      </c>
      <c r="D54" s="19">
        <v>1</v>
      </c>
      <c r="E54" s="23">
        <v>0.4</v>
      </c>
      <c r="F54" s="19">
        <f t="shared" ref="F54:F55" si="14">GEOMEAN(C54:E54)</f>
        <v>0.40548013303822666</v>
      </c>
      <c r="G54" s="19">
        <f t="shared" ref="G54:G55" si="15">F54/$F$56</f>
        <v>9.4157276021718889E-2</v>
      </c>
    </row>
    <row r="55" spans="2:7" x14ac:dyDescent="0.3">
      <c r="B55" s="20" t="s">
        <v>24</v>
      </c>
      <c r="C55" s="19">
        <f>1/E53</f>
        <v>0.2</v>
      </c>
      <c r="D55" s="19">
        <f>1/E54</f>
        <v>2.5</v>
      </c>
      <c r="E55" s="23">
        <v>1</v>
      </c>
      <c r="F55" s="19">
        <f t="shared" si="14"/>
        <v>0.79370052598409979</v>
      </c>
      <c r="G55" s="19">
        <f t="shared" si="15"/>
        <v>0.18430663653901613</v>
      </c>
    </row>
    <row r="56" spans="2:7" x14ac:dyDescent="0.3">
      <c r="B56" s="20" t="s">
        <v>10</v>
      </c>
      <c r="C56" s="19">
        <f>SUM(C53:C55)</f>
        <v>1.3666666666666667</v>
      </c>
      <c r="D56" s="19">
        <f>SUM(D53:D55)</f>
        <v>9.5</v>
      </c>
      <c r="E56" s="19">
        <f>SUM(E53:E55)</f>
        <v>6.4</v>
      </c>
      <c r="F56" s="19">
        <f>SUM(F53:F55)</f>
        <v>4.3064131649761848</v>
      </c>
      <c r="G56" s="19">
        <f>SUM(G53:G55)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6"/>
  <sheetViews>
    <sheetView topLeftCell="A28" workbookViewId="0">
      <selection activeCell="J55" sqref="J55"/>
    </sheetView>
  </sheetViews>
  <sheetFormatPr defaultRowHeight="14.4" x14ac:dyDescent="0.3"/>
  <sheetData>
    <row r="3" spans="2:7" x14ac:dyDescent="0.3">
      <c r="B3" s="22" t="s">
        <v>0</v>
      </c>
      <c r="C3" s="20" t="s">
        <v>22</v>
      </c>
      <c r="D3" s="20" t="s">
        <v>23</v>
      </c>
      <c r="E3" s="21" t="s">
        <v>24</v>
      </c>
      <c r="F3" s="22" t="s">
        <v>8</v>
      </c>
      <c r="G3" s="22" t="s">
        <v>9</v>
      </c>
    </row>
    <row r="4" spans="2:7" x14ac:dyDescent="0.3">
      <c r="B4" s="20" t="s">
        <v>22</v>
      </c>
      <c r="C4" s="19">
        <v>1</v>
      </c>
      <c r="D4" s="19">
        <v>2</v>
      </c>
      <c r="E4" s="23">
        <v>3</v>
      </c>
      <c r="F4" s="19">
        <f>GEOMEAN(C4:E4)</f>
        <v>1.8171205928321397</v>
      </c>
      <c r="G4" s="19">
        <f>F4/$F$7</f>
        <v>0.50760259044188416</v>
      </c>
    </row>
    <row r="5" spans="2:7" x14ac:dyDescent="0.3">
      <c r="B5" s="20" t="s">
        <v>23</v>
      </c>
      <c r="C5" s="19">
        <f>1/D4</f>
        <v>0.5</v>
      </c>
      <c r="D5" s="19">
        <v>1</v>
      </c>
      <c r="E5" s="23">
        <v>5</v>
      </c>
      <c r="F5" s="19">
        <f t="shared" ref="F5:F6" si="0">GEOMEAN(C5:E5)</f>
        <v>1.3572088082974534</v>
      </c>
      <c r="G5" s="19">
        <f t="shared" ref="G5:G6" si="1">F5/$F$7</f>
        <v>0.37912877636182873</v>
      </c>
    </row>
    <row r="6" spans="2:7" x14ac:dyDescent="0.3">
      <c r="B6" s="20" t="s">
        <v>24</v>
      </c>
      <c r="C6" s="19">
        <f>1/E4</f>
        <v>0.33333333333333331</v>
      </c>
      <c r="D6" s="19">
        <f>1/E5</f>
        <v>0.2</v>
      </c>
      <c r="E6" s="23">
        <v>1</v>
      </c>
      <c r="F6" s="19">
        <f t="shared" si="0"/>
        <v>0.40548013303822666</v>
      </c>
      <c r="G6" s="19">
        <f t="shared" si="1"/>
        <v>0.11326863319628726</v>
      </c>
    </row>
    <row r="7" spans="2:7" x14ac:dyDescent="0.3">
      <c r="B7" s="20" t="s">
        <v>10</v>
      </c>
      <c r="C7" s="19">
        <f>SUM(C4:C6)</f>
        <v>1.8333333333333333</v>
      </c>
      <c r="D7" s="19">
        <f>SUM(D4:D6)</f>
        <v>3.2</v>
      </c>
      <c r="E7" s="19">
        <f>SUM(E4:E6)</f>
        <v>9</v>
      </c>
      <c r="F7" s="19">
        <f>SUM(F4:F6)</f>
        <v>3.5798095341678193</v>
      </c>
      <c r="G7" s="19">
        <f>SUM(G4:G6)</f>
        <v>1.0000000000000002</v>
      </c>
    </row>
    <row r="10" spans="2:7" x14ac:dyDescent="0.3">
      <c r="B10" s="22" t="s">
        <v>1</v>
      </c>
      <c r="C10" s="20" t="s">
        <v>22</v>
      </c>
      <c r="D10" s="20" t="s">
        <v>23</v>
      </c>
      <c r="E10" s="21" t="s">
        <v>24</v>
      </c>
      <c r="F10" s="22" t="s">
        <v>8</v>
      </c>
      <c r="G10" s="22" t="s">
        <v>9</v>
      </c>
    </row>
    <row r="11" spans="2:7" x14ac:dyDescent="0.3">
      <c r="B11" s="20" t="s">
        <v>22</v>
      </c>
      <c r="C11" s="19">
        <v>1</v>
      </c>
      <c r="D11" s="19">
        <v>0.34</v>
      </c>
      <c r="E11" s="23">
        <v>5</v>
      </c>
      <c r="F11" s="19">
        <f>GEOMEAN(C11:E11)</f>
        <v>1.193483191927337</v>
      </c>
      <c r="G11" s="19">
        <f>F11/$F$14</f>
        <v>0.32561127529573597</v>
      </c>
    </row>
    <row r="12" spans="2:7" x14ac:dyDescent="0.3">
      <c r="B12" s="20" t="s">
        <v>23</v>
      </c>
      <c r="C12" s="19">
        <f>1/D11</f>
        <v>2.9411764705882351</v>
      </c>
      <c r="D12" s="19">
        <v>1</v>
      </c>
      <c r="E12" s="23">
        <v>3</v>
      </c>
      <c r="F12" s="19">
        <f t="shared" ref="F12:F13" si="2">GEOMEAN(C12:E12)</f>
        <v>2.0663986648591366</v>
      </c>
      <c r="G12" s="19">
        <f t="shared" ref="G12:G13" si="3">F12/$F$14</f>
        <v>0.56376387123443827</v>
      </c>
    </row>
    <row r="13" spans="2:7" x14ac:dyDescent="0.3">
      <c r="B13" s="20" t="s">
        <v>24</v>
      </c>
      <c r="C13" s="19">
        <f>1/E11</f>
        <v>0.2</v>
      </c>
      <c r="D13" s="19">
        <f>1/E12</f>
        <v>0.33333333333333331</v>
      </c>
      <c r="E13" s="23">
        <v>1</v>
      </c>
      <c r="F13" s="19">
        <f t="shared" si="2"/>
        <v>0.40548013303822666</v>
      </c>
      <c r="G13" s="19">
        <f t="shared" si="3"/>
        <v>0.11062485346982581</v>
      </c>
    </row>
    <row r="14" spans="2:7" x14ac:dyDescent="0.3">
      <c r="B14" s="20" t="s">
        <v>10</v>
      </c>
      <c r="C14" s="19">
        <f>SUM(C11:C13)</f>
        <v>4.1411764705882348</v>
      </c>
      <c r="D14" s="19">
        <f>SUM(D11:D13)</f>
        <v>1.6733333333333333</v>
      </c>
      <c r="E14" s="19">
        <f>SUM(E11:E13)</f>
        <v>9</v>
      </c>
      <c r="F14" s="19">
        <f>SUM(F11:F13)</f>
        <v>3.6653619898247003</v>
      </c>
      <c r="G14" s="19">
        <f>SUM(G11:G13)</f>
        <v>1</v>
      </c>
    </row>
    <row r="17" spans="2:7" x14ac:dyDescent="0.3">
      <c r="B17" s="22" t="s">
        <v>2</v>
      </c>
      <c r="C17" s="20" t="s">
        <v>22</v>
      </c>
      <c r="D17" s="20" t="s">
        <v>23</v>
      </c>
      <c r="E17" s="21" t="s">
        <v>24</v>
      </c>
      <c r="F17" s="22" t="s">
        <v>8</v>
      </c>
      <c r="G17" s="22" t="s">
        <v>9</v>
      </c>
    </row>
    <row r="18" spans="2:7" x14ac:dyDescent="0.3">
      <c r="B18" s="20" t="s">
        <v>22</v>
      </c>
      <c r="C18" s="19">
        <v>1</v>
      </c>
      <c r="D18" s="19">
        <v>7</v>
      </c>
      <c r="E18" s="23">
        <v>3</v>
      </c>
      <c r="F18" s="19">
        <f>GEOMEAN(C18:E18)</f>
        <v>2.7589241763811208</v>
      </c>
      <c r="G18" s="19">
        <f>F18/$F$21</f>
        <v>0.67448600087594202</v>
      </c>
    </row>
    <row r="19" spans="2:7" x14ac:dyDescent="0.3">
      <c r="B19" s="20" t="s">
        <v>23</v>
      </c>
      <c r="C19" s="19">
        <f>1/D18</f>
        <v>0.14285714285714285</v>
      </c>
      <c r="D19" s="19">
        <v>1</v>
      </c>
      <c r="E19" s="23">
        <v>6</v>
      </c>
      <c r="F19" s="19">
        <f t="shared" ref="F19:F20" si="4">GEOMEAN(C19:E19)</f>
        <v>0.94991425159299647</v>
      </c>
      <c r="G19" s="19">
        <f t="shared" ref="G19:G20" si="5">F19/$F$21</f>
        <v>0.23222960247223412</v>
      </c>
    </row>
    <row r="20" spans="2:7" x14ac:dyDescent="0.3">
      <c r="B20" s="20" t="s">
        <v>24</v>
      </c>
      <c r="C20" s="19">
        <f>1/E18</f>
        <v>0.33333333333333331</v>
      </c>
      <c r="D20" s="19">
        <f>1/E19</f>
        <v>0.16666666666666666</v>
      </c>
      <c r="E20" s="23">
        <v>1</v>
      </c>
      <c r="F20" s="19">
        <f t="shared" si="4"/>
        <v>0.38157141418444396</v>
      </c>
      <c r="G20" s="19">
        <f t="shared" si="5"/>
        <v>9.3284396651823989E-2</v>
      </c>
    </row>
    <row r="21" spans="2:7" x14ac:dyDescent="0.3">
      <c r="B21" s="20" t="s">
        <v>10</v>
      </c>
      <c r="C21" s="19">
        <f>SUM(C18:C20)</f>
        <v>1.4761904761904761</v>
      </c>
      <c r="D21" s="19">
        <f>SUM(D18:D20)</f>
        <v>8.1666666666666661</v>
      </c>
      <c r="E21" s="19">
        <f>SUM(E18:E20)</f>
        <v>10</v>
      </c>
      <c r="F21" s="19">
        <f>SUM(F18:F20)</f>
        <v>4.0904098421585608</v>
      </c>
      <c r="G21" s="19">
        <f>SUM(G18:G20)</f>
        <v>1.0000000000000002</v>
      </c>
    </row>
    <row r="24" spans="2:7" x14ac:dyDescent="0.3">
      <c r="B24" s="22" t="s">
        <v>3</v>
      </c>
      <c r="C24" s="20" t="s">
        <v>22</v>
      </c>
      <c r="D24" s="20" t="s">
        <v>23</v>
      </c>
      <c r="E24" s="21" t="s">
        <v>24</v>
      </c>
      <c r="F24" s="22" t="s">
        <v>8</v>
      </c>
      <c r="G24" s="22" t="s">
        <v>9</v>
      </c>
    </row>
    <row r="25" spans="2:7" x14ac:dyDescent="0.3">
      <c r="B25" s="20" t="s">
        <v>22</v>
      </c>
      <c r="C25" s="19">
        <v>1</v>
      </c>
      <c r="D25" s="19">
        <v>4</v>
      </c>
      <c r="E25" s="23">
        <v>0.5</v>
      </c>
      <c r="F25" s="19">
        <f>GEOMEAN(C25:E25)</f>
        <v>1.2599210498948732</v>
      </c>
      <c r="G25" s="19">
        <f>F25/$F$28</f>
        <v>0.34031127921838528</v>
      </c>
    </row>
    <row r="26" spans="2:7" x14ac:dyDescent="0.3">
      <c r="B26" s="20" t="s">
        <v>23</v>
      </c>
      <c r="C26" s="19">
        <f>1/D25</f>
        <v>0.25</v>
      </c>
      <c r="D26" s="19">
        <v>1</v>
      </c>
      <c r="E26" s="23">
        <v>0.23</v>
      </c>
      <c r="F26" s="19">
        <f t="shared" ref="F26:F27" si="6">GEOMEAN(C26:E26)</f>
        <v>0.38597213146808212</v>
      </c>
      <c r="G26" s="19">
        <f t="shared" ref="G26:G27" si="7">F26/$F$28</f>
        <v>0.10425309571064759</v>
      </c>
    </row>
    <row r="27" spans="2:7" x14ac:dyDescent="0.3">
      <c r="B27" s="20" t="s">
        <v>24</v>
      </c>
      <c r="C27" s="19">
        <f>1/E25</f>
        <v>2</v>
      </c>
      <c r="D27" s="19">
        <f>1/E26</f>
        <v>4.3478260869565215</v>
      </c>
      <c r="E27" s="23">
        <v>1</v>
      </c>
      <c r="F27" s="19">
        <f t="shared" si="6"/>
        <v>2.0563674454038523</v>
      </c>
      <c r="G27" s="19">
        <f t="shared" si="7"/>
        <v>0.55543562507096711</v>
      </c>
    </row>
    <row r="28" spans="2:7" x14ac:dyDescent="0.3">
      <c r="B28" s="20" t="s">
        <v>10</v>
      </c>
      <c r="C28" s="19">
        <f>SUM(C25:C27)</f>
        <v>3.25</v>
      </c>
      <c r="D28" s="19">
        <f>SUM(D25:D27)</f>
        <v>9.3478260869565215</v>
      </c>
      <c r="E28" s="19">
        <f>SUM(E25:E27)</f>
        <v>1.73</v>
      </c>
      <c r="F28" s="19">
        <f>SUM(F25:F27)</f>
        <v>3.7022606267668077</v>
      </c>
      <c r="G28" s="19">
        <f>SUM(G25:G27)</f>
        <v>1</v>
      </c>
    </row>
    <row r="31" spans="2:7" x14ac:dyDescent="0.3">
      <c r="B31" s="22" t="s">
        <v>4</v>
      </c>
      <c r="C31" s="20" t="s">
        <v>22</v>
      </c>
      <c r="D31" s="20" t="s">
        <v>23</v>
      </c>
      <c r="E31" s="21" t="s">
        <v>24</v>
      </c>
      <c r="F31" s="22" t="s">
        <v>8</v>
      </c>
      <c r="G31" s="22" t="s">
        <v>9</v>
      </c>
    </row>
    <row r="32" spans="2:7" x14ac:dyDescent="0.3">
      <c r="B32" s="20" t="s">
        <v>22</v>
      </c>
      <c r="C32" s="19">
        <v>1</v>
      </c>
      <c r="D32" s="19">
        <v>3</v>
      </c>
      <c r="E32" s="23">
        <v>6</v>
      </c>
      <c r="F32" s="19">
        <f>GEOMEAN(C32:E32)</f>
        <v>2.6207413942088964</v>
      </c>
      <c r="G32" s="19">
        <f>F32/$F$35</f>
        <v>0.65480673792235344</v>
      </c>
    </row>
    <row r="33" spans="2:7" x14ac:dyDescent="0.3">
      <c r="B33" s="20" t="s">
        <v>23</v>
      </c>
      <c r="C33" s="19">
        <f>1/D32</f>
        <v>0.33333333333333331</v>
      </c>
      <c r="D33" s="19">
        <v>1</v>
      </c>
      <c r="E33" s="23">
        <v>3</v>
      </c>
      <c r="F33" s="19">
        <f t="shared" ref="F33:F34" si="8">GEOMEAN(C33:E33)</f>
        <v>1</v>
      </c>
      <c r="G33" s="19">
        <f t="shared" ref="G33:G34" si="9">F33/$F$35</f>
        <v>0.24985553300653499</v>
      </c>
    </row>
    <row r="34" spans="2:7" x14ac:dyDescent="0.3">
      <c r="B34" s="20" t="s">
        <v>24</v>
      </c>
      <c r="C34" s="19">
        <f>1/E32</f>
        <v>0.16666666666666666</v>
      </c>
      <c r="D34" s="19">
        <f>1/E33</f>
        <v>0.33333333333333331</v>
      </c>
      <c r="E34" s="23">
        <v>1</v>
      </c>
      <c r="F34" s="19">
        <f t="shared" si="8"/>
        <v>0.38157141418444396</v>
      </c>
      <c r="G34" s="19">
        <f t="shared" si="9"/>
        <v>9.5337729071111571E-2</v>
      </c>
    </row>
    <row r="35" spans="2:7" x14ac:dyDescent="0.3">
      <c r="B35" s="20" t="s">
        <v>10</v>
      </c>
      <c r="C35" s="19">
        <f>SUM(C32:C34)</f>
        <v>1.5</v>
      </c>
      <c r="D35" s="19">
        <f>SUM(D32:D34)</f>
        <v>4.333333333333333</v>
      </c>
      <c r="E35" s="19">
        <f>SUM(E32:E34)</f>
        <v>10</v>
      </c>
      <c r="F35" s="19">
        <f>SUM(F32:F34)</f>
        <v>4.0023128083933406</v>
      </c>
      <c r="G35" s="19">
        <f>SUM(G32:G34)</f>
        <v>1</v>
      </c>
    </row>
    <row r="38" spans="2:7" x14ac:dyDescent="0.3">
      <c r="B38" s="22" t="s">
        <v>5</v>
      </c>
      <c r="C38" s="20" t="s">
        <v>22</v>
      </c>
      <c r="D38" s="20" t="s">
        <v>23</v>
      </c>
      <c r="E38" s="21" t="s">
        <v>24</v>
      </c>
      <c r="F38" s="22" t="s">
        <v>8</v>
      </c>
      <c r="G38" s="22" t="s">
        <v>9</v>
      </c>
    </row>
    <row r="39" spans="2:7" x14ac:dyDescent="0.3">
      <c r="B39" s="20" t="s">
        <v>22</v>
      </c>
      <c r="C39" s="19">
        <v>1</v>
      </c>
      <c r="D39" s="19">
        <v>0.2</v>
      </c>
      <c r="E39" s="23">
        <v>5</v>
      </c>
      <c r="F39" s="19">
        <f>GEOMEAN(C39:E39)</f>
        <v>1</v>
      </c>
      <c r="G39" s="19">
        <f>F39/$F$42</f>
        <v>0.22578142552077377</v>
      </c>
    </row>
    <row r="40" spans="2:7" x14ac:dyDescent="0.3">
      <c r="B40" s="20" t="s">
        <v>23</v>
      </c>
      <c r="C40" s="19">
        <f>1/D39</f>
        <v>5</v>
      </c>
      <c r="D40" s="19">
        <v>1</v>
      </c>
      <c r="E40" s="23">
        <v>6</v>
      </c>
      <c r="F40" s="19">
        <f t="shared" ref="F40:F41" si="10">GEOMEAN(C40:E40)</f>
        <v>3.1072325059538586</v>
      </c>
      <c r="G40" s="19">
        <f t="shared" ref="G40:G41" si="11">F40/$F$42</f>
        <v>0.70155538461874833</v>
      </c>
    </row>
    <row r="41" spans="2:7" x14ac:dyDescent="0.3">
      <c r="B41" s="20" t="s">
        <v>24</v>
      </c>
      <c r="C41" s="19">
        <f>1/E39</f>
        <v>0.2</v>
      </c>
      <c r="D41" s="19">
        <f>1/E40</f>
        <v>0.16666666666666666</v>
      </c>
      <c r="E41" s="23">
        <v>1</v>
      </c>
      <c r="F41" s="19">
        <f t="shared" si="10"/>
        <v>0.32182979486854324</v>
      </c>
      <c r="G41" s="19">
        <f t="shared" si="11"/>
        <v>7.26631898604779E-2</v>
      </c>
    </row>
    <row r="42" spans="2:7" x14ac:dyDescent="0.3">
      <c r="B42" s="20" t="s">
        <v>10</v>
      </c>
      <c r="C42" s="19">
        <f>SUM(C39:C41)</f>
        <v>6.2</v>
      </c>
      <c r="D42" s="19">
        <f>SUM(D39:D41)</f>
        <v>1.3666666666666667</v>
      </c>
      <c r="E42" s="19">
        <f>SUM(E39:E41)</f>
        <v>12</v>
      </c>
      <c r="F42" s="19">
        <f>SUM(F39:F41)</f>
        <v>4.4290623008224017</v>
      </c>
      <c r="G42" s="19">
        <f>SUM(G39:G41)</f>
        <v>1</v>
      </c>
    </row>
    <row r="45" spans="2:7" x14ac:dyDescent="0.3">
      <c r="B45" s="22" t="s">
        <v>6</v>
      </c>
      <c r="C45" s="20" t="s">
        <v>22</v>
      </c>
      <c r="D45" s="20" t="s">
        <v>23</v>
      </c>
      <c r="E45" s="21" t="s">
        <v>24</v>
      </c>
      <c r="F45" s="22" t="s">
        <v>8</v>
      </c>
      <c r="G45" s="22" t="s">
        <v>9</v>
      </c>
    </row>
    <row r="46" spans="2:7" x14ac:dyDescent="0.3">
      <c r="B46" s="20" t="s">
        <v>22</v>
      </c>
      <c r="C46" s="19">
        <v>1</v>
      </c>
      <c r="D46" s="19">
        <v>7</v>
      </c>
      <c r="E46" s="23">
        <v>4</v>
      </c>
      <c r="F46" s="19">
        <f>GEOMEAN(C46:E46)</f>
        <v>3.0365889718756627</v>
      </c>
      <c r="G46" s="19">
        <f>F46/$F$49</f>
        <v>0.72382068100762287</v>
      </c>
    </row>
    <row r="47" spans="2:7" x14ac:dyDescent="0.3">
      <c r="B47" s="20" t="s">
        <v>23</v>
      </c>
      <c r="C47" s="19">
        <f>1/D46</f>
        <v>0.14285714285714285</v>
      </c>
      <c r="D47" s="19">
        <v>1</v>
      </c>
      <c r="E47" s="23">
        <v>2</v>
      </c>
      <c r="F47" s="19">
        <f t="shared" ref="F47:F48" si="12">GEOMEAN(C47:E47)</f>
        <v>0.6586337560083495</v>
      </c>
      <c r="G47" s="19">
        <f t="shared" ref="G47:G48" si="13">F47/$F$49</f>
        <v>0.15699613554023423</v>
      </c>
    </row>
    <row r="48" spans="2:7" x14ac:dyDescent="0.3">
      <c r="B48" s="20" t="s">
        <v>24</v>
      </c>
      <c r="C48" s="19">
        <f>1/E46</f>
        <v>0.25</v>
      </c>
      <c r="D48" s="19">
        <f>1/E47</f>
        <v>0.5</v>
      </c>
      <c r="E48" s="23">
        <v>1</v>
      </c>
      <c r="F48" s="19">
        <f t="shared" si="12"/>
        <v>0.5</v>
      </c>
      <c r="G48" s="19">
        <f t="shared" si="13"/>
        <v>0.119183183452143</v>
      </c>
    </row>
    <row r="49" spans="2:7" x14ac:dyDescent="0.3">
      <c r="B49" s="20" t="s">
        <v>10</v>
      </c>
      <c r="C49" s="19">
        <f>SUM(C46:C48)</f>
        <v>1.3928571428571428</v>
      </c>
      <c r="D49" s="19">
        <f>SUM(D46:D48)</f>
        <v>8.5</v>
      </c>
      <c r="E49" s="19">
        <f>SUM(E46:E48)</f>
        <v>7</v>
      </c>
      <c r="F49" s="19">
        <f>SUM(F46:F48)</f>
        <v>4.195222727884012</v>
      </c>
      <c r="G49" s="19">
        <f>SUM(G46:G48)</f>
        <v>1.0000000000000002</v>
      </c>
    </row>
    <row r="52" spans="2:7" x14ac:dyDescent="0.3">
      <c r="B52" s="22" t="s">
        <v>7</v>
      </c>
      <c r="C52" s="20" t="s">
        <v>22</v>
      </c>
      <c r="D52" s="20" t="s">
        <v>23</v>
      </c>
      <c r="E52" s="21" t="s">
        <v>24</v>
      </c>
      <c r="F52" s="22" t="s">
        <v>8</v>
      </c>
      <c r="G52" s="22" t="s">
        <v>9</v>
      </c>
    </row>
    <row r="53" spans="2:7" x14ac:dyDescent="0.3">
      <c r="B53" s="20" t="s">
        <v>22</v>
      </c>
      <c r="C53" s="19">
        <v>1</v>
      </c>
      <c r="D53" s="19">
        <v>6</v>
      </c>
      <c r="E53" s="23">
        <v>3</v>
      </c>
      <c r="F53" s="19">
        <f>GEOMEAN(C53:E53)</f>
        <v>2.6207413942088964</v>
      </c>
      <c r="G53" s="19">
        <f>F53/$F$56</f>
        <v>0.66666666666666663</v>
      </c>
    </row>
    <row r="54" spans="2:7" x14ac:dyDescent="0.3">
      <c r="B54" s="20" t="s">
        <v>23</v>
      </c>
      <c r="C54" s="19">
        <f>1/D53</f>
        <v>0.16666666666666666</v>
      </c>
      <c r="D54" s="19">
        <v>1</v>
      </c>
      <c r="E54" s="23">
        <v>4</v>
      </c>
      <c r="F54" s="19">
        <f t="shared" ref="F54:F55" si="14">GEOMEAN(C54:E54)</f>
        <v>0.87358046473629891</v>
      </c>
      <c r="G54" s="19">
        <f t="shared" ref="G54:G55" si="15">F54/$F$56</f>
        <v>0.22222222222222224</v>
      </c>
    </row>
    <row r="55" spans="2:7" x14ac:dyDescent="0.3">
      <c r="B55" s="20" t="s">
        <v>24</v>
      </c>
      <c r="C55" s="19">
        <f>1/E53</f>
        <v>0.33333333333333331</v>
      </c>
      <c r="D55" s="19">
        <f>1/E54</f>
        <v>0.25</v>
      </c>
      <c r="E55" s="23">
        <v>1</v>
      </c>
      <c r="F55" s="19">
        <f t="shared" si="14"/>
        <v>0.43679023236814946</v>
      </c>
      <c r="G55" s="19">
        <f t="shared" si="15"/>
        <v>0.11111111111111112</v>
      </c>
    </row>
    <row r="56" spans="2:7" x14ac:dyDescent="0.3">
      <c r="B56" s="20" t="s">
        <v>10</v>
      </c>
      <c r="C56" s="19">
        <f>SUM(C53:C55)</f>
        <v>1.5</v>
      </c>
      <c r="D56" s="19">
        <f>SUM(D53:D55)</f>
        <v>7.25</v>
      </c>
      <c r="E56" s="19">
        <f>SUM(E53:E55)</f>
        <v>8</v>
      </c>
      <c r="F56" s="19">
        <f>SUM(F53:F55)</f>
        <v>3.9311120913133446</v>
      </c>
      <c r="G56" s="19">
        <f>SUM(G53:G55)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topLeftCell="A4" workbookViewId="0">
      <selection activeCell="J24" sqref="J24"/>
    </sheetView>
  </sheetViews>
  <sheetFormatPr defaultRowHeight="14.4" x14ac:dyDescent="0.3"/>
  <cols>
    <col min="3" max="3" width="12.5546875" customWidth="1"/>
    <col min="4" max="4" width="13.6640625" customWidth="1"/>
    <col min="5" max="5" width="13.21875" customWidth="1"/>
    <col min="6" max="6" width="14.33203125" customWidth="1"/>
    <col min="7" max="7" width="13.6640625" customWidth="1"/>
    <col min="8" max="8" width="13" customWidth="1"/>
    <col min="9" max="9" width="14.21875" customWidth="1"/>
    <col min="10" max="10" width="13.44140625" customWidth="1"/>
    <col min="11" max="11" width="10" customWidth="1"/>
  </cols>
  <sheetData>
    <row r="2" spans="2:11" ht="15.6" customHeight="1" x14ac:dyDescent="0.3"/>
    <row r="3" spans="2:11" ht="69.599999999999994" customHeight="1" x14ac:dyDescent="0.3">
      <c r="B3" s="24"/>
      <c r="C3" s="26" t="s">
        <v>25</v>
      </c>
      <c r="D3" s="26" t="s">
        <v>26</v>
      </c>
      <c r="E3" s="26" t="s">
        <v>34</v>
      </c>
      <c r="F3" s="26" t="s">
        <v>27</v>
      </c>
      <c r="G3" s="26" t="s">
        <v>28</v>
      </c>
      <c r="H3" s="26" t="s">
        <v>29</v>
      </c>
      <c r="I3" s="26" t="s">
        <v>30</v>
      </c>
      <c r="J3" s="26" t="s">
        <v>31</v>
      </c>
      <c r="K3" s="26" t="s">
        <v>32</v>
      </c>
    </row>
    <row r="4" spans="2:11" x14ac:dyDescent="0.3">
      <c r="B4" s="27" t="s">
        <v>33</v>
      </c>
      <c r="C4" s="28">
        <f>Етап1!C28</f>
        <v>0.32469832731766851</v>
      </c>
      <c r="D4" s="28">
        <f>Етап1!C29</f>
        <v>0.19660759706255101</v>
      </c>
      <c r="E4" s="28">
        <f>Етап1!C30</f>
        <v>0.16764850005927115</v>
      </c>
      <c r="F4" s="28">
        <f>Етап1!C31</f>
        <v>8.9660146794378254E-2</v>
      </c>
      <c r="G4" s="28">
        <f>Етап1!C32</f>
        <v>9.3373083887233047E-2</v>
      </c>
      <c r="H4" s="28">
        <f>Етап1!C33</f>
        <v>6.1407144246738557E-2</v>
      </c>
      <c r="I4" s="28">
        <f>Етап1!C34</f>
        <v>3.8002795218473051E-2</v>
      </c>
      <c r="J4" s="28">
        <f>Етап1!C35</f>
        <v>2.7588857203381754E-2</v>
      </c>
      <c r="K4" s="24"/>
    </row>
    <row r="5" spans="2:11" x14ac:dyDescent="0.3">
      <c r="B5" s="29" t="s">
        <v>22</v>
      </c>
      <c r="C5" s="24">
        <f>MAX(Етап2!G4,Етап3!G4)</f>
        <v>0.67381057108364217</v>
      </c>
      <c r="D5" s="24">
        <f>MAX(Етап2!G11,Етап3!G11)</f>
        <v>0.72584830609568107</v>
      </c>
      <c r="E5" s="24">
        <f>MAX(Етап2!G18,Етап3!G18)</f>
        <v>0.67448600087594202</v>
      </c>
      <c r="F5" s="24">
        <f>MAX(Етап2!G25,Етап3!G25)</f>
        <v>0.35378382671382907</v>
      </c>
      <c r="G5" s="24">
        <f>MAX(Етап2!G32,Етап3!G32)</f>
        <v>0.70097356529085919</v>
      </c>
      <c r="H5" s="24">
        <f>MAX(Етап2!G39,Етап3!G39)</f>
        <v>0.55842454309479728</v>
      </c>
      <c r="I5" s="24">
        <f>MAX(Етап2!G46,Етап3!G46)</f>
        <v>0.72382068100762287</v>
      </c>
      <c r="J5" s="24">
        <f>MAX(Етап2!G53,Етап3!G53)</f>
        <v>0.72153608743926501</v>
      </c>
      <c r="K5" s="24">
        <f>C4*C5+D4*D5+E4*E5+F4*F5+G4*G5+H4*H5+I4*I5+J4*J5</f>
        <v>0.6534462180297379</v>
      </c>
    </row>
    <row r="6" spans="2:11" x14ac:dyDescent="0.3">
      <c r="B6" s="29" t="s">
        <v>23</v>
      </c>
      <c r="C6" s="24">
        <f>MAX(Етап2!G5,Етап3!G5)</f>
        <v>0.37912877636182873</v>
      </c>
      <c r="D6" s="24">
        <f>MAX(Етап2!G12,Етап3!G12)</f>
        <v>0.56376387123443827</v>
      </c>
      <c r="E6" s="24">
        <f>MAX(Етап2!G19,Етап3!G19)</f>
        <v>0.62477487779704011</v>
      </c>
      <c r="F6" s="24">
        <f>MAX(Етап2!G26,Етап3!G26)</f>
        <v>0.33292332737311559</v>
      </c>
      <c r="G6" s="24">
        <f>MAX(Етап2!G33,Етап3!G33)</f>
        <v>0.24985553300653499</v>
      </c>
      <c r="H6" s="24">
        <f>MAX(Етап2!G40,Етап3!G40)</f>
        <v>0.70155538461874833</v>
      </c>
      <c r="I6" s="24">
        <f>MAX(Етап2!G47,Етап3!G47)</f>
        <v>0.15699613554023423</v>
      </c>
      <c r="J6" s="24">
        <f>MAX(Етап2!G54,Етап3!G54)</f>
        <v>0.22222222222222224</v>
      </c>
      <c r="K6" s="24">
        <f>C4*C6+D4*D6+E4*E6+F4*F6+G4*G6+H4*H6+I4*I6+J4*J6</f>
        <v>0.44704270858650147</v>
      </c>
    </row>
    <row r="7" spans="2:11" x14ac:dyDescent="0.3">
      <c r="B7" s="29" t="s">
        <v>24</v>
      </c>
      <c r="C7" s="24">
        <f>MAX(Етап2!G6,Етап3!G6)</f>
        <v>0.11326863319628726</v>
      </c>
      <c r="D7" s="24">
        <f>MAX(Етап2!G13,Етап3!G13)</f>
        <v>0.11062485346982581</v>
      </c>
      <c r="E7" s="24">
        <f>MAX(Етап2!G20,Етап3!G20)</f>
        <v>9.3284396651823989E-2</v>
      </c>
      <c r="F7" s="24">
        <f>MAX(Етап2!G27,Етап3!G27)</f>
        <v>0.55543562507096711</v>
      </c>
      <c r="G7" s="24">
        <f>MAX(Етап2!G34,Етап3!G34)</f>
        <v>0.1061461250434154</v>
      </c>
      <c r="H7" s="24">
        <f>MAX(Етап2!G41,Етап3!G41)</f>
        <v>0.12195719296922711</v>
      </c>
      <c r="I7" s="24">
        <f>MAX(Етап2!G48,Етап3!G48)</f>
        <v>0.18430663653901613</v>
      </c>
      <c r="J7" s="24">
        <f>MAX(Етап2!G55,Етап3!G55)</f>
        <v>0.18430663653901613</v>
      </c>
      <c r="K7" s="24">
        <f>C4*C7+D4*D7+E4*E7+F4*F7+G4*G7+H4*H7+I4*I7+J4*J7</f>
        <v>0.1534564620302753</v>
      </c>
    </row>
    <row r="10" spans="2:11" ht="18.600000000000001" customHeight="1" x14ac:dyDescent="0.3">
      <c r="B10" s="25" t="s">
        <v>35</v>
      </c>
      <c r="C10" s="25"/>
      <c r="D10" s="25"/>
      <c r="E10" s="25"/>
      <c r="F10" s="30"/>
      <c r="G10" s="31">
        <f>MAX(K5:K7)</f>
        <v>0.6534462180297379</v>
      </c>
    </row>
  </sheetData>
  <mergeCells count="1">
    <mergeCell ref="B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Етап1</vt:lpstr>
      <vt:lpstr>Етап2</vt:lpstr>
      <vt:lpstr>Етап3</vt:lpstr>
      <vt:lpstr>Етап4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2023-11-29T05:22:11Z</dcterms:modified>
</cp:coreProperties>
</file>