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tz\OneDrive\Documents\Atika\"/>
    </mc:Choice>
  </mc:AlternateContent>
  <xr:revisionPtr revIDLastSave="0" documentId="13_ncr:1_{5C7A02D4-E078-481E-8168-09A20B2E1E83}" xr6:coauthVersionLast="47" xr6:coauthVersionMax="47" xr10:uidLastSave="{00000000-0000-0000-0000-000000000000}"/>
  <bookViews>
    <workbookView xWindow="13830" yWindow="1200" windowWidth="9780" windowHeight="9510" tabRatio="802" firstSheet="45" activeTab="50" xr2:uid="{A14B348E-1221-4B24-8AD1-396FC8FD20CF}"/>
  </bookViews>
  <sheets>
    <sheet name="Correlations" sheetId="53" r:id="rId1"/>
    <sheet name="GCO" sheetId="28" r:id="rId2"/>
    <sheet name="GO" sheetId="27" r:id="rId3"/>
    <sheet name="GPS" sheetId="26" r:id="rId4"/>
    <sheet name="HD" sheetId="25" r:id="rId5"/>
    <sheet name="HIBB" sheetId="24" r:id="rId6"/>
    <sheet name="HLF" sheetId="23" r:id="rId7"/>
    <sheet name="JACK" sheetId="22" r:id="rId8"/>
    <sheet name="JILL" sheetId="21" r:id="rId9"/>
    <sheet name="JOAN" sheetId="20" r:id="rId10"/>
    <sheet name="JWN" sheetId="19" r:id="rId11"/>
    <sheet name="KIRK" sheetId="18" r:id="rId12"/>
    <sheet name="KR" sheetId="17" r:id="rId13"/>
    <sheet name="KSS" sheetId="16" r:id="rId14"/>
    <sheet name="LE" sheetId="15" r:id="rId15"/>
    <sheet name="LOCO" sheetId="14" r:id="rId16"/>
    <sheet name="LOW" sheetId="13" r:id="rId17"/>
    <sheet name="LULU" sheetId="12" r:id="rId18"/>
    <sheet name="M" sheetId="11" r:id="rId19"/>
    <sheet name="MCD" sheetId="10" r:id="rId20"/>
    <sheet name="MTCH" sheetId="9" r:id="rId21"/>
    <sheet name="MUSA" sheetId="8" r:id="rId22"/>
    <sheet name="NDLS" sheetId="7" r:id="rId23"/>
    <sheet name="NFLX" sheetId="6" r:id="rId24"/>
    <sheet name="NYT" sheetId="5" r:id="rId25"/>
    <sheet name="OLLI" sheetId="4" r:id="rId26"/>
    <sheet name="ORLY" sheetId="3" r:id="rId27"/>
    <sheet name="OSTK" sheetId="2" r:id="rId28"/>
    <sheet name="PBPB" sheetId="29" r:id="rId29"/>
    <sheet name="PETS" sheetId="30" r:id="rId30"/>
    <sheet name="PLAY" sheetId="31" r:id="rId31"/>
    <sheet name="PLCE" sheetId="32" r:id="rId32"/>
    <sheet name="PRTY" sheetId="33" r:id="rId33"/>
    <sheet name="PTON" sheetId="34" r:id="rId34"/>
    <sheet name="PZZA" sheetId="35" r:id="rId35"/>
    <sheet name="QRTEA" sheetId="36" r:id="rId36"/>
    <sheet name="QSR" sheetId="37" r:id="rId37"/>
    <sheet name="RH" sheetId="38" r:id="rId38"/>
    <sheet name="ROST" sheetId="39" r:id="rId39"/>
    <sheet name="RRGB" sheetId="40" r:id="rId40"/>
    <sheet name="RUTH" sheetId="41" r:id="rId41"/>
    <sheet name="SBH" sheetId="42" r:id="rId42"/>
    <sheet name="SBUX" sheetId="43" r:id="rId43"/>
    <sheet name="SCVL" sheetId="44" r:id="rId44"/>
    <sheet name="SEAS" sheetId="45" r:id="rId45"/>
    <sheet name="SFIX" sheetId="46" r:id="rId46"/>
    <sheet name="SFM" sheetId="47" r:id="rId47"/>
    <sheet name="SHAK" sheetId="48" r:id="rId48"/>
    <sheet name="SIX" sheetId="49" r:id="rId49"/>
    <sheet name="SPOT" sheetId="50" r:id="rId50"/>
    <sheet name="SPWH" sheetId="51" r:id="rId51"/>
    <sheet name="Comments" sheetId="52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7" l="1"/>
  <c r="S4" i="37"/>
  <c r="S5" i="37"/>
  <c r="S6" i="37"/>
  <c r="S7" i="37"/>
  <c r="S8" i="37"/>
  <c r="S9" i="37"/>
  <c r="S10" i="37"/>
  <c r="S11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N40" i="5"/>
  <c r="F3" i="38"/>
  <c r="F3" i="39"/>
  <c r="E52" i="53"/>
  <c r="E42" i="53"/>
  <c r="E40" i="53"/>
  <c r="E39" i="53"/>
  <c r="E28" i="53"/>
  <c r="E10" i="53"/>
  <c r="E4" i="53"/>
  <c r="D52" i="53"/>
  <c r="D42" i="53"/>
  <c r="D40" i="53"/>
  <c r="D39" i="53"/>
  <c r="D28" i="53"/>
  <c r="D10" i="53"/>
  <c r="D4" i="53"/>
  <c r="C52" i="53"/>
  <c r="C42" i="53"/>
  <c r="C40" i="53"/>
  <c r="C39" i="53"/>
  <c r="C28" i="53"/>
  <c r="C10" i="53"/>
  <c r="C4" i="53"/>
  <c r="B52" i="53"/>
  <c r="B42" i="53"/>
  <c r="B28" i="53"/>
  <c r="B10" i="53"/>
  <c r="B4" i="53"/>
  <c r="E51" i="53"/>
  <c r="E50" i="53"/>
  <c r="E49" i="53"/>
  <c r="E48" i="53"/>
  <c r="E47" i="53"/>
  <c r="E46" i="53"/>
  <c r="E45" i="53"/>
  <c r="E44" i="53"/>
  <c r="E43" i="53"/>
  <c r="E41" i="53"/>
  <c r="E37" i="53"/>
  <c r="E36" i="53"/>
  <c r="E35" i="53"/>
  <c r="E34" i="53"/>
  <c r="E33" i="53"/>
  <c r="E32" i="53"/>
  <c r="E30" i="53"/>
  <c r="E29" i="53"/>
  <c r="E27" i="53"/>
  <c r="E25" i="53"/>
  <c r="E24" i="53"/>
  <c r="E23" i="53"/>
  <c r="E22" i="53"/>
  <c r="E21" i="53"/>
  <c r="E20" i="53"/>
  <c r="E19" i="53"/>
  <c r="E18" i="53"/>
  <c r="E17" i="53"/>
  <c r="E15" i="53"/>
  <c r="E14" i="53"/>
  <c r="E12" i="53"/>
  <c r="E11" i="53"/>
  <c r="E9" i="53"/>
  <c r="E8" i="53"/>
  <c r="E7" i="53"/>
  <c r="E6" i="53"/>
  <c r="E5" i="53"/>
  <c r="E3" i="53"/>
  <c r="D51" i="53"/>
  <c r="D50" i="53"/>
  <c r="D49" i="53"/>
  <c r="D48" i="53"/>
  <c r="D47" i="53"/>
  <c r="D46" i="53"/>
  <c r="D45" i="53"/>
  <c r="D44" i="53"/>
  <c r="D43" i="53"/>
  <c r="D41" i="53"/>
  <c r="D37" i="53"/>
  <c r="D36" i="53"/>
  <c r="D35" i="53"/>
  <c r="D34" i="53"/>
  <c r="D33" i="53"/>
  <c r="D32" i="53"/>
  <c r="D30" i="53"/>
  <c r="D29" i="53"/>
  <c r="D27" i="53"/>
  <c r="D25" i="53"/>
  <c r="D24" i="53"/>
  <c r="D23" i="53"/>
  <c r="D22" i="53"/>
  <c r="D21" i="53"/>
  <c r="D20" i="53"/>
  <c r="D19" i="53"/>
  <c r="D18" i="53"/>
  <c r="D17" i="53"/>
  <c r="D15" i="53"/>
  <c r="D14" i="53"/>
  <c r="D12" i="53"/>
  <c r="D11" i="53"/>
  <c r="D9" i="53"/>
  <c r="D8" i="53"/>
  <c r="D7" i="53"/>
  <c r="D6" i="53"/>
  <c r="D5" i="53"/>
  <c r="D3" i="53"/>
  <c r="C51" i="53"/>
  <c r="C50" i="53"/>
  <c r="C49" i="53"/>
  <c r="C48" i="53"/>
  <c r="C47" i="53"/>
  <c r="C46" i="53"/>
  <c r="C45" i="53"/>
  <c r="C44" i="53"/>
  <c r="C43" i="53"/>
  <c r="C41" i="53"/>
  <c r="C37" i="53"/>
  <c r="C36" i="53"/>
  <c r="C35" i="53"/>
  <c r="C34" i="53"/>
  <c r="C33" i="53"/>
  <c r="C32" i="53"/>
  <c r="C30" i="53"/>
  <c r="C29" i="53"/>
  <c r="C27" i="53"/>
  <c r="C25" i="53"/>
  <c r="C24" i="53"/>
  <c r="C23" i="53"/>
  <c r="C22" i="53"/>
  <c r="C21" i="53"/>
  <c r="C20" i="53"/>
  <c r="C19" i="53"/>
  <c r="C18" i="53"/>
  <c r="C17" i="53"/>
  <c r="C15" i="53"/>
  <c r="C14" i="53"/>
  <c r="C12" i="53"/>
  <c r="C11" i="53"/>
  <c r="C9" i="53"/>
  <c r="C8" i="53"/>
  <c r="C7" i="53"/>
  <c r="C6" i="53"/>
  <c r="C5" i="53"/>
  <c r="C3" i="53"/>
  <c r="B51" i="53"/>
  <c r="B50" i="53"/>
  <c r="B49" i="53"/>
  <c r="B48" i="53"/>
  <c r="B47" i="53"/>
  <c r="B46" i="53"/>
  <c r="B45" i="53"/>
  <c r="B44" i="53"/>
  <c r="B43" i="53"/>
  <c r="B41" i="53"/>
  <c r="B37" i="53"/>
  <c r="B36" i="53"/>
  <c r="B35" i="53"/>
  <c r="B34" i="53"/>
  <c r="B33" i="53"/>
  <c r="B32" i="53"/>
  <c r="B30" i="53"/>
  <c r="B29" i="53"/>
  <c r="B27" i="53"/>
  <c r="B25" i="53"/>
  <c r="B24" i="53"/>
  <c r="B23" i="53"/>
  <c r="B22" i="53"/>
  <c r="B21" i="53"/>
  <c r="B20" i="53"/>
  <c r="B19" i="53"/>
  <c r="B18" i="53"/>
  <c r="B17" i="53"/>
  <c r="B15" i="53"/>
  <c r="B14" i="53"/>
  <c r="B12" i="53"/>
  <c r="B11" i="53"/>
  <c r="B9" i="53"/>
  <c r="B8" i="53"/>
  <c r="B7" i="53"/>
  <c r="B6" i="53"/>
  <c r="B5" i="53"/>
  <c r="B3" i="53"/>
  <c r="R4" i="51"/>
  <c r="Q4" i="51"/>
  <c r="P4" i="51"/>
  <c r="R3" i="51"/>
  <c r="Q3" i="51"/>
  <c r="P3" i="51"/>
  <c r="AE6" i="50"/>
  <c r="AD6" i="50"/>
  <c r="AC6" i="50"/>
  <c r="AE5" i="50"/>
  <c r="AD5" i="50"/>
  <c r="AC5" i="50"/>
  <c r="AE4" i="50"/>
  <c r="AD4" i="50"/>
  <c r="AC4" i="50"/>
  <c r="AE3" i="50"/>
  <c r="AD3" i="50"/>
  <c r="AC3" i="50"/>
  <c r="AA6" i="49"/>
  <c r="Z6" i="49"/>
  <c r="Y6" i="49"/>
  <c r="AA5" i="49"/>
  <c r="Z5" i="49"/>
  <c r="Y5" i="49"/>
  <c r="AA4" i="49"/>
  <c r="Z4" i="49"/>
  <c r="Y4" i="49"/>
  <c r="AA3" i="49"/>
  <c r="Z3" i="49"/>
  <c r="Y3" i="49"/>
  <c r="AA6" i="48"/>
  <c r="Z6" i="48"/>
  <c r="Y6" i="48"/>
  <c r="AA5" i="48"/>
  <c r="Z5" i="48"/>
  <c r="Y5" i="48"/>
  <c r="AA4" i="48"/>
  <c r="Z4" i="48"/>
  <c r="Y4" i="48"/>
  <c r="AA3" i="48"/>
  <c r="Z3" i="48"/>
  <c r="Y3" i="48"/>
  <c r="AA6" i="47"/>
  <c r="Z6" i="47"/>
  <c r="Y6" i="47"/>
  <c r="AA5" i="47"/>
  <c r="Z5" i="47"/>
  <c r="Y5" i="47"/>
  <c r="AA4" i="47"/>
  <c r="Z4" i="47"/>
  <c r="Y4" i="47"/>
  <c r="AA3" i="47"/>
  <c r="Z3" i="47"/>
  <c r="Y3" i="47"/>
  <c r="AA6" i="46"/>
  <c r="Z6" i="46"/>
  <c r="Y6" i="46"/>
  <c r="AA5" i="46"/>
  <c r="Z5" i="46"/>
  <c r="Y5" i="46"/>
  <c r="AA4" i="46"/>
  <c r="Z4" i="46"/>
  <c r="Y4" i="46"/>
  <c r="AA3" i="46"/>
  <c r="Z3" i="46"/>
  <c r="Y3" i="46"/>
  <c r="AG6" i="45"/>
  <c r="AF6" i="45"/>
  <c r="AE6" i="45"/>
  <c r="AG5" i="45"/>
  <c r="AF5" i="45"/>
  <c r="AE5" i="45"/>
  <c r="AG4" i="45"/>
  <c r="AF4" i="45"/>
  <c r="AE4" i="45"/>
  <c r="AG3" i="45"/>
  <c r="AF3" i="45"/>
  <c r="AE3" i="45"/>
  <c r="AA6" i="44"/>
  <c r="Z6" i="44"/>
  <c r="Y6" i="44"/>
  <c r="AA5" i="44"/>
  <c r="Z5" i="44"/>
  <c r="Y5" i="44"/>
  <c r="AA4" i="44"/>
  <c r="Z4" i="44"/>
  <c r="Y4" i="44"/>
  <c r="AA3" i="44"/>
  <c r="Z3" i="44"/>
  <c r="Y3" i="44"/>
  <c r="AA6" i="43"/>
  <c r="Z6" i="43"/>
  <c r="Y6" i="43"/>
  <c r="AA5" i="43"/>
  <c r="Z5" i="43"/>
  <c r="Y5" i="43"/>
  <c r="AA4" i="43"/>
  <c r="Z4" i="43"/>
  <c r="Y4" i="43"/>
  <c r="AA3" i="43"/>
  <c r="Z3" i="43"/>
  <c r="Y3" i="43"/>
  <c r="AA6" i="42"/>
  <c r="Z6" i="42"/>
  <c r="Y6" i="42"/>
  <c r="AA5" i="42"/>
  <c r="Z5" i="42"/>
  <c r="Y5" i="42"/>
  <c r="AA4" i="42"/>
  <c r="Z4" i="42"/>
  <c r="Y4" i="42"/>
  <c r="AA3" i="42"/>
  <c r="Z3" i="42"/>
  <c r="Y3" i="42"/>
  <c r="R4" i="41"/>
  <c r="Q4" i="41"/>
  <c r="P4" i="41"/>
  <c r="R3" i="41"/>
  <c r="Q3" i="41"/>
  <c r="P3" i="41"/>
  <c r="AC6" i="40"/>
  <c r="AB6" i="40"/>
  <c r="AA6" i="40"/>
  <c r="AC5" i="40"/>
  <c r="AB5" i="40"/>
  <c r="AA5" i="40"/>
  <c r="AC4" i="40"/>
  <c r="AB4" i="40"/>
  <c r="AA4" i="40"/>
  <c r="AC3" i="40"/>
  <c r="AB3" i="40"/>
  <c r="AA3" i="40"/>
  <c r="R4" i="39"/>
  <c r="Q4" i="39"/>
  <c r="P4" i="39"/>
  <c r="R4" i="38"/>
  <c r="Q4" i="38"/>
  <c r="P4" i="38"/>
  <c r="AE6" i="36"/>
  <c r="AD6" i="36"/>
  <c r="AC6" i="36"/>
  <c r="AE5" i="36"/>
  <c r="AD5" i="36"/>
  <c r="AC5" i="36"/>
  <c r="AE4" i="36"/>
  <c r="AD4" i="36"/>
  <c r="AC4" i="36"/>
  <c r="AE3" i="36"/>
  <c r="AD3" i="36"/>
  <c r="AC3" i="36"/>
  <c r="AA6" i="35"/>
  <c r="Z6" i="35"/>
  <c r="Y6" i="35"/>
  <c r="AA5" i="35"/>
  <c r="Z5" i="35"/>
  <c r="Y5" i="35"/>
  <c r="AA4" i="35"/>
  <c r="Z4" i="35"/>
  <c r="Y4" i="35"/>
  <c r="AA3" i="35"/>
  <c r="Z3" i="35"/>
  <c r="Y3" i="35"/>
  <c r="AA6" i="34"/>
  <c r="Z6" i="34"/>
  <c r="Y6" i="34"/>
  <c r="AA5" i="34"/>
  <c r="Z5" i="34"/>
  <c r="Y5" i="34"/>
  <c r="AA4" i="34"/>
  <c r="Z4" i="34"/>
  <c r="Y4" i="34"/>
  <c r="AA3" i="34"/>
  <c r="Z3" i="34"/>
  <c r="Y3" i="34"/>
  <c r="AA6" i="33"/>
  <c r="Z6" i="33"/>
  <c r="Y6" i="33"/>
  <c r="AA5" i="33"/>
  <c r="Z5" i="33"/>
  <c r="Y5" i="33"/>
  <c r="AA4" i="33"/>
  <c r="Z4" i="33"/>
  <c r="Y4" i="33"/>
  <c r="AA3" i="33"/>
  <c r="Z3" i="33"/>
  <c r="Y3" i="33"/>
  <c r="AA6" i="32"/>
  <c r="Z6" i="32"/>
  <c r="Y6" i="32"/>
  <c r="AA5" i="32"/>
  <c r="Z5" i="32"/>
  <c r="Y5" i="32"/>
  <c r="AA4" i="32"/>
  <c r="Z4" i="32"/>
  <c r="Y4" i="32"/>
  <c r="AA3" i="32"/>
  <c r="Z3" i="32"/>
  <c r="Y3" i="32"/>
  <c r="AA6" i="31"/>
  <c r="Z6" i="31"/>
  <c r="Y6" i="31"/>
  <c r="Q4" i="31"/>
  <c r="AA5" i="31"/>
  <c r="Z5" i="31"/>
  <c r="Y5" i="31"/>
  <c r="AA4" i="31"/>
  <c r="Z4" i="31"/>
  <c r="Y4" i="31"/>
  <c r="AA3" i="31"/>
  <c r="Z3" i="31"/>
  <c r="Y3" i="31"/>
  <c r="AA6" i="29"/>
  <c r="Z6" i="29"/>
  <c r="Y6" i="29"/>
  <c r="AA5" i="29"/>
  <c r="Z5" i="29"/>
  <c r="Y5" i="29"/>
  <c r="AA4" i="29"/>
  <c r="Z4" i="29"/>
  <c r="Y4" i="29"/>
  <c r="AA3" i="29"/>
  <c r="Z3" i="29"/>
  <c r="Y3" i="29"/>
  <c r="AA6" i="2"/>
  <c r="Z6" i="2"/>
  <c r="Y6" i="2"/>
  <c r="AA5" i="2"/>
  <c r="Z5" i="2"/>
  <c r="Y5" i="2"/>
  <c r="AA4" i="2"/>
  <c r="Z4" i="2"/>
  <c r="Y4" i="2"/>
  <c r="AA3" i="2"/>
  <c r="Z3" i="2"/>
  <c r="Y3" i="2"/>
  <c r="R4" i="3"/>
  <c r="Q4" i="3"/>
  <c r="P4" i="3"/>
  <c r="R3" i="3"/>
  <c r="Q3" i="3"/>
  <c r="P3" i="3"/>
  <c r="AA6" i="4"/>
  <c r="Z6" i="4"/>
  <c r="Y6" i="4"/>
  <c r="AA5" i="4"/>
  <c r="Z5" i="4"/>
  <c r="Y5" i="4"/>
  <c r="AA4" i="4"/>
  <c r="Z4" i="4"/>
  <c r="Y4" i="4"/>
  <c r="AA3" i="4"/>
  <c r="Z3" i="4"/>
  <c r="Y3" i="4"/>
  <c r="AA6" i="6"/>
  <c r="Z6" i="6"/>
  <c r="Y6" i="6"/>
  <c r="AA5" i="6"/>
  <c r="Z5" i="6"/>
  <c r="Y5" i="6"/>
  <c r="AA4" i="6"/>
  <c r="Z4" i="6"/>
  <c r="Y4" i="6"/>
  <c r="AA3" i="6"/>
  <c r="Z3" i="6"/>
  <c r="Y3" i="6"/>
  <c r="AA6" i="7"/>
  <c r="Z6" i="7"/>
  <c r="Y6" i="7"/>
  <c r="AA5" i="7"/>
  <c r="Z5" i="7"/>
  <c r="Y5" i="7"/>
  <c r="AA4" i="7"/>
  <c r="Z4" i="7"/>
  <c r="Y4" i="7"/>
  <c r="AA3" i="7"/>
  <c r="Z3" i="7"/>
  <c r="Y3" i="7"/>
  <c r="AA6" i="8"/>
  <c r="Z6" i="8"/>
  <c r="Y6" i="8"/>
  <c r="AA5" i="8"/>
  <c r="Z5" i="8"/>
  <c r="Y5" i="8"/>
  <c r="AA4" i="8"/>
  <c r="Z4" i="8"/>
  <c r="Y4" i="8"/>
  <c r="AA3" i="8"/>
  <c r="Z3" i="8"/>
  <c r="Y3" i="8"/>
  <c r="AK6" i="9"/>
  <c r="AJ6" i="9"/>
  <c r="AI6" i="9"/>
  <c r="AK5" i="9"/>
  <c r="AJ5" i="9"/>
  <c r="AI5" i="9"/>
  <c r="AK4" i="9"/>
  <c r="AJ4" i="9"/>
  <c r="AI4" i="9"/>
  <c r="AK3" i="9"/>
  <c r="AJ3" i="9"/>
  <c r="AI3" i="9"/>
  <c r="AA6" i="10"/>
  <c r="Z6" i="10"/>
  <c r="Y6" i="10"/>
  <c r="AA5" i="10"/>
  <c r="Z5" i="10"/>
  <c r="Y5" i="10"/>
  <c r="AA4" i="10"/>
  <c r="Z4" i="10"/>
  <c r="Y4" i="10"/>
  <c r="AA3" i="10"/>
  <c r="Z3" i="10"/>
  <c r="Y3" i="10"/>
  <c r="AA6" i="11"/>
  <c r="Z6" i="11"/>
  <c r="Y6" i="11"/>
  <c r="AA5" i="11"/>
  <c r="Z5" i="11"/>
  <c r="Y5" i="11"/>
  <c r="AA4" i="11"/>
  <c r="Z4" i="11"/>
  <c r="Y4" i="11"/>
  <c r="AA3" i="11"/>
  <c r="Z3" i="11"/>
  <c r="Y3" i="11"/>
  <c r="AA6" i="12"/>
  <c r="Z6" i="12"/>
  <c r="Y6" i="12"/>
  <c r="AA5" i="12"/>
  <c r="Z5" i="12"/>
  <c r="Y5" i="12"/>
  <c r="AA4" i="12"/>
  <c r="Z4" i="12"/>
  <c r="Y4" i="12"/>
  <c r="AA3" i="12"/>
  <c r="Z3" i="12"/>
  <c r="Y3" i="12"/>
  <c r="AA6" i="13"/>
  <c r="Z6" i="13"/>
  <c r="Y6" i="13"/>
  <c r="AA5" i="13"/>
  <c r="Z5" i="13"/>
  <c r="Y5" i="13"/>
  <c r="AA4" i="13"/>
  <c r="Z4" i="13"/>
  <c r="Y4" i="13"/>
  <c r="AA3" i="13"/>
  <c r="Z3" i="13"/>
  <c r="Y3" i="13"/>
  <c r="AA6" i="14"/>
  <c r="Z6" i="14"/>
  <c r="Y6" i="14"/>
  <c r="AA5" i="14"/>
  <c r="Z5" i="14"/>
  <c r="Y5" i="14"/>
  <c r="AA4" i="14"/>
  <c r="Z4" i="14"/>
  <c r="Y4" i="14"/>
  <c r="AA3" i="14"/>
  <c r="Z3" i="14"/>
  <c r="Y3" i="14"/>
  <c r="AC6" i="16"/>
  <c r="AB6" i="16"/>
  <c r="AA6" i="16"/>
  <c r="AC5" i="16"/>
  <c r="AB5" i="16"/>
  <c r="AA5" i="16"/>
  <c r="AC4" i="16"/>
  <c r="AB4" i="16"/>
  <c r="AA4" i="16"/>
  <c r="AC3" i="16"/>
  <c r="AB3" i="16"/>
  <c r="AA3" i="16"/>
  <c r="AK6" i="17"/>
  <c r="AJ6" i="17"/>
  <c r="AI6" i="17"/>
  <c r="AK5" i="17"/>
  <c r="AJ5" i="17"/>
  <c r="AI5" i="17"/>
  <c r="AK4" i="17"/>
  <c r="AJ4" i="17"/>
  <c r="AI4" i="17"/>
  <c r="AK3" i="17"/>
  <c r="AJ3" i="17"/>
  <c r="AI3" i="17"/>
  <c r="AC6" i="19"/>
  <c r="AB6" i="19"/>
  <c r="AA6" i="19"/>
  <c r="AC5" i="19"/>
  <c r="AB5" i="19"/>
  <c r="AA5" i="19"/>
  <c r="AC4" i="19"/>
  <c r="AB4" i="19"/>
  <c r="AA4" i="19"/>
  <c r="AC3" i="19"/>
  <c r="AB3" i="19"/>
  <c r="AA3" i="19"/>
  <c r="AA6" i="20"/>
  <c r="Z6" i="20"/>
  <c r="Y6" i="20"/>
  <c r="AA5" i="20"/>
  <c r="Z5" i="20"/>
  <c r="Y5" i="20"/>
  <c r="AA4" i="20"/>
  <c r="Z4" i="20"/>
  <c r="Y4" i="20"/>
  <c r="AA3" i="20"/>
  <c r="Z3" i="20"/>
  <c r="Y3" i="20"/>
  <c r="R4" i="21"/>
  <c r="Q4" i="21"/>
  <c r="P4" i="21"/>
  <c r="R3" i="21"/>
  <c r="Q3" i="21"/>
  <c r="P3" i="21"/>
  <c r="AC6" i="22"/>
  <c r="AB6" i="22"/>
  <c r="AA6" i="22"/>
  <c r="AC5" i="22"/>
  <c r="AB5" i="22"/>
  <c r="AA5" i="22"/>
  <c r="AC4" i="22"/>
  <c r="AB4" i="22"/>
  <c r="AA4" i="22"/>
  <c r="AC3" i="22"/>
  <c r="AB3" i="22"/>
  <c r="AA3" i="22"/>
  <c r="AD6" i="23"/>
  <c r="AC6" i="23"/>
  <c r="AB6" i="23"/>
  <c r="AD5" i="23"/>
  <c r="AC5" i="23"/>
  <c r="AB5" i="23"/>
  <c r="AD4" i="23"/>
  <c r="AC4" i="23"/>
  <c r="AB4" i="23"/>
  <c r="AD3" i="23"/>
  <c r="AC3" i="23"/>
  <c r="AB3" i="23"/>
  <c r="AA6" i="24"/>
  <c r="Z6" i="24"/>
  <c r="Y6" i="24"/>
  <c r="AA5" i="24"/>
  <c r="Z5" i="24"/>
  <c r="Y5" i="24"/>
  <c r="AA4" i="24"/>
  <c r="Z4" i="24"/>
  <c r="Y4" i="24"/>
  <c r="AA3" i="24"/>
  <c r="Z3" i="24"/>
  <c r="Y3" i="24"/>
  <c r="AD6" i="25" l="1"/>
  <c r="AC6" i="25"/>
  <c r="AB6" i="25"/>
  <c r="AD5" i="25"/>
  <c r="AC5" i="25"/>
  <c r="AB5" i="25"/>
  <c r="AD4" i="25"/>
  <c r="AC4" i="25"/>
  <c r="AB4" i="25"/>
  <c r="AD3" i="25"/>
  <c r="AC3" i="25"/>
  <c r="AB3" i="25"/>
  <c r="AE6" i="26"/>
  <c r="AD6" i="26"/>
  <c r="AC6" i="26"/>
  <c r="AE5" i="26"/>
  <c r="AD5" i="26"/>
  <c r="AC5" i="26"/>
  <c r="AE4" i="26"/>
  <c r="AD4" i="26"/>
  <c r="AC4" i="26"/>
  <c r="AE3" i="26"/>
  <c r="AD3" i="26"/>
  <c r="AC3" i="26"/>
  <c r="R4" i="27"/>
  <c r="Q4" i="27"/>
  <c r="P4" i="27"/>
  <c r="R3" i="27"/>
  <c r="Q3" i="27"/>
  <c r="P3" i="27"/>
  <c r="T4" i="28"/>
  <c r="S4" i="28"/>
  <c r="R4" i="28"/>
  <c r="T3" i="28"/>
  <c r="S3" i="28"/>
  <c r="R3" i="28"/>
  <c r="Q14" i="46"/>
  <c r="O14" i="46"/>
  <c r="Q13" i="46"/>
  <c r="O13" i="46"/>
  <c r="Q12" i="46"/>
  <c r="O12" i="46"/>
  <c r="Q11" i="46"/>
  <c r="O11" i="46"/>
  <c r="Q10" i="46"/>
  <c r="O10" i="46"/>
  <c r="Q9" i="46"/>
  <c r="O9" i="46"/>
  <c r="Q8" i="46"/>
  <c r="O8" i="46"/>
  <c r="Q7" i="46"/>
  <c r="O7" i="46"/>
  <c r="P7" i="46" s="1"/>
  <c r="Q6" i="46"/>
  <c r="O6" i="46"/>
  <c r="Q5" i="46"/>
  <c r="O5" i="46"/>
  <c r="P9" i="46" s="1"/>
  <c r="Q4" i="46"/>
  <c r="O4" i="46"/>
  <c r="O3" i="46"/>
  <c r="Q14" i="44"/>
  <c r="O14" i="44"/>
  <c r="Q13" i="44"/>
  <c r="O13" i="44"/>
  <c r="Q12" i="44"/>
  <c r="O12" i="44"/>
  <c r="Q11" i="44"/>
  <c r="O11" i="44"/>
  <c r="Q10" i="44"/>
  <c r="O10" i="44"/>
  <c r="Q9" i="44"/>
  <c r="O9" i="44"/>
  <c r="Q8" i="44"/>
  <c r="O8" i="44"/>
  <c r="Q7" i="44"/>
  <c r="O7" i="44"/>
  <c r="P11" i="44" s="1"/>
  <c r="Q6" i="44"/>
  <c r="O6" i="44"/>
  <c r="Q5" i="44"/>
  <c r="O5" i="44"/>
  <c r="P9" i="44" s="1"/>
  <c r="Q4" i="44"/>
  <c r="O4" i="44"/>
  <c r="P8" i="44" s="1"/>
  <c r="O3" i="44"/>
  <c r="Q14" i="32"/>
  <c r="O14" i="32"/>
  <c r="Q13" i="32"/>
  <c r="O13" i="32"/>
  <c r="Q12" i="32"/>
  <c r="O12" i="32"/>
  <c r="Q11" i="32"/>
  <c r="O11" i="32"/>
  <c r="Q10" i="32"/>
  <c r="O10" i="32"/>
  <c r="Q9" i="32"/>
  <c r="O9" i="32"/>
  <c r="Q8" i="32"/>
  <c r="O8" i="32"/>
  <c r="Q7" i="32"/>
  <c r="O7" i="32"/>
  <c r="Q6" i="32"/>
  <c r="O6" i="32"/>
  <c r="Q5" i="32"/>
  <c r="O5" i="32"/>
  <c r="Q4" i="32"/>
  <c r="O4" i="32"/>
  <c r="O3" i="32"/>
  <c r="Q14" i="31"/>
  <c r="O14" i="31"/>
  <c r="Q13" i="31"/>
  <c r="O13" i="31"/>
  <c r="Q12" i="31"/>
  <c r="O12" i="31"/>
  <c r="Q11" i="31"/>
  <c r="O11" i="31"/>
  <c r="Q10" i="31"/>
  <c r="O10" i="31"/>
  <c r="Q9" i="31"/>
  <c r="O9" i="31"/>
  <c r="Q8" i="31"/>
  <c r="O8" i="31"/>
  <c r="Q7" i="31"/>
  <c r="O7" i="31"/>
  <c r="Q6" i="31"/>
  <c r="O6" i="31"/>
  <c r="Q5" i="31"/>
  <c r="O5" i="31"/>
  <c r="O4" i="31"/>
  <c r="O3" i="31"/>
  <c r="Q14" i="4"/>
  <c r="O14" i="4"/>
  <c r="Q13" i="4"/>
  <c r="O13" i="4"/>
  <c r="Q12" i="4"/>
  <c r="O12" i="4"/>
  <c r="P12" i="4" s="1"/>
  <c r="Q11" i="4"/>
  <c r="O11" i="4"/>
  <c r="Q10" i="4"/>
  <c r="O10" i="4"/>
  <c r="Q9" i="4"/>
  <c r="O9" i="4"/>
  <c r="P9" i="4" s="1"/>
  <c r="Q8" i="4"/>
  <c r="O8" i="4"/>
  <c r="Q7" i="4"/>
  <c r="O7" i="4"/>
  <c r="P11" i="4" s="1"/>
  <c r="Q6" i="4"/>
  <c r="O6" i="4"/>
  <c r="Q5" i="4"/>
  <c r="O5" i="4"/>
  <c r="Q4" i="4"/>
  <c r="O4" i="4"/>
  <c r="O3" i="4"/>
  <c r="Q14" i="11"/>
  <c r="O14" i="11"/>
  <c r="Q13" i="11"/>
  <c r="O13" i="11"/>
  <c r="Q12" i="11"/>
  <c r="O12" i="11"/>
  <c r="Q11" i="11"/>
  <c r="O11" i="11"/>
  <c r="Q10" i="11"/>
  <c r="O10" i="11"/>
  <c r="Q9" i="11"/>
  <c r="O9" i="11"/>
  <c r="Q8" i="11"/>
  <c r="O8" i="11"/>
  <c r="Q7" i="11"/>
  <c r="O7" i="11"/>
  <c r="P11" i="11" s="1"/>
  <c r="Q6" i="11"/>
  <c r="O6" i="11"/>
  <c r="Q5" i="11"/>
  <c r="O5" i="11"/>
  <c r="Q4" i="11"/>
  <c r="O4" i="11"/>
  <c r="O3" i="11"/>
  <c r="Q14" i="12"/>
  <c r="O14" i="12"/>
  <c r="Q13" i="12"/>
  <c r="O13" i="12"/>
  <c r="Q12" i="12"/>
  <c r="O12" i="12"/>
  <c r="Q11" i="12"/>
  <c r="O11" i="12"/>
  <c r="Q10" i="12"/>
  <c r="O10" i="12"/>
  <c r="Q9" i="12"/>
  <c r="O9" i="12"/>
  <c r="Q8" i="12"/>
  <c r="O8" i="12"/>
  <c r="Q7" i="12"/>
  <c r="O7" i="12"/>
  <c r="P11" i="12" s="1"/>
  <c r="Q6" i="12"/>
  <c r="O6" i="12"/>
  <c r="Q5" i="12"/>
  <c r="O5" i="12"/>
  <c r="Q4" i="12"/>
  <c r="O4" i="12"/>
  <c r="P8" i="12" s="1"/>
  <c r="O3" i="12"/>
  <c r="Q14" i="13"/>
  <c r="O14" i="13"/>
  <c r="Q13" i="13"/>
  <c r="O13" i="13"/>
  <c r="Q12" i="13"/>
  <c r="O12" i="13"/>
  <c r="Q11" i="13"/>
  <c r="O11" i="13"/>
  <c r="Q10" i="13"/>
  <c r="O10" i="13"/>
  <c r="Q9" i="13"/>
  <c r="O9" i="13"/>
  <c r="Q8" i="13"/>
  <c r="O8" i="13"/>
  <c r="Q7" i="13"/>
  <c r="O7" i="13"/>
  <c r="Q6" i="13"/>
  <c r="O6" i="13"/>
  <c r="Q5" i="13"/>
  <c r="O5" i="13"/>
  <c r="Q4" i="13"/>
  <c r="O4" i="13"/>
  <c r="O3" i="13"/>
  <c r="Q14" i="20"/>
  <c r="O14" i="20"/>
  <c r="Q13" i="20"/>
  <c r="O13" i="20"/>
  <c r="Q12" i="20"/>
  <c r="O12" i="20"/>
  <c r="Q11" i="20"/>
  <c r="O11" i="20"/>
  <c r="Q10" i="20"/>
  <c r="O10" i="20"/>
  <c r="Q9" i="20"/>
  <c r="O9" i="20"/>
  <c r="Q8" i="20"/>
  <c r="O8" i="20"/>
  <c r="Q7" i="20"/>
  <c r="O7" i="20"/>
  <c r="P11" i="20" s="1"/>
  <c r="Q6" i="20"/>
  <c r="O6" i="20"/>
  <c r="P10" i="20" s="1"/>
  <c r="Q5" i="20"/>
  <c r="O5" i="20"/>
  <c r="Q4" i="20"/>
  <c r="O4" i="20"/>
  <c r="P8" i="20" s="1"/>
  <c r="O3" i="20"/>
  <c r="Q14" i="24"/>
  <c r="O14" i="24"/>
  <c r="Q13" i="24"/>
  <c r="O13" i="24"/>
  <c r="Q12" i="24"/>
  <c r="O12" i="24"/>
  <c r="Q11" i="24"/>
  <c r="O11" i="24"/>
  <c r="Q10" i="24"/>
  <c r="O10" i="24"/>
  <c r="Q9" i="24"/>
  <c r="O9" i="24"/>
  <c r="Q8" i="24"/>
  <c r="O8" i="24"/>
  <c r="Q7" i="24"/>
  <c r="O7" i="24"/>
  <c r="P11" i="24" s="1"/>
  <c r="Q6" i="24"/>
  <c r="O6" i="24"/>
  <c r="Q5" i="24"/>
  <c r="O5" i="24"/>
  <c r="Q4" i="24"/>
  <c r="O4" i="24"/>
  <c r="O3" i="24"/>
  <c r="H14" i="51"/>
  <c r="F14" i="51"/>
  <c r="G14" i="51" s="1"/>
  <c r="H13" i="51"/>
  <c r="F13" i="51"/>
  <c r="H12" i="51"/>
  <c r="F12" i="51"/>
  <c r="H11" i="51"/>
  <c r="F11" i="51"/>
  <c r="H10" i="51"/>
  <c r="F10" i="51"/>
  <c r="H9" i="51"/>
  <c r="F9" i="51"/>
  <c r="H8" i="51"/>
  <c r="F8" i="51"/>
  <c r="H7" i="51"/>
  <c r="F7" i="51"/>
  <c r="H6" i="51"/>
  <c r="F6" i="51"/>
  <c r="H5" i="51"/>
  <c r="F5" i="51"/>
  <c r="H4" i="51"/>
  <c r="F4" i="51"/>
  <c r="F3" i="51"/>
  <c r="H14" i="46"/>
  <c r="F14" i="46"/>
  <c r="H13" i="46"/>
  <c r="F13" i="46"/>
  <c r="H12" i="46"/>
  <c r="F12" i="46"/>
  <c r="H11" i="46"/>
  <c r="F11" i="46"/>
  <c r="H10" i="46"/>
  <c r="F10" i="46"/>
  <c r="G10" i="46" s="1"/>
  <c r="H9" i="46"/>
  <c r="F9" i="46"/>
  <c r="H8" i="46"/>
  <c r="F8" i="46"/>
  <c r="H7" i="46"/>
  <c r="F7" i="46"/>
  <c r="G11" i="46" s="1"/>
  <c r="H6" i="46"/>
  <c r="F6" i="46"/>
  <c r="H5" i="46"/>
  <c r="F5" i="46"/>
  <c r="G9" i="46" s="1"/>
  <c r="H4" i="46"/>
  <c r="F4" i="46"/>
  <c r="F3" i="46"/>
  <c r="H14" i="44"/>
  <c r="F14" i="44"/>
  <c r="H13" i="44"/>
  <c r="F13" i="44"/>
  <c r="H12" i="44"/>
  <c r="F12" i="44"/>
  <c r="H11" i="44"/>
  <c r="F11" i="44"/>
  <c r="H10" i="44"/>
  <c r="F10" i="44"/>
  <c r="H9" i="44"/>
  <c r="F9" i="44"/>
  <c r="H8" i="44"/>
  <c r="F8" i="44"/>
  <c r="H7" i="44"/>
  <c r="F7" i="44"/>
  <c r="G11" i="44" s="1"/>
  <c r="H6" i="44"/>
  <c r="F6" i="44"/>
  <c r="H5" i="44"/>
  <c r="F5" i="44"/>
  <c r="G9" i="44" s="1"/>
  <c r="H4" i="44"/>
  <c r="F4" i="44"/>
  <c r="F3" i="44"/>
  <c r="H14" i="40"/>
  <c r="F14" i="40"/>
  <c r="H13" i="40"/>
  <c r="F13" i="40"/>
  <c r="H12" i="40"/>
  <c r="F12" i="40"/>
  <c r="H11" i="40"/>
  <c r="F11" i="40"/>
  <c r="H10" i="40"/>
  <c r="F10" i="40"/>
  <c r="H9" i="40"/>
  <c r="F9" i="40"/>
  <c r="H8" i="40"/>
  <c r="F8" i="40"/>
  <c r="H7" i="40"/>
  <c r="F7" i="40"/>
  <c r="H6" i="40"/>
  <c r="F6" i="40"/>
  <c r="H5" i="40"/>
  <c r="F5" i="40"/>
  <c r="H4" i="40"/>
  <c r="F4" i="40"/>
  <c r="F3" i="40"/>
  <c r="H14" i="39"/>
  <c r="F14" i="39"/>
  <c r="H13" i="39"/>
  <c r="F13" i="39"/>
  <c r="H12" i="39"/>
  <c r="F12" i="39"/>
  <c r="H11" i="39"/>
  <c r="F11" i="39"/>
  <c r="H10" i="39"/>
  <c r="F10" i="39"/>
  <c r="H9" i="39"/>
  <c r="F9" i="39"/>
  <c r="H8" i="39"/>
  <c r="F8" i="39"/>
  <c r="H7" i="39"/>
  <c r="F7" i="39"/>
  <c r="G11" i="39" s="1"/>
  <c r="H6" i="39"/>
  <c r="F6" i="39"/>
  <c r="H5" i="39"/>
  <c r="F5" i="39"/>
  <c r="H4" i="39"/>
  <c r="F4" i="39"/>
  <c r="H14" i="38"/>
  <c r="F14" i="38"/>
  <c r="G14" i="38" s="1"/>
  <c r="H13" i="38"/>
  <c r="F13" i="38"/>
  <c r="H12" i="38"/>
  <c r="F12" i="38"/>
  <c r="G12" i="38" s="1"/>
  <c r="H11" i="38"/>
  <c r="F11" i="38"/>
  <c r="H10" i="38"/>
  <c r="F10" i="38"/>
  <c r="H9" i="38"/>
  <c r="F9" i="38"/>
  <c r="H8" i="38"/>
  <c r="F8" i="38"/>
  <c r="H7" i="38"/>
  <c r="F7" i="38"/>
  <c r="G11" i="38" s="1"/>
  <c r="H6" i="38"/>
  <c r="F6" i="38"/>
  <c r="G10" i="38" s="1"/>
  <c r="H5" i="38"/>
  <c r="F5" i="38"/>
  <c r="H4" i="38"/>
  <c r="F4" i="38"/>
  <c r="H14" i="32"/>
  <c r="F14" i="32"/>
  <c r="H13" i="32"/>
  <c r="F13" i="32"/>
  <c r="H12" i="32"/>
  <c r="F12" i="32"/>
  <c r="H11" i="32"/>
  <c r="F11" i="32"/>
  <c r="H10" i="32"/>
  <c r="F10" i="32"/>
  <c r="H9" i="32"/>
  <c r="F9" i="32"/>
  <c r="H8" i="32"/>
  <c r="F8" i="32"/>
  <c r="H7" i="32"/>
  <c r="F7" i="32"/>
  <c r="G11" i="32" s="1"/>
  <c r="H6" i="32"/>
  <c r="F6" i="32"/>
  <c r="H5" i="32"/>
  <c r="F5" i="32"/>
  <c r="H4" i="32"/>
  <c r="F4" i="32"/>
  <c r="F3" i="32"/>
  <c r="H14" i="31"/>
  <c r="F14" i="31"/>
  <c r="H13" i="31"/>
  <c r="F13" i="31"/>
  <c r="H12" i="31"/>
  <c r="F12" i="31"/>
  <c r="H11" i="31"/>
  <c r="F11" i="31"/>
  <c r="H10" i="31"/>
  <c r="F10" i="31"/>
  <c r="H9" i="31"/>
  <c r="F9" i="31"/>
  <c r="H8" i="31"/>
  <c r="F8" i="31"/>
  <c r="H7" i="31"/>
  <c r="F7" i="31"/>
  <c r="G11" i="31" s="1"/>
  <c r="H6" i="31"/>
  <c r="F6" i="31"/>
  <c r="H5" i="31"/>
  <c r="F5" i="31"/>
  <c r="H4" i="31"/>
  <c r="F4" i="31"/>
  <c r="F3" i="31"/>
  <c r="H14" i="4"/>
  <c r="F14" i="4"/>
  <c r="H13" i="4"/>
  <c r="F13" i="4"/>
  <c r="H12" i="4"/>
  <c r="F12" i="4"/>
  <c r="G12" i="4" s="1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G8" i="4" s="1"/>
  <c r="F3" i="4"/>
  <c r="H14" i="11"/>
  <c r="F14" i="11"/>
  <c r="H13" i="11"/>
  <c r="F13" i="11"/>
  <c r="H12" i="11"/>
  <c r="F12" i="11"/>
  <c r="G12" i="11" s="1"/>
  <c r="H11" i="11"/>
  <c r="F11" i="11"/>
  <c r="H10" i="11"/>
  <c r="F10" i="11"/>
  <c r="H9" i="11"/>
  <c r="F9" i="11"/>
  <c r="H8" i="11"/>
  <c r="F8" i="11"/>
  <c r="H7" i="11"/>
  <c r="F7" i="11"/>
  <c r="G11" i="11" s="1"/>
  <c r="H6" i="11"/>
  <c r="F6" i="11"/>
  <c r="H5" i="11"/>
  <c r="F5" i="11"/>
  <c r="G9" i="11" s="1"/>
  <c r="H4" i="11"/>
  <c r="F4" i="11"/>
  <c r="G8" i="11" s="1"/>
  <c r="F3" i="11"/>
  <c r="H14" i="12"/>
  <c r="F14" i="12"/>
  <c r="H13" i="12"/>
  <c r="F13" i="12"/>
  <c r="H12" i="12"/>
  <c r="F12" i="12"/>
  <c r="H11" i="12"/>
  <c r="F11" i="12"/>
  <c r="H10" i="12"/>
  <c r="F10" i="12"/>
  <c r="H9" i="12"/>
  <c r="F9" i="12"/>
  <c r="H8" i="12"/>
  <c r="F8" i="12"/>
  <c r="H7" i="12"/>
  <c r="F7" i="12"/>
  <c r="G11" i="12" s="1"/>
  <c r="H6" i="12"/>
  <c r="F6" i="12"/>
  <c r="H5" i="12"/>
  <c r="F5" i="12"/>
  <c r="H4" i="12"/>
  <c r="F4" i="12"/>
  <c r="F3" i="12"/>
  <c r="H14" i="13"/>
  <c r="F14" i="13"/>
  <c r="H13" i="13"/>
  <c r="F13" i="13"/>
  <c r="H12" i="13"/>
  <c r="F12" i="13"/>
  <c r="H11" i="13"/>
  <c r="F11" i="13"/>
  <c r="H10" i="13"/>
  <c r="F10" i="13"/>
  <c r="H9" i="13"/>
  <c r="F9" i="13"/>
  <c r="H8" i="13"/>
  <c r="F8" i="13"/>
  <c r="H7" i="13"/>
  <c r="F7" i="13"/>
  <c r="H6" i="13"/>
  <c r="F6" i="13"/>
  <c r="G10" i="13" s="1"/>
  <c r="H5" i="13"/>
  <c r="F5" i="13"/>
  <c r="H4" i="13"/>
  <c r="F4" i="13"/>
  <c r="F3" i="13"/>
  <c r="H14" i="15"/>
  <c r="F14" i="15"/>
  <c r="G14" i="15" s="1"/>
  <c r="H13" i="15"/>
  <c r="F13" i="15"/>
  <c r="G13" i="15" s="1"/>
  <c r="H12" i="15"/>
  <c r="G12" i="15"/>
  <c r="F12" i="15"/>
  <c r="H11" i="15"/>
  <c r="F11" i="15"/>
  <c r="H10" i="15"/>
  <c r="F10" i="15"/>
  <c r="H9" i="15"/>
  <c r="F9" i="15"/>
  <c r="H8" i="15"/>
  <c r="F8" i="15"/>
  <c r="H7" i="15"/>
  <c r="F7" i="15"/>
  <c r="H6" i="15"/>
  <c r="F6" i="15"/>
  <c r="H5" i="15"/>
  <c r="F5" i="15"/>
  <c r="G9" i="15" s="1"/>
  <c r="H4" i="15"/>
  <c r="F4" i="15"/>
  <c r="G8" i="15" s="1"/>
  <c r="F3" i="15"/>
  <c r="H14" i="16"/>
  <c r="F14" i="16"/>
  <c r="H13" i="16"/>
  <c r="F13" i="16"/>
  <c r="H12" i="16"/>
  <c r="F12" i="16"/>
  <c r="H11" i="16"/>
  <c r="F11" i="16"/>
  <c r="H10" i="16"/>
  <c r="F10" i="16"/>
  <c r="H9" i="16"/>
  <c r="F9" i="16"/>
  <c r="H8" i="16"/>
  <c r="F8" i="16"/>
  <c r="H7" i="16"/>
  <c r="F7" i="16"/>
  <c r="H6" i="16"/>
  <c r="F6" i="16"/>
  <c r="H5" i="16"/>
  <c r="F5" i="16"/>
  <c r="G9" i="16" s="1"/>
  <c r="H4" i="16"/>
  <c r="F4" i="16"/>
  <c r="G8" i="16" s="1"/>
  <c r="F3" i="16"/>
  <c r="H14" i="17"/>
  <c r="F14" i="17"/>
  <c r="H13" i="17"/>
  <c r="F13" i="17"/>
  <c r="H12" i="17"/>
  <c r="F12" i="17"/>
  <c r="H11" i="17"/>
  <c r="F11" i="17"/>
  <c r="H10" i="17"/>
  <c r="F10" i="17"/>
  <c r="H9" i="17"/>
  <c r="F9" i="17"/>
  <c r="H8" i="17"/>
  <c r="F8" i="17"/>
  <c r="H7" i="17"/>
  <c r="F7" i="17"/>
  <c r="H6" i="17"/>
  <c r="F6" i="17"/>
  <c r="H5" i="17"/>
  <c r="F5" i="17"/>
  <c r="G9" i="17" s="1"/>
  <c r="H4" i="17"/>
  <c r="F4" i="17"/>
  <c r="G8" i="17" s="1"/>
  <c r="F3" i="17"/>
  <c r="H14" i="18"/>
  <c r="F14" i="18"/>
  <c r="H13" i="18"/>
  <c r="F13" i="18"/>
  <c r="H12" i="18"/>
  <c r="F12" i="18"/>
  <c r="H11" i="18"/>
  <c r="F11" i="18"/>
  <c r="H10" i="18"/>
  <c r="F10" i="18"/>
  <c r="H9" i="18"/>
  <c r="F9" i="18"/>
  <c r="H8" i="18"/>
  <c r="F8" i="18"/>
  <c r="H7" i="18"/>
  <c r="F7" i="18"/>
  <c r="G11" i="18" s="1"/>
  <c r="H6" i="18"/>
  <c r="F6" i="18"/>
  <c r="H5" i="18"/>
  <c r="F5" i="18"/>
  <c r="H4" i="18"/>
  <c r="F4" i="18"/>
  <c r="G8" i="18" s="1"/>
  <c r="F3" i="18"/>
  <c r="H14" i="19"/>
  <c r="F14" i="19"/>
  <c r="H13" i="19"/>
  <c r="F13" i="19"/>
  <c r="H12" i="19"/>
  <c r="F12" i="19"/>
  <c r="H11" i="19"/>
  <c r="F11" i="19"/>
  <c r="H10" i="19"/>
  <c r="F10" i="19"/>
  <c r="H9" i="19"/>
  <c r="F9" i="19"/>
  <c r="H8" i="19"/>
  <c r="F8" i="19"/>
  <c r="H7" i="19"/>
  <c r="F7" i="19"/>
  <c r="G11" i="19" s="1"/>
  <c r="H6" i="19"/>
  <c r="F6" i="19"/>
  <c r="H5" i="19"/>
  <c r="F5" i="19"/>
  <c r="G9" i="19" s="1"/>
  <c r="H4" i="19"/>
  <c r="F4" i="19"/>
  <c r="F3" i="19"/>
  <c r="H14" i="20"/>
  <c r="F14" i="20"/>
  <c r="H13" i="20"/>
  <c r="F13" i="20"/>
  <c r="H12" i="20"/>
  <c r="F12" i="20"/>
  <c r="H11" i="20"/>
  <c r="F11" i="20"/>
  <c r="H10" i="20"/>
  <c r="F10" i="20"/>
  <c r="H9" i="20"/>
  <c r="F9" i="20"/>
  <c r="H8" i="20"/>
  <c r="F8" i="20"/>
  <c r="G12" i="20" s="1"/>
  <c r="H7" i="20"/>
  <c r="F7" i="20"/>
  <c r="H6" i="20"/>
  <c r="F6" i="20"/>
  <c r="H5" i="20"/>
  <c r="F5" i="20"/>
  <c r="G9" i="20" s="1"/>
  <c r="H4" i="20"/>
  <c r="F4" i="20"/>
  <c r="G8" i="20" s="1"/>
  <c r="F3" i="20"/>
  <c r="H14" i="21"/>
  <c r="F14" i="21"/>
  <c r="H13" i="21"/>
  <c r="F13" i="21"/>
  <c r="G13" i="21" s="1"/>
  <c r="H12" i="21"/>
  <c r="F12" i="21"/>
  <c r="H11" i="21"/>
  <c r="F11" i="21"/>
  <c r="H10" i="21"/>
  <c r="F10" i="21"/>
  <c r="H9" i="21"/>
  <c r="F9" i="21"/>
  <c r="H8" i="21"/>
  <c r="F8" i="21"/>
  <c r="H7" i="21"/>
  <c r="F7" i="21"/>
  <c r="H6" i="21"/>
  <c r="F6" i="21"/>
  <c r="H5" i="21"/>
  <c r="F5" i="21"/>
  <c r="G9" i="21" s="1"/>
  <c r="H4" i="21"/>
  <c r="F4" i="21"/>
  <c r="G8" i="21" s="1"/>
  <c r="F3" i="21"/>
  <c r="H14" i="22"/>
  <c r="F14" i="22"/>
  <c r="H13" i="22"/>
  <c r="F13" i="22"/>
  <c r="H12" i="22"/>
  <c r="F12" i="22"/>
  <c r="H11" i="22"/>
  <c r="F11" i="22"/>
  <c r="H10" i="22"/>
  <c r="F10" i="22"/>
  <c r="H9" i="22"/>
  <c r="F9" i="22"/>
  <c r="H8" i="22"/>
  <c r="F8" i="22"/>
  <c r="H7" i="22"/>
  <c r="F7" i="22"/>
  <c r="H6" i="22"/>
  <c r="F6" i="22"/>
  <c r="H5" i="22"/>
  <c r="F5" i="22"/>
  <c r="H4" i="22"/>
  <c r="F4" i="22"/>
  <c r="F3" i="22"/>
  <c r="H14" i="24"/>
  <c r="F14" i="24"/>
  <c r="H13" i="24"/>
  <c r="F13" i="24"/>
  <c r="H12" i="24"/>
  <c r="F12" i="24"/>
  <c r="H11" i="24"/>
  <c r="F11" i="24"/>
  <c r="H10" i="24"/>
  <c r="F10" i="24"/>
  <c r="H9" i="24"/>
  <c r="F9" i="24"/>
  <c r="H8" i="24"/>
  <c r="F8" i="24"/>
  <c r="H7" i="24"/>
  <c r="F7" i="24"/>
  <c r="G11" i="24" s="1"/>
  <c r="H6" i="24"/>
  <c r="F6" i="24"/>
  <c r="H5" i="24"/>
  <c r="F5" i="24"/>
  <c r="G9" i="24" s="1"/>
  <c r="H4" i="24"/>
  <c r="F4" i="24"/>
  <c r="G8" i="24" s="1"/>
  <c r="F3" i="24"/>
  <c r="H14" i="25"/>
  <c r="F14" i="25"/>
  <c r="H13" i="25"/>
  <c r="F13" i="25"/>
  <c r="H12" i="25"/>
  <c r="F12" i="25"/>
  <c r="H11" i="25"/>
  <c r="F11" i="25"/>
  <c r="H10" i="25"/>
  <c r="F10" i="25"/>
  <c r="H9" i="25"/>
  <c r="F9" i="25"/>
  <c r="G13" i="25" s="1"/>
  <c r="H8" i="25"/>
  <c r="F8" i="25"/>
  <c r="H7" i="25"/>
  <c r="F7" i="25"/>
  <c r="G11" i="25" s="1"/>
  <c r="H6" i="25"/>
  <c r="F6" i="25"/>
  <c r="H5" i="25"/>
  <c r="F5" i="25"/>
  <c r="H4" i="25"/>
  <c r="F4" i="25"/>
  <c r="F3" i="25"/>
  <c r="H14" i="26"/>
  <c r="F14" i="26"/>
  <c r="H13" i="26"/>
  <c r="F13" i="26"/>
  <c r="H12" i="26"/>
  <c r="F12" i="26"/>
  <c r="H11" i="26"/>
  <c r="F11" i="26"/>
  <c r="G11" i="26" s="1"/>
  <c r="H10" i="26"/>
  <c r="F10" i="26"/>
  <c r="H9" i="26"/>
  <c r="F9" i="26"/>
  <c r="H8" i="26"/>
  <c r="F8" i="26"/>
  <c r="H7" i="26"/>
  <c r="F7" i="26"/>
  <c r="H6" i="26"/>
  <c r="F6" i="26"/>
  <c r="G10" i="26" s="1"/>
  <c r="H5" i="26"/>
  <c r="F5" i="26"/>
  <c r="H4" i="26"/>
  <c r="F4" i="26"/>
  <c r="G8" i="26" s="1"/>
  <c r="F3" i="26"/>
  <c r="Y3" i="9"/>
  <c r="Y4" i="9"/>
  <c r="Y5" i="9"/>
  <c r="Y6" i="9"/>
  <c r="Q13" i="49"/>
  <c r="O13" i="49"/>
  <c r="Q12" i="49"/>
  <c r="O12" i="49"/>
  <c r="Q11" i="49"/>
  <c r="O11" i="49"/>
  <c r="Q10" i="49"/>
  <c r="O10" i="49"/>
  <c r="Q9" i="49"/>
  <c r="O9" i="49"/>
  <c r="Q8" i="49"/>
  <c r="O8" i="49"/>
  <c r="Q7" i="49"/>
  <c r="O7" i="49"/>
  <c r="Q6" i="49"/>
  <c r="O6" i="49"/>
  <c r="Q5" i="49"/>
  <c r="O5" i="49"/>
  <c r="Q4" i="49"/>
  <c r="O4" i="49"/>
  <c r="O3" i="49"/>
  <c r="Q13" i="48"/>
  <c r="O13" i="48"/>
  <c r="Q12" i="48"/>
  <c r="O12" i="48"/>
  <c r="P12" i="48" s="1"/>
  <c r="Q11" i="48"/>
  <c r="O11" i="48"/>
  <c r="Q10" i="48"/>
  <c r="O10" i="48"/>
  <c r="Q9" i="48"/>
  <c r="O9" i="48"/>
  <c r="Q8" i="48"/>
  <c r="O8" i="48"/>
  <c r="Q7" i="48"/>
  <c r="O7" i="48"/>
  <c r="Q6" i="48"/>
  <c r="O6" i="48"/>
  <c r="P10" i="48" s="1"/>
  <c r="Q5" i="48"/>
  <c r="O5" i="48"/>
  <c r="Q4" i="48"/>
  <c r="O4" i="48"/>
  <c r="O3" i="48"/>
  <c r="P7" i="48" s="1"/>
  <c r="Q13" i="47"/>
  <c r="O13" i="47"/>
  <c r="Q12" i="47"/>
  <c r="O12" i="47"/>
  <c r="Q11" i="47"/>
  <c r="O11" i="47"/>
  <c r="P11" i="47" s="1"/>
  <c r="Q10" i="47"/>
  <c r="O10" i="47"/>
  <c r="Q9" i="47"/>
  <c r="O9" i="47"/>
  <c r="Q8" i="47"/>
  <c r="O8" i="47"/>
  <c r="Q7" i="47"/>
  <c r="O7" i="47"/>
  <c r="Q6" i="47"/>
  <c r="O6" i="47"/>
  <c r="Q5" i="47"/>
  <c r="O5" i="47"/>
  <c r="Q4" i="47"/>
  <c r="O4" i="47"/>
  <c r="O3" i="47"/>
  <c r="Q13" i="43"/>
  <c r="O13" i="43"/>
  <c r="Q12" i="43"/>
  <c r="O12" i="43"/>
  <c r="Q11" i="43"/>
  <c r="O11" i="43"/>
  <c r="Q10" i="43"/>
  <c r="O10" i="43"/>
  <c r="Q9" i="43"/>
  <c r="O9" i="43"/>
  <c r="P9" i="43" s="1"/>
  <c r="Q8" i="43"/>
  <c r="O8" i="43"/>
  <c r="Q7" i="43"/>
  <c r="O7" i="43"/>
  <c r="P7" i="43" s="1"/>
  <c r="Q6" i="43"/>
  <c r="O6" i="43"/>
  <c r="P10" i="43" s="1"/>
  <c r="Q5" i="43"/>
  <c r="O5" i="43"/>
  <c r="Q4" i="43"/>
  <c r="O4" i="43"/>
  <c r="O3" i="43"/>
  <c r="Q13" i="42"/>
  <c r="O13" i="42"/>
  <c r="Q12" i="42"/>
  <c r="O12" i="42"/>
  <c r="Q11" i="42"/>
  <c r="O11" i="42"/>
  <c r="Q10" i="42"/>
  <c r="O10" i="42"/>
  <c r="Q9" i="42"/>
  <c r="O9" i="42"/>
  <c r="Q8" i="42"/>
  <c r="O8" i="42"/>
  <c r="Q7" i="42"/>
  <c r="O7" i="42"/>
  <c r="Q6" i="42"/>
  <c r="O6" i="42"/>
  <c r="Q5" i="42"/>
  <c r="O5" i="42"/>
  <c r="Q4" i="42"/>
  <c r="O4" i="42"/>
  <c r="O3" i="42"/>
  <c r="Q13" i="35"/>
  <c r="O13" i="35"/>
  <c r="Q12" i="35"/>
  <c r="O12" i="35"/>
  <c r="Q11" i="35"/>
  <c r="P11" i="35"/>
  <c r="O11" i="35"/>
  <c r="Q10" i="35"/>
  <c r="O10" i="35"/>
  <c r="Q9" i="35"/>
  <c r="O9" i="35"/>
  <c r="Q8" i="35"/>
  <c r="O8" i="35"/>
  <c r="Q7" i="35"/>
  <c r="O7" i="35"/>
  <c r="Q6" i="35"/>
  <c r="O6" i="35"/>
  <c r="Q5" i="35"/>
  <c r="O5" i="35"/>
  <c r="Q4" i="35"/>
  <c r="O4" i="35"/>
  <c r="O3" i="35"/>
  <c r="P7" i="35" s="1"/>
  <c r="Q13" i="34"/>
  <c r="O13" i="34"/>
  <c r="Q12" i="34"/>
  <c r="O12" i="34"/>
  <c r="Q11" i="34"/>
  <c r="O11" i="34"/>
  <c r="Q10" i="34"/>
  <c r="O10" i="34"/>
  <c r="Q9" i="34"/>
  <c r="O9" i="34"/>
  <c r="P13" i="34" s="1"/>
  <c r="Q8" i="34"/>
  <c r="O8" i="34"/>
  <c r="Q7" i="34"/>
  <c r="O7" i="34"/>
  <c r="Q6" i="34"/>
  <c r="O6" i="34"/>
  <c r="Q5" i="34"/>
  <c r="O5" i="34"/>
  <c r="Q4" i="34"/>
  <c r="O4" i="34"/>
  <c r="O3" i="34"/>
  <c r="Q13" i="33"/>
  <c r="O13" i="33"/>
  <c r="Q12" i="33"/>
  <c r="O12" i="33"/>
  <c r="Q11" i="33"/>
  <c r="O11" i="33"/>
  <c r="Q10" i="33"/>
  <c r="O10" i="33"/>
  <c r="Q9" i="33"/>
  <c r="O9" i="33"/>
  <c r="Q8" i="33"/>
  <c r="O8" i="33"/>
  <c r="Q7" i="33"/>
  <c r="O7" i="33"/>
  <c r="Q6" i="33"/>
  <c r="O6" i="33"/>
  <c r="P10" i="33" s="1"/>
  <c r="Q5" i="33"/>
  <c r="O5" i="33"/>
  <c r="Q4" i="33"/>
  <c r="O4" i="33"/>
  <c r="O3" i="33"/>
  <c r="O13" i="30"/>
  <c r="Q12" i="30"/>
  <c r="O12" i="30"/>
  <c r="Q11" i="30"/>
  <c r="O11" i="30"/>
  <c r="P11" i="30" s="1"/>
  <c r="Q10" i="30"/>
  <c r="O10" i="30"/>
  <c r="P10" i="30" s="1"/>
  <c r="Q9" i="30"/>
  <c r="O9" i="30"/>
  <c r="P9" i="30" s="1"/>
  <c r="Q8" i="30"/>
  <c r="P8" i="30"/>
  <c r="O8" i="30"/>
  <c r="Q7" i="30"/>
  <c r="O7" i="30"/>
  <c r="Q6" i="30"/>
  <c r="O6" i="30"/>
  <c r="Q5" i="30"/>
  <c r="O5" i="30"/>
  <c r="Q4" i="30"/>
  <c r="O4" i="30"/>
  <c r="O3" i="30"/>
  <c r="Q13" i="29"/>
  <c r="O13" i="29"/>
  <c r="P13" i="29" s="1"/>
  <c r="Q12" i="29"/>
  <c r="O12" i="29"/>
  <c r="Q11" i="29"/>
  <c r="O11" i="29"/>
  <c r="Q10" i="29"/>
  <c r="O10" i="29"/>
  <c r="Q9" i="29"/>
  <c r="P9" i="29"/>
  <c r="O9" i="29"/>
  <c r="Q8" i="29"/>
  <c r="O8" i="29"/>
  <c r="Q7" i="29"/>
  <c r="O7" i="29"/>
  <c r="P7" i="29" s="1"/>
  <c r="Q6" i="29"/>
  <c r="O6" i="29"/>
  <c r="Q5" i="29"/>
  <c r="O5" i="29"/>
  <c r="Q4" i="29"/>
  <c r="O4" i="29"/>
  <c r="O3" i="29"/>
  <c r="Q13" i="2"/>
  <c r="O13" i="2"/>
  <c r="Q12" i="2"/>
  <c r="O12" i="2"/>
  <c r="P12" i="2" s="1"/>
  <c r="Q11" i="2"/>
  <c r="O11" i="2"/>
  <c r="Q10" i="2"/>
  <c r="O10" i="2"/>
  <c r="Q9" i="2"/>
  <c r="O9" i="2"/>
  <c r="Q8" i="2"/>
  <c r="O8" i="2"/>
  <c r="Q7" i="2"/>
  <c r="O7" i="2"/>
  <c r="Q6" i="2"/>
  <c r="O6" i="2"/>
  <c r="Q5" i="2"/>
  <c r="O5" i="2"/>
  <c r="Q4" i="2"/>
  <c r="O4" i="2"/>
  <c r="O3" i="2"/>
  <c r="Q13" i="6"/>
  <c r="O13" i="6"/>
  <c r="Q12" i="6"/>
  <c r="O12" i="6"/>
  <c r="Q11" i="6"/>
  <c r="O11" i="6"/>
  <c r="P11" i="6" s="1"/>
  <c r="Q10" i="6"/>
  <c r="O10" i="6"/>
  <c r="Q9" i="6"/>
  <c r="O9" i="6"/>
  <c r="Q8" i="6"/>
  <c r="O8" i="6"/>
  <c r="Q7" i="6"/>
  <c r="O7" i="6"/>
  <c r="Q6" i="6"/>
  <c r="O6" i="6"/>
  <c r="P10" i="6" s="1"/>
  <c r="Q5" i="6"/>
  <c r="O5" i="6"/>
  <c r="Q4" i="6"/>
  <c r="O4" i="6"/>
  <c r="P8" i="6" s="1"/>
  <c r="O3" i="6"/>
  <c r="Q13" i="7"/>
  <c r="O13" i="7"/>
  <c r="Q12" i="7"/>
  <c r="O12" i="7"/>
  <c r="Q11" i="7"/>
  <c r="O11" i="7"/>
  <c r="Q10" i="7"/>
  <c r="O10" i="7"/>
  <c r="Q9" i="7"/>
  <c r="O9" i="7"/>
  <c r="Q8" i="7"/>
  <c r="O8" i="7"/>
  <c r="Q7" i="7"/>
  <c r="O7" i="7"/>
  <c r="Q6" i="7"/>
  <c r="O6" i="7"/>
  <c r="P10" i="7" s="1"/>
  <c r="Q5" i="7"/>
  <c r="O5" i="7"/>
  <c r="Q4" i="7"/>
  <c r="O4" i="7"/>
  <c r="O3" i="7"/>
  <c r="Q13" i="8"/>
  <c r="O13" i="8"/>
  <c r="Q12" i="8"/>
  <c r="O12" i="8"/>
  <c r="Q11" i="8"/>
  <c r="O11" i="8"/>
  <c r="Q10" i="8"/>
  <c r="O10" i="8"/>
  <c r="Q9" i="8"/>
  <c r="O9" i="8"/>
  <c r="Q8" i="8"/>
  <c r="O8" i="8"/>
  <c r="Q7" i="8"/>
  <c r="O7" i="8"/>
  <c r="Q6" i="8"/>
  <c r="O6" i="8"/>
  <c r="Q5" i="8"/>
  <c r="O5" i="8"/>
  <c r="Q4" i="8"/>
  <c r="O4" i="8"/>
  <c r="P8" i="8" s="1"/>
  <c r="O3" i="8"/>
  <c r="Q13" i="10"/>
  <c r="O13" i="10"/>
  <c r="Q12" i="10"/>
  <c r="O12" i="10"/>
  <c r="Q11" i="10"/>
  <c r="O11" i="10"/>
  <c r="P11" i="10" s="1"/>
  <c r="Q10" i="10"/>
  <c r="O10" i="10"/>
  <c r="P10" i="10" s="1"/>
  <c r="Q9" i="10"/>
  <c r="O9" i="10"/>
  <c r="Q8" i="10"/>
  <c r="O8" i="10"/>
  <c r="Q7" i="10"/>
  <c r="O7" i="10"/>
  <c r="Q6" i="10"/>
  <c r="O6" i="10"/>
  <c r="Q5" i="10"/>
  <c r="O5" i="10"/>
  <c r="P9" i="10" s="1"/>
  <c r="Q4" i="10"/>
  <c r="O4" i="10"/>
  <c r="P8" i="10" s="1"/>
  <c r="O3" i="10"/>
  <c r="Q13" i="14"/>
  <c r="O13" i="14"/>
  <c r="Q12" i="14"/>
  <c r="O12" i="14"/>
  <c r="Q11" i="14"/>
  <c r="O11" i="14"/>
  <c r="Q10" i="14"/>
  <c r="O10" i="14"/>
  <c r="Q9" i="14"/>
  <c r="O9" i="14"/>
  <c r="Q8" i="14"/>
  <c r="O8" i="14"/>
  <c r="Q7" i="14"/>
  <c r="O7" i="14"/>
  <c r="Q6" i="14"/>
  <c r="O6" i="14"/>
  <c r="Q5" i="14"/>
  <c r="O5" i="14"/>
  <c r="P9" i="14" s="1"/>
  <c r="Q4" i="14"/>
  <c r="O4" i="14"/>
  <c r="O3" i="14"/>
  <c r="H13" i="49"/>
  <c r="F13" i="49"/>
  <c r="H12" i="49"/>
  <c r="F12" i="49"/>
  <c r="H11" i="49"/>
  <c r="F11" i="49"/>
  <c r="H10" i="49"/>
  <c r="F10" i="49"/>
  <c r="H9" i="49"/>
  <c r="F9" i="49"/>
  <c r="H8" i="49"/>
  <c r="F8" i="49"/>
  <c r="H7" i="49"/>
  <c r="F7" i="49"/>
  <c r="H6" i="49"/>
  <c r="F6" i="49"/>
  <c r="H5" i="49"/>
  <c r="F5" i="49"/>
  <c r="H4" i="49"/>
  <c r="F4" i="49"/>
  <c r="F3" i="49"/>
  <c r="H13" i="48"/>
  <c r="F13" i="48"/>
  <c r="G13" i="48" s="1"/>
  <c r="H12" i="48"/>
  <c r="F12" i="48"/>
  <c r="H11" i="48"/>
  <c r="F11" i="48"/>
  <c r="H10" i="48"/>
  <c r="F10" i="48"/>
  <c r="H9" i="48"/>
  <c r="F9" i="48"/>
  <c r="H8" i="48"/>
  <c r="F8" i="48"/>
  <c r="H7" i="48"/>
  <c r="F7" i="48"/>
  <c r="H6" i="48"/>
  <c r="F6" i="48"/>
  <c r="H5" i="48"/>
  <c r="F5" i="48"/>
  <c r="H4" i="48"/>
  <c r="F4" i="48"/>
  <c r="F3" i="48"/>
  <c r="H13" i="47"/>
  <c r="F13" i="47"/>
  <c r="H12" i="47"/>
  <c r="F12" i="47"/>
  <c r="H11" i="47"/>
  <c r="F11" i="47"/>
  <c r="H10" i="47"/>
  <c r="F10" i="47"/>
  <c r="H9" i="47"/>
  <c r="F9" i="47"/>
  <c r="H8" i="47"/>
  <c r="F8" i="47"/>
  <c r="H7" i="47"/>
  <c r="F7" i="47"/>
  <c r="H6" i="47"/>
  <c r="F6" i="47"/>
  <c r="H5" i="47"/>
  <c r="F5" i="47"/>
  <c r="H4" i="47"/>
  <c r="F4" i="47"/>
  <c r="F3" i="47"/>
  <c r="H13" i="43"/>
  <c r="F13" i="43"/>
  <c r="H12" i="43"/>
  <c r="F12" i="43"/>
  <c r="H11" i="43"/>
  <c r="F11" i="43"/>
  <c r="G11" i="43" s="1"/>
  <c r="H10" i="43"/>
  <c r="F10" i="43"/>
  <c r="H9" i="43"/>
  <c r="F9" i="43"/>
  <c r="H8" i="43"/>
  <c r="F8" i="43"/>
  <c r="H7" i="43"/>
  <c r="F7" i="43"/>
  <c r="H6" i="43"/>
  <c r="F6" i="43"/>
  <c r="H5" i="43"/>
  <c r="F5" i="43"/>
  <c r="G9" i="43" s="1"/>
  <c r="H4" i="43"/>
  <c r="F4" i="43"/>
  <c r="G8" i="43" s="1"/>
  <c r="F3" i="43"/>
  <c r="H13" i="42"/>
  <c r="F13" i="42"/>
  <c r="H12" i="42"/>
  <c r="F12" i="42"/>
  <c r="H11" i="42"/>
  <c r="F11" i="42"/>
  <c r="H10" i="42"/>
  <c r="F10" i="42"/>
  <c r="H9" i="42"/>
  <c r="F9" i="42"/>
  <c r="H8" i="42"/>
  <c r="F8" i="42"/>
  <c r="H7" i="42"/>
  <c r="F7" i="42"/>
  <c r="H6" i="42"/>
  <c r="F6" i="42"/>
  <c r="H5" i="42"/>
  <c r="F5" i="42"/>
  <c r="H4" i="42"/>
  <c r="F4" i="42"/>
  <c r="G8" i="42" s="1"/>
  <c r="F3" i="42"/>
  <c r="H13" i="41"/>
  <c r="F13" i="41"/>
  <c r="G13" i="41" s="1"/>
  <c r="H12" i="41"/>
  <c r="F12" i="41"/>
  <c r="H11" i="41"/>
  <c r="F11" i="41"/>
  <c r="G11" i="41" s="1"/>
  <c r="H10" i="41"/>
  <c r="F10" i="41"/>
  <c r="G10" i="41" s="1"/>
  <c r="H9" i="41"/>
  <c r="G9" i="41"/>
  <c r="F9" i="41"/>
  <c r="H8" i="41"/>
  <c r="F8" i="41"/>
  <c r="H7" i="41"/>
  <c r="F7" i="41"/>
  <c r="H6" i="41"/>
  <c r="F6" i="41"/>
  <c r="H5" i="41"/>
  <c r="F5" i="41"/>
  <c r="H4" i="41"/>
  <c r="F4" i="41"/>
  <c r="G8" i="41" s="1"/>
  <c r="F3" i="41"/>
  <c r="H13" i="35"/>
  <c r="F13" i="35"/>
  <c r="H12" i="35"/>
  <c r="F12" i="35"/>
  <c r="H11" i="35"/>
  <c r="F11" i="35"/>
  <c r="H10" i="35"/>
  <c r="F10" i="35"/>
  <c r="H9" i="35"/>
  <c r="F9" i="35"/>
  <c r="H8" i="35"/>
  <c r="F8" i="35"/>
  <c r="H7" i="35"/>
  <c r="F7" i="35"/>
  <c r="H6" i="35"/>
  <c r="F6" i="35"/>
  <c r="H5" i="35"/>
  <c r="F5" i="35"/>
  <c r="H4" i="35"/>
  <c r="F4" i="35"/>
  <c r="G8" i="35" s="1"/>
  <c r="F3" i="35"/>
  <c r="H13" i="34"/>
  <c r="F13" i="34"/>
  <c r="H12" i="34"/>
  <c r="F12" i="34"/>
  <c r="H11" i="34"/>
  <c r="F11" i="34"/>
  <c r="H10" i="34"/>
  <c r="F10" i="34"/>
  <c r="H9" i="34"/>
  <c r="F9" i="34"/>
  <c r="H8" i="34"/>
  <c r="F8" i="34"/>
  <c r="H7" i="34"/>
  <c r="F7" i="34"/>
  <c r="H6" i="34"/>
  <c r="F6" i="34"/>
  <c r="H5" i="34"/>
  <c r="F5" i="34"/>
  <c r="H4" i="34"/>
  <c r="F4" i="34"/>
  <c r="G8" i="34" s="1"/>
  <c r="F3" i="34"/>
  <c r="H13" i="33"/>
  <c r="F13" i="33"/>
  <c r="H12" i="33"/>
  <c r="F12" i="33"/>
  <c r="H11" i="33"/>
  <c r="F11" i="33"/>
  <c r="H10" i="33"/>
  <c r="F10" i="33"/>
  <c r="H9" i="33"/>
  <c r="F9" i="33"/>
  <c r="H8" i="33"/>
  <c r="F8" i="33"/>
  <c r="H7" i="33"/>
  <c r="F7" i="33"/>
  <c r="H6" i="33"/>
  <c r="F6" i="33"/>
  <c r="G10" i="33" s="1"/>
  <c r="H5" i="33"/>
  <c r="F5" i="33"/>
  <c r="H4" i="33"/>
  <c r="F4" i="33"/>
  <c r="G8" i="33" s="1"/>
  <c r="F3" i="33"/>
  <c r="H13" i="30"/>
  <c r="F13" i="30"/>
  <c r="H12" i="30"/>
  <c r="F12" i="30"/>
  <c r="H11" i="30"/>
  <c r="F11" i="30"/>
  <c r="H10" i="30"/>
  <c r="F10" i="30"/>
  <c r="H9" i="30"/>
  <c r="F9" i="30"/>
  <c r="G13" i="30" s="1"/>
  <c r="H8" i="30"/>
  <c r="F8" i="30"/>
  <c r="H7" i="30"/>
  <c r="F7" i="30"/>
  <c r="G7" i="30" s="1"/>
  <c r="H6" i="30"/>
  <c r="F6" i="30"/>
  <c r="H5" i="30"/>
  <c r="F5" i="30"/>
  <c r="H4" i="30"/>
  <c r="F4" i="30"/>
  <c r="F3" i="30"/>
  <c r="H13" i="29"/>
  <c r="F13" i="29"/>
  <c r="H12" i="29"/>
  <c r="F12" i="29"/>
  <c r="H11" i="29"/>
  <c r="F11" i="29"/>
  <c r="H10" i="29"/>
  <c r="F10" i="29"/>
  <c r="H9" i="29"/>
  <c r="F9" i="29"/>
  <c r="H8" i="29"/>
  <c r="F8" i="29"/>
  <c r="H7" i="29"/>
  <c r="F7" i="29"/>
  <c r="H6" i="29"/>
  <c r="F6" i="29"/>
  <c r="H5" i="29"/>
  <c r="F5" i="29"/>
  <c r="H4" i="29"/>
  <c r="F4" i="29"/>
  <c r="F3" i="29"/>
  <c r="G7" i="29" s="1"/>
  <c r="H13" i="2"/>
  <c r="F13" i="2"/>
  <c r="H12" i="2"/>
  <c r="F12" i="2"/>
  <c r="H11" i="2"/>
  <c r="F11" i="2"/>
  <c r="H10" i="2"/>
  <c r="F10" i="2"/>
  <c r="H9" i="2"/>
  <c r="F9" i="2"/>
  <c r="H8" i="2"/>
  <c r="F8" i="2"/>
  <c r="G12" i="2" s="1"/>
  <c r="H7" i="2"/>
  <c r="F7" i="2"/>
  <c r="H6" i="2"/>
  <c r="F6" i="2"/>
  <c r="G10" i="2" s="1"/>
  <c r="H5" i="2"/>
  <c r="F5" i="2"/>
  <c r="H4" i="2"/>
  <c r="F4" i="2"/>
  <c r="G8" i="2" s="1"/>
  <c r="F3" i="2"/>
  <c r="H13" i="3"/>
  <c r="F13" i="3"/>
  <c r="G13" i="3" s="1"/>
  <c r="H12" i="3"/>
  <c r="F12" i="3"/>
  <c r="H11" i="3"/>
  <c r="F11" i="3"/>
  <c r="G11" i="3" s="1"/>
  <c r="H10" i="3"/>
  <c r="F10" i="3"/>
  <c r="H9" i="3"/>
  <c r="G9" i="3"/>
  <c r="F9" i="3"/>
  <c r="H8" i="3"/>
  <c r="F8" i="3"/>
  <c r="H7" i="3"/>
  <c r="F7" i="3"/>
  <c r="H6" i="3"/>
  <c r="F6" i="3"/>
  <c r="H5" i="3"/>
  <c r="F5" i="3"/>
  <c r="H4" i="3"/>
  <c r="F4" i="3"/>
  <c r="F3" i="3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F3" i="5"/>
  <c r="H13" i="6"/>
  <c r="F13" i="6"/>
  <c r="H12" i="6"/>
  <c r="F12" i="6"/>
  <c r="H11" i="6"/>
  <c r="F11" i="6"/>
  <c r="H10" i="6"/>
  <c r="F10" i="6"/>
  <c r="G10" i="6" s="1"/>
  <c r="H9" i="6"/>
  <c r="F9" i="6"/>
  <c r="H8" i="6"/>
  <c r="F8" i="6"/>
  <c r="H7" i="6"/>
  <c r="F7" i="6"/>
  <c r="H6" i="6"/>
  <c r="F6" i="6"/>
  <c r="H5" i="6"/>
  <c r="F5" i="6"/>
  <c r="G9" i="6" s="1"/>
  <c r="H4" i="6"/>
  <c r="F4" i="6"/>
  <c r="F3" i="6"/>
  <c r="H13" i="7"/>
  <c r="F13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F3" i="7"/>
  <c r="G7" i="7" s="1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G10" i="8" s="1"/>
  <c r="H5" i="8"/>
  <c r="F5" i="8"/>
  <c r="H4" i="8"/>
  <c r="F4" i="8"/>
  <c r="G8" i="8" s="1"/>
  <c r="F3" i="8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G10" i="10" s="1"/>
  <c r="H5" i="10"/>
  <c r="F5" i="10"/>
  <c r="H4" i="10"/>
  <c r="F4" i="10"/>
  <c r="F3" i="10"/>
  <c r="H13" i="14"/>
  <c r="F13" i="14"/>
  <c r="H12" i="14"/>
  <c r="F12" i="14"/>
  <c r="H11" i="14"/>
  <c r="F11" i="14"/>
  <c r="H10" i="14"/>
  <c r="F10" i="14"/>
  <c r="H9" i="14"/>
  <c r="F9" i="14"/>
  <c r="H8" i="14"/>
  <c r="F8" i="14"/>
  <c r="H7" i="14"/>
  <c r="F7" i="14"/>
  <c r="H6" i="14"/>
  <c r="F6" i="14"/>
  <c r="G10" i="14" s="1"/>
  <c r="H5" i="14"/>
  <c r="F5" i="14"/>
  <c r="H4" i="14"/>
  <c r="F4" i="14"/>
  <c r="G8" i="14" s="1"/>
  <c r="F3" i="14"/>
  <c r="H13" i="23"/>
  <c r="F13" i="23"/>
  <c r="H12" i="23"/>
  <c r="F12" i="23"/>
  <c r="H11" i="23"/>
  <c r="F11" i="23"/>
  <c r="H10" i="23"/>
  <c r="F10" i="23"/>
  <c r="H9" i="23"/>
  <c r="F9" i="23"/>
  <c r="H8" i="23"/>
  <c r="F8" i="23"/>
  <c r="H7" i="23"/>
  <c r="F7" i="23"/>
  <c r="H6" i="23"/>
  <c r="F6" i="23"/>
  <c r="H5" i="23"/>
  <c r="F5" i="23"/>
  <c r="H4" i="23"/>
  <c r="F4" i="23"/>
  <c r="F3" i="23"/>
  <c r="H13" i="27"/>
  <c r="F13" i="27"/>
  <c r="H12" i="27"/>
  <c r="F12" i="27"/>
  <c r="H11" i="27"/>
  <c r="F11" i="27"/>
  <c r="H10" i="27"/>
  <c r="F10" i="27"/>
  <c r="H9" i="27"/>
  <c r="F9" i="27"/>
  <c r="H8" i="27"/>
  <c r="F8" i="27"/>
  <c r="H7" i="27"/>
  <c r="F7" i="27"/>
  <c r="H6" i="27"/>
  <c r="F6" i="27"/>
  <c r="H5" i="27"/>
  <c r="F5" i="27"/>
  <c r="H4" i="27"/>
  <c r="F4" i="27"/>
  <c r="F3" i="27"/>
  <c r="Y8" i="25"/>
  <c r="C15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O14" i="28"/>
  <c r="N14" i="28"/>
  <c r="O13" i="28"/>
  <c r="N13" i="28"/>
  <c r="O12" i="28"/>
  <c r="N12" i="28"/>
  <c r="O11" i="28"/>
  <c r="N11" i="28"/>
  <c r="O10" i="28"/>
  <c r="N10" i="28"/>
  <c r="O9" i="28"/>
  <c r="N9" i="28"/>
  <c r="O8" i="28"/>
  <c r="N8" i="28"/>
  <c r="O7" i="28"/>
  <c r="N7" i="28"/>
  <c r="O6" i="28"/>
  <c r="O5" i="28"/>
  <c r="O4" i="28"/>
  <c r="Z14" i="26"/>
  <c r="Y14" i="26"/>
  <c r="Z13" i="26"/>
  <c r="Y13" i="26"/>
  <c r="Z12" i="26"/>
  <c r="Y12" i="26"/>
  <c r="Z11" i="26"/>
  <c r="Y11" i="26"/>
  <c r="Z10" i="26"/>
  <c r="Y10" i="26"/>
  <c r="Z9" i="26"/>
  <c r="Y9" i="26"/>
  <c r="Z8" i="26"/>
  <c r="Y8" i="26"/>
  <c r="Z7" i="26"/>
  <c r="Y7" i="26"/>
  <c r="Z6" i="26"/>
  <c r="Z5" i="26"/>
  <c r="Z4" i="26"/>
  <c r="Y14" i="25"/>
  <c r="X14" i="25"/>
  <c r="Y13" i="25"/>
  <c r="X13" i="25"/>
  <c r="Y12" i="25"/>
  <c r="X12" i="25"/>
  <c r="Y11" i="25"/>
  <c r="Y10" i="25"/>
  <c r="X10" i="25"/>
  <c r="Y9" i="25"/>
  <c r="X9" i="25"/>
  <c r="X8" i="25"/>
  <c r="Y6" i="25"/>
  <c r="Y5" i="25"/>
  <c r="Y4" i="25"/>
  <c r="V14" i="24"/>
  <c r="U14" i="24"/>
  <c r="V13" i="24"/>
  <c r="U13" i="24"/>
  <c r="V12" i="24"/>
  <c r="U12" i="24"/>
  <c r="V11" i="24"/>
  <c r="U11" i="24"/>
  <c r="V10" i="24"/>
  <c r="U10" i="24"/>
  <c r="V9" i="24"/>
  <c r="U9" i="24"/>
  <c r="V8" i="24"/>
  <c r="U8" i="24"/>
  <c r="V7" i="24"/>
  <c r="U7" i="24"/>
  <c r="V6" i="24"/>
  <c r="V5" i="24"/>
  <c r="V4" i="24"/>
  <c r="X14" i="22"/>
  <c r="W14" i="22"/>
  <c r="X13" i="22"/>
  <c r="W13" i="22"/>
  <c r="X12" i="22"/>
  <c r="W12" i="22"/>
  <c r="X11" i="22"/>
  <c r="W11" i="22"/>
  <c r="X10" i="22"/>
  <c r="W10" i="22"/>
  <c r="X9" i="22"/>
  <c r="W9" i="22"/>
  <c r="X8" i="22"/>
  <c r="W8" i="22"/>
  <c r="X7" i="22"/>
  <c r="W7" i="22"/>
  <c r="X6" i="22"/>
  <c r="X5" i="22"/>
  <c r="X4" i="22"/>
  <c r="M14" i="21"/>
  <c r="L14" i="21"/>
  <c r="M13" i="21"/>
  <c r="L13" i="21"/>
  <c r="M12" i="21"/>
  <c r="L12" i="21"/>
  <c r="M11" i="21"/>
  <c r="L11" i="21"/>
  <c r="M10" i="21"/>
  <c r="L10" i="21"/>
  <c r="M9" i="21"/>
  <c r="L9" i="21"/>
  <c r="M8" i="21"/>
  <c r="L8" i="21"/>
  <c r="M7" i="21"/>
  <c r="L7" i="21"/>
  <c r="M6" i="21"/>
  <c r="M5" i="21"/>
  <c r="M4" i="21"/>
  <c r="V14" i="20"/>
  <c r="U14" i="20"/>
  <c r="V13" i="20"/>
  <c r="U13" i="20"/>
  <c r="V12" i="20"/>
  <c r="U12" i="20"/>
  <c r="V11" i="20"/>
  <c r="U11" i="20"/>
  <c r="V10" i="20"/>
  <c r="U10" i="20"/>
  <c r="V9" i="20"/>
  <c r="U9" i="20"/>
  <c r="V8" i="20"/>
  <c r="U8" i="20"/>
  <c r="V7" i="20"/>
  <c r="U7" i="20"/>
  <c r="V6" i="20"/>
  <c r="V5" i="20"/>
  <c r="V4" i="20"/>
  <c r="X14" i="19"/>
  <c r="W14" i="19"/>
  <c r="X13" i="19"/>
  <c r="W13" i="19"/>
  <c r="X12" i="19"/>
  <c r="W12" i="19"/>
  <c r="X11" i="19"/>
  <c r="W11" i="19"/>
  <c r="X10" i="19"/>
  <c r="W10" i="19"/>
  <c r="X9" i="19"/>
  <c r="W9" i="19"/>
  <c r="X8" i="19"/>
  <c r="W8" i="19"/>
  <c r="X7" i="19"/>
  <c r="W7" i="19"/>
  <c r="X6" i="19"/>
  <c r="X5" i="19"/>
  <c r="X4" i="19"/>
  <c r="AF14" i="17"/>
  <c r="AE14" i="17"/>
  <c r="AF13" i="17"/>
  <c r="AE13" i="17"/>
  <c r="AF12" i="17"/>
  <c r="AE12" i="17"/>
  <c r="AF11" i="17"/>
  <c r="AE11" i="17"/>
  <c r="AF10" i="17"/>
  <c r="AE10" i="17"/>
  <c r="AF9" i="17"/>
  <c r="AE9" i="17"/>
  <c r="AF8" i="17"/>
  <c r="AE8" i="17"/>
  <c r="AF7" i="17"/>
  <c r="AE7" i="17"/>
  <c r="AF6" i="17"/>
  <c r="AF5" i="17"/>
  <c r="AF4" i="17"/>
  <c r="X14" i="16"/>
  <c r="W14" i="16"/>
  <c r="X13" i="16"/>
  <c r="W13" i="16"/>
  <c r="X12" i="16"/>
  <c r="W12" i="16"/>
  <c r="X11" i="16"/>
  <c r="W11" i="16"/>
  <c r="X10" i="16"/>
  <c r="W10" i="16"/>
  <c r="X9" i="16"/>
  <c r="W9" i="16"/>
  <c r="X8" i="16"/>
  <c r="W8" i="16"/>
  <c r="X7" i="16"/>
  <c r="W7" i="16"/>
  <c r="X6" i="16"/>
  <c r="X5" i="16"/>
  <c r="X4" i="16"/>
  <c r="V14" i="13"/>
  <c r="U14" i="13"/>
  <c r="V13" i="13"/>
  <c r="U13" i="13"/>
  <c r="V12" i="13"/>
  <c r="U12" i="13"/>
  <c r="V11" i="13"/>
  <c r="U11" i="13"/>
  <c r="V10" i="13"/>
  <c r="U10" i="13"/>
  <c r="V9" i="13"/>
  <c r="U9" i="13"/>
  <c r="V8" i="13"/>
  <c r="U8" i="13"/>
  <c r="V7" i="13"/>
  <c r="U7" i="13"/>
  <c r="V6" i="13"/>
  <c r="V5" i="13"/>
  <c r="V4" i="13"/>
  <c r="V14" i="12"/>
  <c r="U14" i="12"/>
  <c r="V13" i="12"/>
  <c r="U13" i="12"/>
  <c r="V12" i="12"/>
  <c r="U12" i="12"/>
  <c r="V11" i="12"/>
  <c r="U11" i="12"/>
  <c r="V10" i="12"/>
  <c r="U10" i="12"/>
  <c r="V9" i="12"/>
  <c r="U9" i="12"/>
  <c r="V8" i="12"/>
  <c r="U8" i="12"/>
  <c r="V7" i="12"/>
  <c r="U7" i="12"/>
  <c r="V6" i="12"/>
  <c r="V5" i="12"/>
  <c r="V4" i="12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V5" i="11"/>
  <c r="V4" i="11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V5" i="4"/>
  <c r="V4" i="4"/>
  <c r="V14" i="31"/>
  <c r="U14" i="31"/>
  <c r="V13" i="31"/>
  <c r="U13" i="31"/>
  <c r="V12" i="31"/>
  <c r="U12" i="31"/>
  <c r="V11" i="31"/>
  <c r="U11" i="31"/>
  <c r="V10" i="31"/>
  <c r="U10" i="31"/>
  <c r="V9" i="31"/>
  <c r="U9" i="31"/>
  <c r="V8" i="31"/>
  <c r="U8" i="31"/>
  <c r="V7" i="31"/>
  <c r="U7" i="31"/>
  <c r="V6" i="31"/>
  <c r="V5" i="31"/>
  <c r="V4" i="31"/>
  <c r="V14" i="32"/>
  <c r="U14" i="32"/>
  <c r="V13" i="32"/>
  <c r="U13" i="32"/>
  <c r="V12" i="32"/>
  <c r="U12" i="32"/>
  <c r="V11" i="32"/>
  <c r="U11" i="32"/>
  <c r="V10" i="32"/>
  <c r="U10" i="32"/>
  <c r="V9" i="32"/>
  <c r="U9" i="32"/>
  <c r="V8" i="32"/>
  <c r="U8" i="32"/>
  <c r="V7" i="32"/>
  <c r="U7" i="32"/>
  <c r="V6" i="32"/>
  <c r="V5" i="32"/>
  <c r="V4" i="32"/>
  <c r="M14" i="38"/>
  <c r="L14" i="38"/>
  <c r="M13" i="38"/>
  <c r="L13" i="38"/>
  <c r="M12" i="38"/>
  <c r="L12" i="38"/>
  <c r="M11" i="38"/>
  <c r="L11" i="38"/>
  <c r="M10" i="38"/>
  <c r="L10" i="38"/>
  <c r="M9" i="38"/>
  <c r="L9" i="38"/>
  <c r="M8" i="38"/>
  <c r="L8" i="38"/>
  <c r="M7" i="38"/>
  <c r="L7" i="38"/>
  <c r="M6" i="38"/>
  <c r="M5" i="38"/>
  <c r="M4" i="38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6" i="39"/>
  <c r="M5" i="39"/>
  <c r="M4" i="39"/>
  <c r="X14" i="40"/>
  <c r="W14" i="40"/>
  <c r="X13" i="40"/>
  <c r="W13" i="40"/>
  <c r="X12" i="40"/>
  <c r="W12" i="40"/>
  <c r="X11" i="40"/>
  <c r="W11" i="40"/>
  <c r="X10" i="40"/>
  <c r="W10" i="40"/>
  <c r="X9" i="40"/>
  <c r="W9" i="40"/>
  <c r="X8" i="40"/>
  <c r="W8" i="40"/>
  <c r="X7" i="40"/>
  <c r="W7" i="40"/>
  <c r="X6" i="40"/>
  <c r="X5" i="40"/>
  <c r="X4" i="40"/>
  <c r="V14" i="44"/>
  <c r="U14" i="44"/>
  <c r="V13" i="44"/>
  <c r="U13" i="44"/>
  <c r="V12" i="44"/>
  <c r="U12" i="44"/>
  <c r="V11" i="44"/>
  <c r="U11" i="44"/>
  <c r="V10" i="44"/>
  <c r="U10" i="44"/>
  <c r="V9" i="44"/>
  <c r="U9" i="44"/>
  <c r="V8" i="44"/>
  <c r="U8" i="44"/>
  <c r="V7" i="44"/>
  <c r="U7" i="44"/>
  <c r="V6" i="44"/>
  <c r="V5" i="44"/>
  <c r="V4" i="44"/>
  <c r="V14" i="46"/>
  <c r="U14" i="46"/>
  <c r="V13" i="46"/>
  <c r="U13" i="46"/>
  <c r="V12" i="46"/>
  <c r="U12" i="46"/>
  <c r="V11" i="46"/>
  <c r="U11" i="46"/>
  <c r="V10" i="46"/>
  <c r="U10" i="46"/>
  <c r="V9" i="46"/>
  <c r="U9" i="46"/>
  <c r="V8" i="46"/>
  <c r="U8" i="46"/>
  <c r="V7" i="46"/>
  <c r="U7" i="46"/>
  <c r="V6" i="46"/>
  <c r="V5" i="46"/>
  <c r="V4" i="46"/>
  <c r="M14" i="51"/>
  <c r="L14" i="51"/>
  <c r="M13" i="51"/>
  <c r="L13" i="51"/>
  <c r="M12" i="51"/>
  <c r="L12" i="51"/>
  <c r="M11" i="51"/>
  <c r="L11" i="51"/>
  <c r="M10" i="51"/>
  <c r="L10" i="51"/>
  <c r="M9" i="51"/>
  <c r="L9" i="51"/>
  <c r="M8" i="51"/>
  <c r="L8" i="51"/>
  <c r="M7" i="51"/>
  <c r="L7" i="51"/>
  <c r="M6" i="51"/>
  <c r="M5" i="51"/>
  <c r="M4" i="51"/>
  <c r="Z13" i="50"/>
  <c r="Y13" i="50"/>
  <c r="Z12" i="50"/>
  <c r="Y12" i="50"/>
  <c r="Z11" i="50"/>
  <c r="Y11" i="50"/>
  <c r="Z10" i="50"/>
  <c r="Y10" i="50"/>
  <c r="Z9" i="50"/>
  <c r="Y9" i="50"/>
  <c r="Z8" i="50"/>
  <c r="Y8" i="50"/>
  <c r="Z7" i="50"/>
  <c r="Y7" i="50"/>
  <c r="Z6" i="50"/>
  <c r="Z5" i="50"/>
  <c r="Z4" i="50"/>
  <c r="V13" i="49"/>
  <c r="U13" i="49"/>
  <c r="V12" i="49"/>
  <c r="U12" i="49"/>
  <c r="V11" i="49"/>
  <c r="U11" i="49"/>
  <c r="V10" i="49"/>
  <c r="U10" i="49"/>
  <c r="V9" i="49"/>
  <c r="U9" i="49"/>
  <c r="V8" i="49"/>
  <c r="U8" i="49"/>
  <c r="V7" i="49"/>
  <c r="U7" i="49"/>
  <c r="V6" i="49"/>
  <c r="V5" i="49"/>
  <c r="V4" i="49"/>
  <c r="V13" i="48"/>
  <c r="U13" i="48"/>
  <c r="V12" i="48"/>
  <c r="U12" i="48"/>
  <c r="V11" i="48"/>
  <c r="U11" i="48"/>
  <c r="V10" i="48"/>
  <c r="U10" i="48"/>
  <c r="V9" i="48"/>
  <c r="U9" i="48"/>
  <c r="V8" i="48"/>
  <c r="U8" i="48"/>
  <c r="V7" i="48"/>
  <c r="U7" i="48"/>
  <c r="V6" i="48"/>
  <c r="V5" i="48"/>
  <c r="V4" i="48"/>
  <c r="V13" i="47"/>
  <c r="U13" i="47"/>
  <c r="V12" i="47"/>
  <c r="U12" i="47"/>
  <c r="V11" i="47"/>
  <c r="U11" i="47"/>
  <c r="V10" i="47"/>
  <c r="U10" i="47"/>
  <c r="V9" i="47"/>
  <c r="U9" i="47"/>
  <c r="V8" i="47"/>
  <c r="U8" i="47"/>
  <c r="V7" i="47"/>
  <c r="U7" i="47"/>
  <c r="V6" i="47"/>
  <c r="V5" i="47"/>
  <c r="V4" i="47"/>
  <c r="AB13" i="45"/>
  <c r="AA13" i="45"/>
  <c r="AB12" i="45"/>
  <c r="AA12" i="45"/>
  <c r="AB11" i="45"/>
  <c r="AA11" i="45"/>
  <c r="AB10" i="45"/>
  <c r="AA10" i="45"/>
  <c r="AB9" i="45"/>
  <c r="AA9" i="45"/>
  <c r="AB8" i="45"/>
  <c r="AA8" i="45"/>
  <c r="AB7" i="45"/>
  <c r="AA7" i="45"/>
  <c r="AB6" i="45"/>
  <c r="AB5" i="45"/>
  <c r="AB4" i="45"/>
  <c r="V13" i="43"/>
  <c r="U13" i="43"/>
  <c r="V12" i="43"/>
  <c r="U12" i="43"/>
  <c r="V11" i="43"/>
  <c r="U11" i="43"/>
  <c r="V10" i="43"/>
  <c r="U10" i="43"/>
  <c r="V9" i="43"/>
  <c r="U9" i="43"/>
  <c r="V8" i="43"/>
  <c r="U8" i="43"/>
  <c r="V7" i="43"/>
  <c r="U7" i="43"/>
  <c r="V6" i="43"/>
  <c r="V5" i="43"/>
  <c r="V4" i="43"/>
  <c r="V13" i="42"/>
  <c r="U13" i="42"/>
  <c r="V12" i="42"/>
  <c r="U12" i="42"/>
  <c r="V11" i="42"/>
  <c r="U11" i="42"/>
  <c r="V10" i="42"/>
  <c r="U10" i="42"/>
  <c r="V9" i="42"/>
  <c r="U9" i="42"/>
  <c r="V8" i="42"/>
  <c r="U8" i="42"/>
  <c r="V7" i="42"/>
  <c r="U7" i="42"/>
  <c r="V6" i="42"/>
  <c r="V5" i="42"/>
  <c r="V4" i="42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6" i="41"/>
  <c r="M5" i="41"/>
  <c r="M4" i="41"/>
  <c r="AD13" i="37"/>
  <c r="AC13" i="37"/>
  <c r="AD12" i="37"/>
  <c r="AC12" i="37"/>
  <c r="AD11" i="37"/>
  <c r="AC11" i="37"/>
  <c r="AD10" i="37"/>
  <c r="AC10" i="37"/>
  <c r="AD9" i="37"/>
  <c r="AC9" i="37"/>
  <c r="AD8" i="37"/>
  <c r="AC8" i="37"/>
  <c r="AD7" i="37"/>
  <c r="AC7" i="37"/>
  <c r="AD6" i="37"/>
  <c r="AD5" i="37"/>
  <c r="AD4" i="37"/>
  <c r="Z13" i="36"/>
  <c r="Y13" i="36"/>
  <c r="Z12" i="36"/>
  <c r="Y12" i="36"/>
  <c r="Z11" i="36"/>
  <c r="Y11" i="36"/>
  <c r="Z10" i="36"/>
  <c r="Y10" i="36"/>
  <c r="Z9" i="36"/>
  <c r="Y9" i="36"/>
  <c r="Z8" i="36"/>
  <c r="Y8" i="36"/>
  <c r="Z7" i="36"/>
  <c r="Y7" i="36"/>
  <c r="Z6" i="36"/>
  <c r="Z5" i="36"/>
  <c r="Z4" i="36"/>
  <c r="V13" i="35"/>
  <c r="U13" i="35"/>
  <c r="V12" i="35"/>
  <c r="U12" i="35"/>
  <c r="V11" i="35"/>
  <c r="U11" i="35"/>
  <c r="V10" i="35"/>
  <c r="U10" i="35"/>
  <c r="V9" i="35"/>
  <c r="U9" i="35"/>
  <c r="V8" i="35"/>
  <c r="U8" i="35"/>
  <c r="V7" i="35"/>
  <c r="U7" i="35"/>
  <c r="V6" i="35"/>
  <c r="V5" i="35"/>
  <c r="V4" i="35"/>
  <c r="V13" i="34"/>
  <c r="U13" i="34"/>
  <c r="V12" i="34"/>
  <c r="U12" i="34"/>
  <c r="V11" i="34"/>
  <c r="U11" i="34"/>
  <c r="V10" i="34"/>
  <c r="U10" i="34"/>
  <c r="V9" i="34"/>
  <c r="U9" i="34"/>
  <c r="V8" i="34"/>
  <c r="U8" i="34"/>
  <c r="V7" i="34"/>
  <c r="U7" i="34"/>
  <c r="V6" i="34"/>
  <c r="V5" i="34"/>
  <c r="V4" i="34"/>
  <c r="V13" i="33"/>
  <c r="U13" i="33"/>
  <c r="V12" i="33"/>
  <c r="U12" i="33"/>
  <c r="V11" i="33"/>
  <c r="U11" i="33"/>
  <c r="V10" i="33"/>
  <c r="U10" i="33"/>
  <c r="V9" i="33"/>
  <c r="U9" i="33"/>
  <c r="V8" i="33"/>
  <c r="U8" i="33"/>
  <c r="V7" i="33"/>
  <c r="U7" i="33"/>
  <c r="V6" i="33"/>
  <c r="V5" i="33"/>
  <c r="V4" i="33"/>
  <c r="V13" i="29"/>
  <c r="U13" i="29"/>
  <c r="V12" i="29"/>
  <c r="U12" i="29"/>
  <c r="V11" i="29"/>
  <c r="U11" i="29"/>
  <c r="V10" i="29"/>
  <c r="U10" i="29"/>
  <c r="V9" i="29"/>
  <c r="U9" i="29"/>
  <c r="V8" i="29"/>
  <c r="U8" i="29"/>
  <c r="V7" i="29"/>
  <c r="U7" i="29"/>
  <c r="V6" i="29"/>
  <c r="V5" i="29"/>
  <c r="V4" i="29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V5" i="2"/>
  <c r="V4" i="2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M5" i="3"/>
  <c r="M4" i="3"/>
  <c r="Y13" i="5"/>
  <c r="X13" i="5"/>
  <c r="Y12" i="5"/>
  <c r="X12" i="5"/>
  <c r="Y11" i="5"/>
  <c r="X11" i="5"/>
  <c r="Y10" i="5"/>
  <c r="X10" i="5"/>
  <c r="Y9" i="5"/>
  <c r="X9" i="5"/>
  <c r="Y8" i="5"/>
  <c r="X8" i="5"/>
  <c r="Y7" i="5"/>
  <c r="X7" i="5"/>
  <c r="Y6" i="5"/>
  <c r="Y5" i="5"/>
  <c r="Y4" i="5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V5" i="6"/>
  <c r="V4" i="6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V5" i="7"/>
  <c r="V4" i="7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V5" i="8"/>
  <c r="V4" i="8"/>
  <c r="AF13" i="9"/>
  <c r="AE13" i="9"/>
  <c r="AF12" i="9"/>
  <c r="AE12" i="9"/>
  <c r="AF11" i="9"/>
  <c r="AE11" i="9"/>
  <c r="AF10" i="9"/>
  <c r="AE10" i="9"/>
  <c r="AF9" i="9"/>
  <c r="AE9" i="9"/>
  <c r="AF8" i="9"/>
  <c r="AE8" i="9"/>
  <c r="AF7" i="9"/>
  <c r="AE7" i="9"/>
  <c r="AF6" i="9"/>
  <c r="AF5" i="9"/>
  <c r="AF4" i="9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V5" i="10"/>
  <c r="V4" i="10"/>
  <c r="V13" i="14"/>
  <c r="U13" i="14"/>
  <c r="V12" i="14"/>
  <c r="U12" i="14"/>
  <c r="V11" i="14"/>
  <c r="U11" i="14"/>
  <c r="V10" i="14"/>
  <c r="U10" i="14"/>
  <c r="V9" i="14"/>
  <c r="U9" i="14"/>
  <c r="V8" i="14"/>
  <c r="U8" i="14"/>
  <c r="V7" i="14"/>
  <c r="U7" i="14"/>
  <c r="V6" i="14"/>
  <c r="V5" i="14"/>
  <c r="V4" i="14"/>
  <c r="Y13" i="23"/>
  <c r="X13" i="23"/>
  <c r="Y12" i="23"/>
  <c r="X12" i="23"/>
  <c r="Y11" i="23"/>
  <c r="X11" i="23"/>
  <c r="Y10" i="23"/>
  <c r="X10" i="23"/>
  <c r="Y9" i="23"/>
  <c r="X9" i="23"/>
  <c r="Y8" i="23"/>
  <c r="X8" i="23"/>
  <c r="Y7" i="23"/>
  <c r="X7" i="23"/>
  <c r="Y6" i="23"/>
  <c r="Y5" i="23"/>
  <c r="Y4" i="23"/>
  <c r="M13" i="27"/>
  <c r="L13" i="27"/>
  <c r="M12" i="27"/>
  <c r="L12" i="27"/>
  <c r="M11" i="27"/>
  <c r="L11" i="27"/>
  <c r="M10" i="27"/>
  <c r="L10" i="27"/>
  <c r="M9" i="27"/>
  <c r="L9" i="27"/>
  <c r="M8" i="27"/>
  <c r="L8" i="27"/>
  <c r="M7" i="27"/>
  <c r="L7" i="27"/>
  <c r="M6" i="27"/>
  <c r="M5" i="27"/>
  <c r="M4" i="27"/>
  <c r="AD4" i="5" l="1"/>
  <c r="C26" i="53" s="1"/>
  <c r="AC4" i="5"/>
  <c r="AB4" i="5"/>
  <c r="G9" i="18"/>
  <c r="G10" i="18"/>
  <c r="G12" i="18"/>
  <c r="G10" i="51"/>
  <c r="G11" i="51"/>
  <c r="G12" i="51"/>
  <c r="G12" i="46"/>
  <c r="G14" i="39"/>
  <c r="G12" i="39"/>
  <c r="G13" i="38"/>
  <c r="G12" i="32"/>
  <c r="G14" i="31"/>
  <c r="P12" i="31"/>
  <c r="P13" i="31"/>
  <c r="P13" i="4"/>
  <c r="P14" i="11"/>
  <c r="G14" i="11"/>
  <c r="P14" i="12"/>
  <c r="G12" i="17"/>
  <c r="G14" i="18"/>
  <c r="G13" i="18"/>
  <c r="P12" i="20"/>
  <c r="G14" i="21"/>
  <c r="G12" i="21"/>
  <c r="G7" i="22"/>
  <c r="G12" i="22"/>
  <c r="G12" i="24"/>
  <c r="P12" i="24"/>
  <c r="P9" i="24"/>
  <c r="G12" i="25"/>
  <c r="G8" i="51"/>
  <c r="G9" i="51"/>
  <c r="G13" i="51"/>
  <c r="G7" i="51"/>
  <c r="P12" i="46"/>
  <c r="P10" i="46"/>
  <c r="P14" i="46"/>
  <c r="P8" i="46"/>
  <c r="G13" i="46"/>
  <c r="G14" i="46"/>
  <c r="P13" i="46"/>
  <c r="G8" i="46"/>
  <c r="P11" i="46"/>
  <c r="P12" i="44"/>
  <c r="G10" i="44"/>
  <c r="G12" i="44"/>
  <c r="G14" i="44"/>
  <c r="P13" i="44"/>
  <c r="G8" i="44"/>
  <c r="P10" i="44"/>
  <c r="P14" i="44"/>
  <c r="G13" i="44"/>
  <c r="G10" i="40"/>
  <c r="G14" i="40"/>
  <c r="G7" i="40"/>
  <c r="G8" i="40"/>
  <c r="G12" i="40"/>
  <c r="G13" i="40"/>
  <c r="G9" i="40"/>
  <c r="G11" i="40"/>
  <c r="G8" i="39"/>
  <c r="G9" i="39"/>
  <c r="G13" i="39"/>
  <c r="G10" i="39"/>
  <c r="G9" i="38"/>
  <c r="G8" i="38"/>
  <c r="G8" i="32"/>
  <c r="G9" i="32"/>
  <c r="G13" i="32"/>
  <c r="P10" i="32"/>
  <c r="P14" i="32"/>
  <c r="P12" i="32"/>
  <c r="G10" i="32"/>
  <c r="P13" i="32"/>
  <c r="G14" i="32"/>
  <c r="P11" i="32"/>
  <c r="P8" i="32"/>
  <c r="P9" i="32"/>
  <c r="P14" i="31"/>
  <c r="P8" i="31"/>
  <c r="P9" i="31"/>
  <c r="G8" i="31"/>
  <c r="P10" i="31"/>
  <c r="G12" i="31"/>
  <c r="P11" i="31"/>
  <c r="G9" i="31"/>
  <c r="G13" i="31"/>
  <c r="G10" i="31"/>
  <c r="P10" i="4"/>
  <c r="G9" i="4"/>
  <c r="G13" i="4"/>
  <c r="P14" i="4"/>
  <c r="G10" i="4"/>
  <c r="P8" i="4"/>
  <c r="G11" i="4"/>
  <c r="G14" i="4"/>
  <c r="G13" i="11"/>
  <c r="P12" i="11"/>
  <c r="P13" i="11"/>
  <c r="G10" i="11"/>
  <c r="P8" i="11"/>
  <c r="P9" i="11"/>
  <c r="P10" i="11"/>
  <c r="G14" i="12"/>
  <c r="P12" i="12"/>
  <c r="P9" i="12"/>
  <c r="G8" i="12"/>
  <c r="G12" i="12"/>
  <c r="G9" i="12"/>
  <c r="P13" i="12"/>
  <c r="G10" i="12"/>
  <c r="P10" i="12"/>
  <c r="G11" i="13"/>
  <c r="P8" i="13"/>
  <c r="G8" i="13"/>
  <c r="G12" i="13"/>
  <c r="P9" i="13"/>
  <c r="P14" i="13"/>
  <c r="G9" i="13"/>
  <c r="P12" i="13"/>
  <c r="P13" i="13"/>
  <c r="G14" i="13"/>
  <c r="P10" i="13"/>
  <c r="P11" i="13"/>
  <c r="G10" i="15"/>
  <c r="G7" i="15"/>
  <c r="G11" i="15"/>
  <c r="G12" i="16"/>
  <c r="G14" i="16"/>
  <c r="G10" i="16"/>
  <c r="G13" i="16"/>
  <c r="G7" i="16"/>
  <c r="G11" i="16"/>
  <c r="G10" i="17"/>
  <c r="G13" i="17"/>
  <c r="G7" i="17"/>
  <c r="G14" i="17"/>
  <c r="G11" i="17"/>
  <c r="G10" i="19"/>
  <c r="G12" i="19"/>
  <c r="G14" i="19"/>
  <c r="G8" i="19"/>
  <c r="G13" i="19"/>
  <c r="G10" i="20"/>
  <c r="P9" i="20"/>
  <c r="P13" i="20"/>
  <c r="P14" i="20"/>
  <c r="G13" i="20"/>
  <c r="G11" i="20"/>
  <c r="G14" i="20"/>
  <c r="G10" i="21"/>
  <c r="G7" i="21"/>
  <c r="G11" i="21"/>
  <c r="G8" i="22"/>
  <c r="G10" i="22"/>
  <c r="G9" i="22"/>
  <c r="G13" i="22"/>
  <c r="G14" i="22"/>
  <c r="G11" i="22"/>
  <c r="P10" i="24"/>
  <c r="G13" i="24"/>
  <c r="P13" i="24"/>
  <c r="G10" i="24"/>
  <c r="G14" i="24"/>
  <c r="P14" i="24"/>
  <c r="P8" i="24"/>
  <c r="G9" i="25"/>
  <c r="G14" i="25"/>
  <c r="G10" i="25"/>
  <c r="G8" i="25"/>
  <c r="G14" i="26"/>
  <c r="G9" i="26"/>
  <c r="G7" i="26"/>
  <c r="G12" i="26"/>
  <c r="G13" i="26"/>
  <c r="P7" i="44"/>
  <c r="P7" i="32"/>
  <c r="P7" i="4"/>
  <c r="P7" i="11"/>
  <c r="P7" i="12"/>
  <c r="P7" i="13"/>
  <c r="P7" i="20"/>
  <c r="P7" i="24"/>
  <c r="G7" i="46"/>
  <c r="G7" i="44"/>
  <c r="G7" i="39"/>
  <c r="G7" i="38"/>
  <c r="G7" i="32"/>
  <c r="G7" i="31"/>
  <c r="G7" i="4"/>
  <c r="G7" i="11"/>
  <c r="G7" i="12"/>
  <c r="G13" i="12"/>
  <c r="G7" i="13"/>
  <c r="G13" i="13"/>
  <c r="G7" i="18"/>
  <c r="G7" i="19"/>
  <c r="G7" i="20"/>
  <c r="G7" i="24"/>
  <c r="G7" i="25"/>
  <c r="G11" i="49"/>
  <c r="G12" i="49"/>
  <c r="G9" i="49"/>
  <c r="P13" i="48"/>
  <c r="P11" i="48"/>
  <c r="G9" i="47"/>
  <c r="P13" i="43"/>
  <c r="G10" i="42"/>
  <c r="G7" i="42"/>
  <c r="P12" i="42"/>
  <c r="G10" i="35"/>
  <c r="G10" i="34"/>
  <c r="G7" i="34"/>
  <c r="G13" i="33"/>
  <c r="P11" i="33"/>
  <c r="G11" i="33"/>
  <c r="G10" i="29"/>
  <c r="G11" i="29"/>
  <c r="G9" i="29"/>
  <c r="G12" i="29"/>
  <c r="P10" i="2"/>
  <c r="G12" i="3"/>
  <c r="G10" i="3"/>
  <c r="G7" i="3"/>
  <c r="G7" i="5"/>
  <c r="G12" i="6"/>
  <c r="P12" i="6"/>
  <c r="P13" i="7"/>
  <c r="P13" i="14"/>
  <c r="G8" i="23"/>
  <c r="G11" i="27"/>
  <c r="G12" i="27"/>
  <c r="G13" i="49"/>
  <c r="P7" i="49"/>
  <c r="P11" i="49"/>
  <c r="P10" i="49"/>
  <c r="G10" i="49"/>
  <c r="G7" i="49"/>
  <c r="G8" i="49"/>
  <c r="P8" i="49"/>
  <c r="P12" i="49"/>
  <c r="P13" i="49"/>
  <c r="G10" i="48"/>
  <c r="P9" i="48"/>
  <c r="G7" i="48"/>
  <c r="G11" i="48"/>
  <c r="G8" i="48"/>
  <c r="G9" i="48"/>
  <c r="G12" i="48"/>
  <c r="P8" i="48"/>
  <c r="P12" i="47"/>
  <c r="G10" i="47"/>
  <c r="G11" i="47"/>
  <c r="G13" i="47"/>
  <c r="P8" i="47"/>
  <c r="P9" i="47"/>
  <c r="G7" i="47"/>
  <c r="P13" i="47"/>
  <c r="G8" i="47"/>
  <c r="P10" i="47"/>
  <c r="G12" i="47"/>
  <c r="P7" i="47"/>
  <c r="G12" i="43"/>
  <c r="G13" i="43"/>
  <c r="G10" i="43"/>
  <c r="P8" i="43"/>
  <c r="P12" i="43"/>
  <c r="G7" i="43"/>
  <c r="G11" i="42"/>
  <c r="P13" i="42"/>
  <c r="G12" i="42"/>
  <c r="G13" i="42"/>
  <c r="P11" i="42"/>
  <c r="P9" i="42"/>
  <c r="G9" i="42"/>
  <c r="P10" i="42"/>
  <c r="P7" i="42"/>
  <c r="P8" i="42"/>
  <c r="G12" i="41"/>
  <c r="G7" i="41"/>
  <c r="G13" i="35"/>
  <c r="P8" i="35"/>
  <c r="G11" i="35"/>
  <c r="P13" i="35"/>
  <c r="G7" i="35"/>
  <c r="P12" i="35"/>
  <c r="P9" i="35"/>
  <c r="G12" i="35"/>
  <c r="P10" i="35"/>
  <c r="G9" i="35"/>
  <c r="G13" i="34"/>
  <c r="P11" i="34"/>
  <c r="P8" i="34"/>
  <c r="G11" i="34"/>
  <c r="P12" i="34"/>
  <c r="G12" i="34"/>
  <c r="P9" i="34"/>
  <c r="G9" i="34"/>
  <c r="P10" i="34"/>
  <c r="P7" i="34"/>
  <c r="P7" i="33"/>
  <c r="G7" i="33"/>
  <c r="P8" i="33"/>
  <c r="P12" i="33"/>
  <c r="G12" i="33"/>
  <c r="P9" i="33"/>
  <c r="G9" i="33"/>
  <c r="P13" i="33"/>
  <c r="P13" i="30"/>
  <c r="G10" i="30"/>
  <c r="P7" i="30"/>
  <c r="G11" i="30"/>
  <c r="P12" i="30"/>
  <c r="G12" i="30"/>
  <c r="G8" i="30"/>
  <c r="G9" i="30"/>
  <c r="P10" i="29"/>
  <c r="P12" i="29"/>
  <c r="G8" i="29"/>
  <c r="P8" i="29"/>
  <c r="G13" i="29"/>
  <c r="P13" i="2"/>
  <c r="G11" i="2"/>
  <c r="P11" i="2"/>
  <c r="P9" i="2"/>
  <c r="G7" i="2"/>
  <c r="P7" i="2"/>
  <c r="G9" i="2"/>
  <c r="P8" i="2"/>
  <c r="G13" i="2"/>
  <c r="G8" i="3"/>
  <c r="G11" i="5"/>
  <c r="G10" i="5"/>
  <c r="G8" i="5"/>
  <c r="G12" i="5"/>
  <c r="G13" i="5"/>
  <c r="P13" i="6"/>
  <c r="G7" i="6"/>
  <c r="G13" i="6"/>
  <c r="P9" i="6"/>
  <c r="G8" i="6"/>
  <c r="G11" i="6"/>
  <c r="P7" i="6"/>
  <c r="G13" i="7"/>
  <c r="P12" i="7"/>
  <c r="G10" i="7"/>
  <c r="P9" i="7"/>
  <c r="G11" i="7"/>
  <c r="G12" i="7"/>
  <c r="P7" i="7"/>
  <c r="G8" i="7"/>
  <c r="G9" i="7"/>
  <c r="P8" i="7"/>
  <c r="G11" i="8"/>
  <c r="G13" i="8"/>
  <c r="P9" i="8"/>
  <c r="P12" i="8"/>
  <c r="G7" i="8"/>
  <c r="P13" i="8"/>
  <c r="G12" i="8"/>
  <c r="P10" i="8"/>
  <c r="G9" i="8"/>
  <c r="P7" i="8"/>
  <c r="G12" i="10"/>
  <c r="G9" i="10"/>
  <c r="P12" i="10"/>
  <c r="G11" i="10"/>
  <c r="P7" i="10"/>
  <c r="G13" i="10"/>
  <c r="G7" i="10"/>
  <c r="G8" i="10"/>
  <c r="P13" i="10"/>
  <c r="P10" i="14"/>
  <c r="G13" i="14"/>
  <c r="P11" i="14"/>
  <c r="P8" i="14"/>
  <c r="P12" i="14"/>
  <c r="G11" i="14"/>
  <c r="P7" i="14"/>
  <c r="G7" i="14"/>
  <c r="G12" i="14"/>
  <c r="G9" i="14"/>
  <c r="G13" i="23"/>
  <c r="G7" i="23"/>
  <c r="G11" i="23"/>
  <c r="G12" i="23"/>
  <c r="G9" i="23"/>
  <c r="G10" i="23"/>
  <c r="G7" i="27"/>
  <c r="G8" i="27"/>
  <c r="G9" i="27"/>
  <c r="G13" i="27"/>
  <c r="G10" i="27"/>
  <c r="P9" i="49"/>
  <c r="P11" i="43"/>
  <c r="P11" i="29"/>
  <c r="P11" i="7"/>
  <c r="P11" i="8"/>
  <c r="G9" i="5"/>
  <c r="X7" i="25"/>
  <c r="X11" i="25"/>
  <c r="Y7" i="25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15" i="22"/>
  <c r="AB3" i="5" l="1"/>
  <c r="AC3" i="5"/>
  <c r="AD3" i="5"/>
  <c r="B26" i="53" s="1"/>
  <c r="R3" i="38"/>
  <c r="B39" i="53" s="1"/>
  <c r="Q3" i="38"/>
  <c r="P3" i="38"/>
  <c r="R3" i="39"/>
  <c r="B40" i="53" s="1"/>
  <c r="Q3" i="39"/>
  <c r="P3" i="39"/>
  <c r="D4" i="50"/>
  <c r="D5" i="50"/>
  <c r="D6" i="50"/>
  <c r="D7" i="50"/>
  <c r="D8" i="50"/>
  <c r="D9" i="50"/>
  <c r="D10" i="50"/>
  <c r="D11" i="50"/>
  <c r="D12" i="50"/>
  <c r="E24" i="50" s="1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3" i="50"/>
  <c r="D4" i="45"/>
  <c r="D5" i="45"/>
  <c r="D6" i="45"/>
  <c r="D7" i="45"/>
  <c r="D8" i="45"/>
  <c r="D9" i="45"/>
  <c r="D10" i="45"/>
  <c r="D11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D27" i="45"/>
  <c r="D28" i="45"/>
  <c r="E28" i="45" s="1"/>
  <c r="D29" i="45"/>
  <c r="D30" i="45"/>
  <c r="D31" i="45"/>
  <c r="D32" i="45"/>
  <c r="D33" i="45"/>
  <c r="D34" i="45"/>
  <c r="D35" i="45"/>
  <c r="D36" i="45"/>
  <c r="D37" i="45"/>
  <c r="D38" i="45"/>
  <c r="D39" i="45"/>
  <c r="D3" i="45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15" i="40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G34" i="37" s="1"/>
  <c r="F35" i="37"/>
  <c r="F36" i="37"/>
  <c r="F37" i="37"/>
  <c r="F38" i="37"/>
  <c r="F39" i="37"/>
  <c r="F3" i="37"/>
  <c r="D4" i="36"/>
  <c r="D5" i="36"/>
  <c r="D6" i="36"/>
  <c r="D7" i="36"/>
  <c r="D8" i="36"/>
  <c r="D9" i="36"/>
  <c r="D10" i="36"/>
  <c r="D11" i="36"/>
  <c r="D12" i="36"/>
  <c r="D13" i="36"/>
  <c r="E25" i="36" s="1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E36" i="36" s="1"/>
  <c r="D37" i="36"/>
  <c r="D38" i="36"/>
  <c r="D39" i="36"/>
  <c r="D3" i="36"/>
  <c r="E15" i="36" s="1"/>
  <c r="M39" i="40"/>
  <c r="M38" i="40"/>
  <c r="M37" i="40"/>
  <c r="M36" i="40"/>
  <c r="M35" i="40"/>
  <c r="M34" i="40"/>
  <c r="M33" i="40"/>
  <c r="M32" i="40"/>
  <c r="M31" i="40"/>
  <c r="M30" i="40"/>
  <c r="M29" i="40"/>
  <c r="M28" i="40"/>
  <c r="M27" i="40"/>
  <c r="M26" i="40"/>
  <c r="M25" i="40"/>
  <c r="M24" i="40"/>
  <c r="M23" i="40"/>
  <c r="M22" i="40"/>
  <c r="M21" i="40"/>
  <c r="M20" i="40"/>
  <c r="M19" i="40"/>
  <c r="M18" i="40"/>
  <c r="M17" i="40"/>
  <c r="M16" i="40"/>
  <c r="M15" i="40"/>
  <c r="M14" i="40"/>
  <c r="M13" i="40"/>
  <c r="M12" i="40"/>
  <c r="M11" i="40"/>
  <c r="M10" i="40"/>
  <c r="M9" i="40"/>
  <c r="M8" i="40"/>
  <c r="M7" i="40"/>
  <c r="M6" i="40"/>
  <c r="M5" i="40"/>
  <c r="M4" i="40"/>
  <c r="M3" i="40"/>
  <c r="O39" i="50"/>
  <c r="O38" i="50"/>
  <c r="O37" i="50"/>
  <c r="E37" i="50"/>
  <c r="O36" i="50"/>
  <c r="O35" i="50"/>
  <c r="O34" i="50"/>
  <c r="O33" i="50"/>
  <c r="O32" i="50"/>
  <c r="O31" i="50"/>
  <c r="O30" i="50"/>
  <c r="O29" i="50"/>
  <c r="O28" i="50"/>
  <c r="O27" i="50"/>
  <c r="O26" i="50"/>
  <c r="O25" i="50"/>
  <c r="E25" i="50"/>
  <c r="O24" i="50"/>
  <c r="O23" i="50"/>
  <c r="O22" i="50"/>
  <c r="O21" i="50"/>
  <c r="E21" i="50"/>
  <c r="O20" i="50"/>
  <c r="O19" i="50"/>
  <c r="O18" i="50"/>
  <c r="O17" i="50"/>
  <c r="E17" i="50"/>
  <c r="O16" i="50"/>
  <c r="O15" i="50"/>
  <c r="O14" i="50"/>
  <c r="O13" i="50"/>
  <c r="O12" i="50"/>
  <c r="O11" i="50"/>
  <c r="O10" i="50"/>
  <c r="O9" i="50"/>
  <c r="O8" i="50"/>
  <c r="O7" i="50"/>
  <c r="P19" i="50" s="1"/>
  <c r="O6" i="50"/>
  <c r="O5" i="50"/>
  <c r="O4" i="50"/>
  <c r="O3" i="50"/>
  <c r="C39" i="49"/>
  <c r="C38" i="49"/>
  <c r="C37" i="49"/>
  <c r="C36" i="49"/>
  <c r="C35" i="49"/>
  <c r="L34" i="49"/>
  <c r="C34" i="49"/>
  <c r="C33" i="49"/>
  <c r="C32" i="49"/>
  <c r="C31" i="49"/>
  <c r="C30" i="49"/>
  <c r="L29" i="49"/>
  <c r="C29" i="49"/>
  <c r="C28" i="49"/>
  <c r="C27" i="49"/>
  <c r="C26" i="49"/>
  <c r="L25" i="49"/>
  <c r="C25" i="49"/>
  <c r="C24" i="49"/>
  <c r="C23" i="49"/>
  <c r="C22" i="49"/>
  <c r="C21" i="49"/>
  <c r="C20" i="49"/>
  <c r="L19" i="49"/>
  <c r="C19" i="49"/>
  <c r="C18" i="49"/>
  <c r="C17" i="49"/>
  <c r="C16" i="49"/>
  <c r="C15" i="49"/>
  <c r="C39" i="48"/>
  <c r="C38" i="48"/>
  <c r="C37" i="48"/>
  <c r="C36" i="48"/>
  <c r="C35" i="48"/>
  <c r="L34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L20" i="48"/>
  <c r="C20" i="48"/>
  <c r="C19" i="48"/>
  <c r="C18" i="48"/>
  <c r="L17" i="48"/>
  <c r="C17" i="48"/>
  <c r="C16" i="48"/>
  <c r="C15" i="48"/>
  <c r="L15" i="48"/>
  <c r="C39" i="47"/>
  <c r="L38" i="47"/>
  <c r="C38" i="47"/>
  <c r="C37" i="47"/>
  <c r="C36" i="47"/>
  <c r="C35" i="47"/>
  <c r="C34" i="47"/>
  <c r="C33" i="47"/>
  <c r="C32" i="47"/>
  <c r="C31" i="47"/>
  <c r="C30" i="47"/>
  <c r="C29" i="47"/>
  <c r="C28" i="47"/>
  <c r="L27" i="47"/>
  <c r="C27" i="47"/>
  <c r="C26" i="47"/>
  <c r="L25" i="47"/>
  <c r="C25" i="47"/>
  <c r="C24" i="47"/>
  <c r="C23" i="47"/>
  <c r="C22" i="47"/>
  <c r="L21" i="47"/>
  <c r="C21" i="47"/>
  <c r="C20" i="47"/>
  <c r="C19" i="47"/>
  <c r="C18" i="47"/>
  <c r="C17" i="47"/>
  <c r="C16" i="47"/>
  <c r="C15" i="47"/>
  <c r="Q39" i="45"/>
  <c r="Q38" i="45"/>
  <c r="Q37" i="45"/>
  <c r="Q36" i="45"/>
  <c r="Q35" i="45"/>
  <c r="Q34" i="45"/>
  <c r="Q33" i="45"/>
  <c r="Q32" i="45"/>
  <c r="Q31" i="45"/>
  <c r="Q30" i="45"/>
  <c r="Q29" i="45"/>
  <c r="Q28" i="45"/>
  <c r="Q27" i="45"/>
  <c r="Q26" i="45"/>
  <c r="Q25" i="45"/>
  <c r="Q24" i="45"/>
  <c r="Q23" i="45"/>
  <c r="Q22" i="45"/>
  <c r="Q21" i="45"/>
  <c r="Q20" i="45"/>
  <c r="Q19" i="45"/>
  <c r="Q18" i="45"/>
  <c r="Q17" i="45"/>
  <c r="Q16" i="45"/>
  <c r="Q15" i="45"/>
  <c r="Q14" i="45"/>
  <c r="Q13" i="45"/>
  <c r="Q12" i="45"/>
  <c r="Q11" i="45"/>
  <c r="Q10" i="45"/>
  <c r="Q9" i="45"/>
  <c r="Q8" i="45"/>
  <c r="Q7" i="45"/>
  <c r="Q6" i="45"/>
  <c r="Q5" i="45"/>
  <c r="U3" i="45" s="1"/>
  <c r="Q4" i="45"/>
  <c r="Q3" i="45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L36" i="43"/>
  <c r="C24" i="43"/>
  <c r="C23" i="43"/>
  <c r="C22" i="43"/>
  <c r="C21" i="43"/>
  <c r="C20" i="43"/>
  <c r="L19" i="43"/>
  <c r="C19" i="43"/>
  <c r="C18" i="43"/>
  <c r="C17" i="43"/>
  <c r="C16" i="43"/>
  <c r="C15" i="43"/>
  <c r="L24" i="43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L19" i="42"/>
  <c r="C19" i="42"/>
  <c r="L30" i="42"/>
  <c r="C18" i="42"/>
  <c r="C17" i="42"/>
  <c r="L16" i="42"/>
  <c r="C16" i="42"/>
  <c r="C15" i="42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O39" i="36"/>
  <c r="O38" i="36"/>
  <c r="O37" i="36"/>
  <c r="O36" i="36"/>
  <c r="O35" i="36"/>
  <c r="O34" i="36"/>
  <c r="O33" i="36"/>
  <c r="O32" i="36"/>
  <c r="O31" i="36"/>
  <c r="O30" i="36"/>
  <c r="O29" i="36"/>
  <c r="O28" i="36"/>
  <c r="O27" i="36"/>
  <c r="O26" i="36"/>
  <c r="O25" i="36"/>
  <c r="O24" i="36"/>
  <c r="O23" i="36"/>
  <c r="O22" i="36"/>
  <c r="O21" i="36"/>
  <c r="E21" i="36"/>
  <c r="O20" i="36"/>
  <c r="O19" i="36"/>
  <c r="O18" i="36"/>
  <c r="O17" i="36"/>
  <c r="O16" i="36"/>
  <c r="O15" i="36"/>
  <c r="O14" i="36"/>
  <c r="O13" i="36"/>
  <c r="O12" i="36"/>
  <c r="O11" i="36"/>
  <c r="O10" i="36"/>
  <c r="O9" i="36"/>
  <c r="O8" i="36"/>
  <c r="O7" i="36"/>
  <c r="O6" i="36"/>
  <c r="O5" i="36"/>
  <c r="O4" i="36"/>
  <c r="O3" i="36"/>
  <c r="C39" i="35"/>
  <c r="C38" i="35"/>
  <c r="C37" i="35"/>
  <c r="C36" i="35"/>
  <c r="C35" i="35"/>
  <c r="L34" i="35"/>
  <c r="C34" i="35"/>
  <c r="C33" i="35"/>
  <c r="C32" i="35"/>
  <c r="C31" i="35"/>
  <c r="C30" i="35"/>
  <c r="C29" i="35"/>
  <c r="C28" i="35"/>
  <c r="C27" i="35"/>
  <c r="L26" i="35"/>
  <c r="C26" i="35"/>
  <c r="L25" i="35"/>
  <c r="C25" i="35"/>
  <c r="C24" i="35"/>
  <c r="C23" i="35"/>
  <c r="L22" i="35"/>
  <c r="C22" i="35"/>
  <c r="C21" i="35"/>
  <c r="C20" i="35"/>
  <c r="L19" i="35"/>
  <c r="C19" i="35"/>
  <c r="C18" i="35"/>
  <c r="L29" i="35"/>
  <c r="C17" i="35"/>
  <c r="C16" i="35"/>
  <c r="C15" i="35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L26" i="34"/>
  <c r="C26" i="34"/>
  <c r="C25" i="34"/>
  <c r="C24" i="34"/>
  <c r="C23" i="34"/>
  <c r="L34" i="34"/>
  <c r="C22" i="34"/>
  <c r="C21" i="34"/>
  <c r="C20" i="34"/>
  <c r="C19" i="34"/>
  <c r="C18" i="34"/>
  <c r="L17" i="34"/>
  <c r="C17" i="34"/>
  <c r="C16" i="34"/>
  <c r="C15" i="34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39" i="46"/>
  <c r="L38" i="46"/>
  <c r="C38" i="46"/>
  <c r="L37" i="46"/>
  <c r="C37" i="46"/>
  <c r="C36" i="46"/>
  <c r="C35" i="46"/>
  <c r="C34" i="46"/>
  <c r="L33" i="46"/>
  <c r="C33" i="46"/>
  <c r="C32" i="46"/>
  <c r="C31" i="46"/>
  <c r="C30" i="46"/>
  <c r="L29" i="46"/>
  <c r="C29" i="46"/>
  <c r="C28" i="46"/>
  <c r="C27" i="46"/>
  <c r="L26" i="46"/>
  <c r="C26" i="46"/>
  <c r="C25" i="46"/>
  <c r="C24" i="46"/>
  <c r="L23" i="46"/>
  <c r="C23" i="46"/>
  <c r="L34" i="46"/>
  <c r="C22" i="46"/>
  <c r="C21" i="46"/>
  <c r="L20" i="46"/>
  <c r="C20" i="46"/>
  <c r="C19" i="46"/>
  <c r="L30" i="46"/>
  <c r="C18" i="46"/>
  <c r="C17" i="46"/>
  <c r="L28" i="46"/>
  <c r="C16" i="46"/>
  <c r="C15" i="46"/>
  <c r="L24" i="46"/>
  <c r="L16" i="46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L35" i="44"/>
  <c r="C23" i="44"/>
  <c r="C22" i="44"/>
  <c r="C21" i="44"/>
  <c r="C20" i="44"/>
  <c r="C19" i="44"/>
  <c r="C18" i="44"/>
  <c r="C17" i="44"/>
  <c r="L28" i="44"/>
  <c r="C16" i="44"/>
  <c r="C15" i="44"/>
  <c r="L24" i="44"/>
  <c r="L23" i="44"/>
  <c r="L16" i="44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39" i="31"/>
  <c r="C38" i="31"/>
  <c r="L37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L21" i="31"/>
  <c r="C21" i="31"/>
  <c r="C20" i="31"/>
  <c r="C19" i="31"/>
  <c r="C18" i="31"/>
  <c r="C17" i="31"/>
  <c r="L28" i="31"/>
  <c r="C16" i="31"/>
  <c r="C15" i="31"/>
  <c r="L24" i="31"/>
  <c r="L31" i="29"/>
  <c r="L39" i="29"/>
  <c r="C39" i="32"/>
  <c r="C38" i="32"/>
  <c r="C37" i="32"/>
  <c r="L36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L32" i="32"/>
  <c r="C20" i="32"/>
  <c r="C19" i="32"/>
  <c r="C18" i="32"/>
  <c r="C17" i="32"/>
  <c r="C16" i="32"/>
  <c r="C15" i="32"/>
  <c r="C39" i="33"/>
  <c r="C38" i="33"/>
  <c r="C37" i="33"/>
  <c r="C36" i="33"/>
  <c r="C35" i="33"/>
  <c r="C34" i="33"/>
  <c r="C33" i="33"/>
  <c r="C32" i="33"/>
  <c r="C31" i="33"/>
  <c r="C30" i="33"/>
  <c r="L29" i="33"/>
  <c r="C29" i="33"/>
  <c r="C28" i="33"/>
  <c r="C27" i="33"/>
  <c r="C26" i="33"/>
  <c r="C25" i="33"/>
  <c r="L24" i="33"/>
  <c r="C24" i="33"/>
  <c r="C23" i="33"/>
  <c r="C22" i="33"/>
  <c r="C21" i="33"/>
  <c r="L20" i="33"/>
  <c r="C20" i="33"/>
  <c r="L19" i="33"/>
  <c r="C19" i="33"/>
  <c r="L18" i="33"/>
  <c r="C18" i="33"/>
  <c r="C17" i="33"/>
  <c r="C16" i="33"/>
  <c r="C15" i="33"/>
  <c r="L21" i="33"/>
  <c r="L17" i="33"/>
  <c r="C39" i="30"/>
  <c r="C38" i="30"/>
  <c r="C37" i="30"/>
  <c r="C36" i="30"/>
  <c r="C35" i="30"/>
  <c r="C34" i="30"/>
  <c r="C33" i="30"/>
  <c r="C32" i="30"/>
  <c r="C31" i="30"/>
  <c r="C30" i="30"/>
  <c r="C29" i="30"/>
  <c r="C28" i="30"/>
  <c r="L27" i="30"/>
  <c r="C27" i="30"/>
  <c r="C26" i="30"/>
  <c r="C25" i="30"/>
  <c r="C24" i="30"/>
  <c r="C23" i="30"/>
  <c r="C22" i="30"/>
  <c r="C21" i="30"/>
  <c r="C20" i="30"/>
  <c r="C19" i="30"/>
  <c r="C18" i="30"/>
  <c r="L17" i="30"/>
  <c r="C17" i="30"/>
  <c r="C16" i="30"/>
  <c r="C15" i="30"/>
  <c r="L16" i="30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L16" i="2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3" i="9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N19" i="22" s="1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N35" i="22" s="1"/>
  <c r="M36" i="22"/>
  <c r="M37" i="22"/>
  <c r="M38" i="22"/>
  <c r="M39" i="22"/>
  <c r="M3" i="22"/>
  <c r="G24" i="37" l="1"/>
  <c r="Q3" i="22"/>
  <c r="N32" i="22"/>
  <c r="N16" i="22"/>
  <c r="Q9" i="40"/>
  <c r="S9" i="40"/>
  <c r="S4" i="40"/>
  <c r="Q4" i="40"/>
  <c r="Q12" i="40"/>
  <c r="S12" i="40"/>
  <c r="S7" i="40"/>
  <c r="Q7" i="40"/>
  <c r="S10" i="40"/>
  <c r="Q10" i="40"/>
  <c r="Q5" i="40"/>
  <c r="S5" i="40"/>
  <c r="S13" i="40"/>
  <c r="Q13" i="40"/>
  <c r="S8" i="40"/>
  <c r="Q8" i="40"/>
  <c r="R8" i="40" s="1"/>
  <c r="Q3" i="40"/>
  <c r="S11" i="40"/>
  <c r="Q11" i="40"/>
  <c r="S6" i="40"/>
  <c r="Q6" i="40"/>
  <c r="S14" i="40"/>
  <c r="Q14" i="40"/>
  <c r="R14" i="40" s="1"/>
  <c r="N31" i="22"/>
  <c r="N23" i="22"/>
  <c r="S7" i="22"/>
  <c r="Q7" i="22"/>
  <c r="N38" i="22"/>
  <c r="N22" i="22"/>
  <c r="Q4" i="22"/>
  <c r="S4" i="22"/>
  <c r="N39" i="22"/>
  <c r="S12" i="22"/>
  <c r="Q12" i="22"/>
  <c r="S9" i="22"/>
  <c r="Q9" i="22"/>
  <c r="S5" i="22"/>
  <c r="Q5" i="22"/>
  <c r="S6" i="22"/>
  <c r="Q6" i="22"/>
  <c r="S14" i="22"/>
  <c r="Q14" i="22"/>
  <c r="Q11" i="22"/>
  <c r="S11" i="22"/>
  <c r="S13" i="22"/>
  <c r="Q13" i="22"/>
  <c r="S10" i="22"/>
  <c r="Q10" i="22"/>
  <c r="R10" i="22" s="1"/>
  <c r="Q8" i="22"/>
  <c r="S8" i="22"/>
  <c r="N15" i="40"/>
  <c r="N23" i="40"/>
  <c r="N31" i="40"/>
  <c r="N39" i="40"/>
  <c r="N16" i="40"/>
  <c r="N24" i="40"/>
  <c r="N32" i="40"/>
  <c r="N17" i="40"/>
  <c r="N25" i="40"/>
  <c r="N33" i="40"/>
  <c r="N18" i="40"/>
  <c r="N26" i="40"/>
  <c r="N34" i="40"/>
  <c r="N19" i="40"/>
  <c r="N27" i="40"/>
  <c r="N35" i="40"/>
  <c r="N20" i="40"/>
  <c r="N28" i="40"/>
  <c r="N36" i="40"/>
  <c r="N21" i="40"/>
  <c r="N29" i="40"/>
  <c r="N37" i="40"/>
  <c r="N22" i="40"/>
  <c r="N30" i="40"/>
  <c r="N38" i="40"/>
  <c r="N25" i="22"/>
  <c r="N17" i="22"/>
  <c r="N24" i="22"/>
  <c r="N15" i="22"/>
  <c r="N30" i="22"/>
  <c r="N33" i="22"/>
  <c r="N37" i="22"/>
  <c r="N28" i="22"/>
  <c r="N20" i="22"/>
  <c r="N21" i="22"/>
  <c r="N36" i="22"/>
  <c r="N27" i="22"/>
  <c r="N29" i="22"/>
  <c r="N34" i="22"/>
  <c r="N26" i="22"/>
  <c r="N18" i="22"/>
  <c r="E15" i="50"/>
  <c r="G28" i="37"/>
  <c r="S3" i="36"/>
  <c r="H3" i="36"/>
  <c r="S3" i="50"/>
  <c r="H3" i="50"/>
  <c r="S13" i="50"/>
  <c r="U13" i="50"/>
  <c r="H13" i="50"/>
  <c r="J13" i="50"/>
  <c r="J5" i="50"/>
  <c r="H5" i="50"/>
  <c r="U9" i="50"/>
  <c r="S9" i="50"/>
  <c r="U11" i="50"/>
  <c r="S11" i="50"/>
  <c r="T11" i="50" s="1"/>
  <c r="E26" i="50"/>
  <c r="J10" i="50"/>
  <c r="H10" i="50"/>
  <c r="U5" i="50"/>
  <c r="S5" i="50"/>
  <c r="U7" i="50"/>
  <c r="S7" i="50"/>
  <c r="E29" i="50"/>
  <c r="H7" i="50"/>
  <c r="I7" i="50" s="1"/>
  <c r="J7" i="50"/>
  <c r="J12" i="50"/>
  <c r="H12" i="50"/>
  <c r="J4" i="50"/>
  <c r="H4" i="50"/>
  <c r="J8" i="50"/>
  <c r="H8" i="50"/>
  <c r="E32" i="50"/>
  <c r="J9" i="50"/>
  <c r="H9" i="50"/>
  <c r="U4" i="50"/>
  <c r="S4" i="50"/>
  <c r="S6" i="50"/>
  <c r="U6" i="50"/>
  <c r="U8" i="50"/>
  <c r="S8" i="50"/>
  <c r="T8" i="50" s="1"/>
  <c r="U12" i="50"/>
  <c r="S12" i="50"/>
  <c r="J6" i="50"/>
  <c r="H6" i="50"/>
  <c r="U10" i="50"/>
  <c r="S10" i="50"/>
  <c r="H11" i="50"/>
  <c r="I11" i="50" s="1"/>
  <c r="J11" i="50"/>
  <c r="E38" i="45"/>
  <c r="E22" i="45"/>
  <c r="E37" i="45"/>
  <c r="E21" i="45"/>
  <c r="E25" i="45"/>
  <c r="H3" i="45"/>
  <c r="U10" i="45"/>
  <c r="W10" i="45"/>
  <c r="W5" i="45"/>
  <c r="U5" i="45"/>
  <c r="W13" i="45"/>
  <c r="U13" i="45"/>
  <c r="J9" i="45"/>
  <c r="H9" i="45"/>
  <c r="W8" i="45"/>
  <c r="U8" i="45"/>
  <c r="J6" i="45"/>
  <c r="H6" i="45"/>
  <c r="E29" i="45"/>
  <c r="H11" i="45"/>
  <c r="J11" i="45"/>
  <c r="U6" i="45"/>
  <c r="W6" i="45"/>
  <c r="H8" i="45"/>
  <c r="J8" i="45"/>
  <c r="W9" i="45"/>
  <c r="U9" i="45"/>
  <c r="J13" i="45"/>
  <c r="H13" i="45"/>
  <c r="J5" i="45"/>
  <c r="H5" i="45"/>
  <c r="W11" i="45"/>
  <c r="U11" i="45"/>
  <c r="W4" i="45"/>
  <c r="U4" i="45"/>
  <c r="W12" i="45"/>
  <c r="U12" i="45"/>
  <c r="J10" i="45"/>
  <c r="H10" i="45"/>
  <c r="W7" i="45"/>
  <c r="U7" i="45"/>
  <c r="V7" i="45" s="1"/>
  <c r="J7" i="45"/>
  <c r="H7" i="45"/>
  <c r="J12" i="45"/>
  <c r="H12" i="45"/>
  <c r="H4" i="45"/>
  <c r="J4" i="45"/>
  <c r="Y7" i="37"/>
  <c r="W7" i="37"/>
  <c r="G32" i="37"/>
  <c r="L12" i="37"/>
  <c r="J12" i="37"/>
  <c r="Y5" i="37"/>
  <c r="W5" i="37"/>
  <c r="L6" i="37"/>
  <c r="J6" i="37"/>
  <c r="L4" i="37"/>
  <c r="J4" i="37"/>
  <c r="Y10" i="37"/>
  <c r="W10" i="37"/>
  <c r="L9" i="37"/>
  <c r="J9" i="37"/>
  <c r="W8" i="37"/>
  <c r="Y8" i="37"/>
  <c r="L11" i="37"/>
  <c r="J11" i="37"/>
  <c r="J3" i="37"/>
  <c r="W3" i="37"/>
  <c r="T25" i="37"/>
  <c r="Y13" i="37"/>
  <c r="W13" i="37"/>
  <c r="G36" i="37"/>
  <c r="L8" i="37"/>
  <c r="J8" i="37"/>
  <c r="Y6" i="37"/>
  <c r="W6" i="37"/>
  <c r="L13" i="37"/>
  <c r="J13" i="37"/>
  <c r="K13" i="37" s="1"/>
  <c r="G31" i="37"/>
  <c r="L5" i="37"/>
  <c r="J5" i="37"/>
  <c r="W11" i="37"/>
  <c r="Y11" i="37"/>
  <c r="Y9" i="37"/>
  <c r="W9" i="37"/>
  <c r="J10" i="37"/>
  <c r="L10" i="37"/>
  <c r="Y12" i="37"/>
  <c r="W12" i="37"/>
  <c r="W4" i="37"/>
  <c r="Y4" i="37"/>
  <c r="J7" i="37"/>
  <c r="L7" i="37"/>
  <c r="U4" i="36"/>
  <c r="S4" i="36"/>
  <c r="U9" i="36"/>
  <c r="S9" i="36"/>
  <c r="U7" i="36"/>
  <c r="S7" i="36"/>
  <c r="T7" i="36" s="1"/>
  <c r="U12" i="36"/>
  <c r="S12" i="36"/>
  <c r="E33" i="36"/>
  <c r="U5" i="36"/>
  <c r="S5" i="36"/>
  <c r="U8" i="36"/>
  <c r="S8" i="36"/>
  <c r="U10" i="36"/>
  <c r="S10" i="36"/>
  <c r="U13" i="36"/>
  <c r="S13" i="36"/>
  <c r="U6" i="36"/>
  <c r="S6" i="36"/>
  <c r="U11" i="36"/>
  <c r="S11" i="36"/>
  <c r="T11" i="36" s="1"/>
  <c r="H13" i="36"/>
  <c r="J13" i="36"/>
  <c r="J5" i="36"/>
  <c r="H5" i="36"/>
  <c r="H10" i="36"/>
  <c r="J10" i="36"/>
  <c r="J7" i="36"/>
  <c r="H7" i="36"/>
  <c r="I7" i="36" s="1"/>
  <c r="E32" i="36"/>
  <c r="J12" i="36"/>
  <c r="H12" i="36"/>
  <c r="E24" i="36"/>
  <c r="E28" i="36"/>
  <c r="E20" i="36"/>
  <c r="J4" i="36"/>
  <c r="H4" i="36"/>
  <c r="E29" i="36"/>
  <c r="J9" i="36"/>
  <c r="H9" i="36"/>
  <c r="E17" i="36"/>
  <c r="H6" i="36"/>
  <c r="J6" i="36"/>
  <c r="J11" i="36"/>
  <c r="H11" i="36"/>
  <c r="J8" i="36"/>
  <c r="H8" i="36"/>
  <c r="K3" i="9"/>
  <c r="H15" i="9"/>
  <c r="M8" i="9"/>
  <c r="K8" i="9"/>
  <c r="H35" i="9"/>
  <c r="M13" i="9"/>
  <c r="K13" i="9"/>
  <c r="H27" i="9"/>
  <c r="K5" i="9"/>
  <c r="M5" i="9"/>
  <c r="M11" i="9"/>
  <c r="K11" i="9"/>
  <c r="M10" i="9"/>
  <c r="K10" i="9"/>
  <c r="M7" i="9"/>
  <c r="K7" i="9"/>
  <c r="K12" i="9"/>
  <c r="M12" i="9"/>
  <c r="M4" i="9"/>
  <c r="K4" i="9"/>
  <c r="K9" i="9"/>
  <c r="M9" i="9"/>
  <c r="M6" i="9"/>
  <c r="K6" i="9"/>
  <c r="P33" i="50"/>
  <c r="P29" i="50"/>
  <c r="E36" i="50"/>
  <c r="E28" i="50"/>
  <c r="E33" i="50"/>
  <c r="E16" i="45"/>
  <c r="E17" i="45"/>
  <c r="E33" i="45"/>
  <c r="E35" i="45"/>
  <c r="E27" i="45"/>
  <c r="E19" i="45"/>
  <c r="E23" i="45"/>
  <c r="E15" i="45"/>
  <c r="E24" i="45"/>
  <c r="G16" i="37"/>
  <c r="G33" i="37"/>
  <c r="G15" i="37"/>
  <c r="E34" i="36"/>
  <c r="E38" i="36"/>
  <c r="E30" i="36"/>
  <c r="E22" i="36"/>
  <c r="E37" i="36"/>
  <c r="E18" i="36"/>
  <c r="E26" i="36"/>
  <c r="E16" i="36"/>
  <c r="E39" i="36"/>
  <c r="H38" i="9"/>
  <c r="H30" i="9"/>
  <c r="H22" i="9"/>
  <c r="H37" i="9"/>
  <c r="H33" i="9"/>
  <c r="H25" i="9"/>
  <c r="H29" i="9"/>
  <c r="H26" i="9"/>
  <c r="H17" i="9"/>
  <c r="H31" i="9"/>
  <c r="P15" i="50"/>
  <c r="P31" i="50"/>
  <c r="P25" i="50"/>
  <c r="P24" i="50"/>
  <c r="E22" i="50"/>
  <c r="E30" i="50"/>
  <c r="E38" i="50"/>
  <c r="E34" i="50"/>
  <c r="E39" i="50"/>
  <c r="E16" i="50"/>
  <c r="E18" i="50"/>
  <c r="E20" i="50"/>
  <c r="E31" i="50"/>
  <c r="E27" i="50"/>
  <c r="E35" i="50"/>
  <c r="E19" i="50"/>
  <c r="E23" i="50"/>
  <c r="P20" i="50"/>
  <c r="P26" i="50"/>
  <c r="P17" i="50"/>
  <c r="P21" i="50"/>
  <c r="P34" i="50"/>
  <c r="L18" i="49"/>
  <c r="L24" i="49"/>
  <c r="L31" i="49"/>
  <c r="L20" i="49"/>
  <c r="L33" i="49"/>
  <c r="L15" i="49"/>
  <c r="L17" i="49"/>
  <c r="L22" i="48"/>
  <c r="L21" i="48"/>
  <c r="L19" i="48"/>
  <c r="L23" i="48"/>
  <c r="L25" i="48"/>
  <c r="L29" i="48"/>
  <c r="L31" i="48"/>
  <c r="L33" i="48"/>
  <c r="L20" i="47"/>
  <c r="L24" i="47"/>
  <c r="L17" i="47"/>
  <c r="L28" i="47"/>
  <c r="L34" i="47"/>
  <c r="L16" i="47"/>
  <c r="L23" i="47"/>
  <c r="L18" i="47"/>
  <c r="L37" i="47"/>
  <c r="E18" i="45"/>
  <c r="E34" i="45"/>
  <c r="E26" i="45"/>
  <c r="E36" i="45"/>
  <c r="E32" i="45"/>
  <c r="E20" i="45"/>
  <c r="E30" i="45"/>
  <c r="E31" i="45"/>
  <c r="E39" i="45"/>
  <c r="R27" i="45"/>
  <c r="R16" i="45"/>
  <c r="R15" i="45"/>
  <c r="R23" i="45"/>
  <c r="R25" i="45"/>
  <c r="R29" i="45"/>
  <c r="R39" i="45"/>
  <c r="R35" i="45"/>
  <c r="R37" i="45"/>
  <c r="R24" i="45"/>
  <c r="R33" i="45"/>
  <c r="R38" i="45"/>
  <c r="R34" i="45"/>
  <c r="R20" i="45"/>
  <c r="L38" i="44"/>
  <c r="L29" i="44"/>
  <c r="L33" i="44"/>
  <c r="L37" i="44"/>
  <c r="L34" i="44"/>
  <c r="L18" i="43"/>
  <c r="L20" i="43"/>
  <c r="L28" i="43"/>
  <c r="L34" i="43"/>
  <c r="L38" i="43"/>
  <c r="L16" i="43"/>
  <c r="L25" i="43"/>
  <c r="L25" i="42"/>
  <c r="L34" i="42"/>
  <c r="L20" i="42"/>
  <c r="L29" i="42"/>
  <c r="L33" i="42"/>
  <c r="L24" i="42"/>
  <c r="L17" i="42"/>
  <c r="L26" i="42"/>
  <c r="G18" i="37"/>
  <c r="G20" i="37"/>
  <c r="G25" i="37"/>
  <c r="G29" i="37"/>
  <c r="T35" i="37"/>
  <c r="G27" i="37"/>
  <c r="G19" i="37"/>
  <c r="G21" i="37"/>
  <c r="G23" i="37"/>
  <c r="G38" i="37"/>
  <c r="G30" i="37"/>
  <c r="G17" i="37"/>
  <c r="G22" i="37"/>
  <c r="G26" i="37"/>
  <c r="G37" i="37"/>
  <c r="G39" i="37"/>
  <c r="G35" i="37"/>
  <c r="T31" i="37"/>
  <c r="T24" i="37"/>
  <c r="T20" i="37"/>
  <c r="T37" i="37"/>
  <c r="T15" i="37"/>
  <c r="T39" i="37"/>
  <c r="T34" i="37"/>
  <c r="T23" i="37"/>
  <c r="T27" i="37"/>
  <c r="T16" i="37"/>
  <c r="T30" i="37"/>
  <c r="P37" i="36"/>
  <c r="P35" i="36"/>
  <c r="E31" i="36"/>
  <c r="E35" i="36"/>
  <c r="E27" i="36"/>
  <c r="E19" i="36"/>
  <c r="E23" i="36"/>
  <c r="P20" i="36"/>
  <c r="P39" i="36"/>
  <c r="P15" i="36"/>
  <c r="P27" i="36"/>
  <c r="P31" i="36"/>
  <c r="P38" i="36"/>
  <c r="P23" i="36"/>
  <c r="P19" i="36"/>
  <c r="P25" i="36"/>
  <c r="P30" i="36"/>
  <c r="P34" i="36"/>
  <c r="L15" i="35"/>
  <c r="L31" i="35"/>
  <c r="L20" i="35"/>
  <c r="L33" i="35"/>
  <c r="L17" i="35"/>
  <c r="L21" i="35"/>
  <c r="L29" i="34"/>
  <c r="L33" i="34"/>
  <c r="L19" i="34"/>
  <c r="L16" i="34"/>
  <c r="L30" i="34"/>
  <c r="L25" i="34"/>
  <c r="L20" i="34"/>
  <c r="L24" i="34"/>
  <c r="P18" i="50"/>
  <c r="P28" i="50"/>
  <c r="P38" i="50"/>
  <c r="P23" i="50"/>
  <c r="P27" i="50"/>
  <c r="P37" i="50"/>
  <c r="P22" i="50"/>
  <c r="P32" i="50"/>
  <c r="P36" i="50"/>
  <c r="P16" i="50"/>
  <c r="P30" i="50"/>
  <c r="P35" i="50"/>
  <c r="P39" i="50"/>
  <c r="L28" i="49"/>
  <c r="L38" i="49"/>
  <c r="L23" i="49"/>
  <c r="L27" i="49"/>
  <c r="L22" i="49"/>
  <c r="L32" i="49"/>
  <c r="L36" i="49"/>
  <c r="L37" i="49"/>
  <c r="L21" i="49"/>
  <c r="L16" i="49"/>
  <c r="L26" i="49"/>
  <c r="L30" i="49"/>
  <c r="L35" i="49"/>
  <c r="L39" i="49"/>
  <c r="L18" i="48"/>
  <c r="L28" i="48"/>
  <c r="L38" i="48"/>
  <c r="L27" i="48"/>
  <c r="L37" i="48"/>
  <c r="L32" i="48"/>
  <c r="L36" i="48"/>
  <c r="L16" i="48"/>
  <c r="L26" i="48"/>
  <c r="L30" i="48"/>
  <c r="L35" i="48"/>
  <c r="L39" i="48"/>
  <c r="L24" i="48"/>
  <c r="L19" i="47"/>
  <c r="L29" i="47"/>
  <c r="L33" i="47"/>
  <c r="L22" i="47"/>
  <c r="L32" i="47"/>
  <c r="L36" i="47"/>
  <c r="L31" i="47"/>
  <c r="L26" i="47"/>
  <c r="L30" i="47"/>
  <c r="L15" i="47"/>
  <c r="L35" i="47"/>
  <c r="L39" i="47"/>
  <c r="R19" i="45"/>
  <c r="R18" i="45"/>
  <c r="R28" i="45"/>
  <c r="R22" i="45"/>
  <c r="R32" i="45"/>
  <c r="R36" i="45"/>
  <c r="R17" i="45"/>
  <c r="R21" i="45"/>
  <c r="R31" i="45"/>
  <c r="R26" i="45"/>
  <c r="R30" i="45"/>
  <c r="L29" i="43"/>
  <c r="L33" i="43"/>
  <c r="L23" i="43"/>
  <c r="L27" i="43"/>
  <c r="L37" i="43"/>
  <c r="L22" i="43"/>
  <c r="L32" i="43"/>
  <c r="L17" i="43"/>
  <c r="L21" i="43"/>
  <c r="L31" i="43"/>
  <c r="L26" i="43"/>
  <c r="L30" i="43"/>
  <c r="L15" i="43"/>
  <c r="L35" i="43"/>
  <c r="L39" i="43"/>
  <c r="L28" i="42"/>
  <c r="L18" i="42"/>
  <c r="L38" i="42"/>
  <c r="L23" i="42"/>
  <c r="L27" i="42"/>
  <c r="L37" i="42"/>
  <c r="L22" i="42"/>
  <c r="L32" i="42"/>
  <c r="L36" i="42"/>
  <c r="L21" i="42"/>
  <c r="L31" i="42"/>
  <c r="L35" i="42"/>
  <c r="L39" i="42"/>
  <c r="T19" i="37"/>
  <c r="T29" i="37"/>
  <c r="T33" i="37"/>
  <c r="T18" i="37"/>
  <c r="T28" i="37"/>
  <c r="T38" i="37"/>
  <c r="T22" i="37"/>
  <c r="T32" i="37"/>
  <c r="T36" i="37"/>
  <c r="T17" i="37"/>
  <c r="T21" i="37"/>
  <c r="T26" i="37"/>
  <c r="P29" i="36"/>
  <c r="P33" i="36"/>
  <c r="P18" i="36"/>
  <c r="P28" i="36"/>
  <c r="P22" i="36"/>
  <c r="P32" i="36"/>
  <c r="P36" i="36"/>
  <c r="P17" i="36"/>
  <c r="P21" i="36"/>
  <c r="P16" i="36"/>
  <c r="P26" i="36"/>
  <c r="P24" i="36"/>
  <c r="L18" i="35"/>
  <c r="L28" i="35"/>
  <c r="L38" i="35"/>
  <c r="L23" i="35"/>
  <c r="L27" i="35"/>
  <c r="L37" i="35"/>
  <c r="L32" i="35"/>
  <c r="L36" i="35"/>
  <c r="L16" i="35"/>
  <c r="L30" i="35"/>
  <c r="L35" i="35"/>
  <c r="L39" i="35"/>
  <c r="L24" i="35"/>
  <c r="L28" i="34"/>
  <c r="L38" i="34"/>
  <c r="L23" i="34"/>
  <c r="L27" i="34"/>
  <c r="L37" i="34"/>
  <c r="L18" i="34"/>
  <c r="L22" i="34"/>
  <c r="L32" i="34"/>
  <c r="L36" i="34"/>
  <c r="L21" i="34"/>
  <c r="L31" i="34"/>
  <c r="L15" i="34"/>
  <c r="L35" i="34"/>
  <c r="L39" i="34"/>
  <c r="L18" i="46"/>
  <c r="L32" i="46"/>
  <c r="L17" i="46"/>
  <c r="L27" i="46"/>
  <c r="L31" i="46"/>
  <c r="L36" i="46"/>
  <c r="L22" i="46"/>
  <c r="L21" i="46"/>
  <c r="L25" i="46"/>
  <c r="L35" i="46"/>
  <c r="L15" i="46"/>
  <c r="L19" i="46"/>
  <c r="L39" i="46"/>
  <c r="L32" i="44"/>
  <c r="L17" i="44"/>
  <c r="L27" i="44"/>
  <c r="L31" i="44"/>
  <c r="L18" i="44"/>
  <c r="L22" i="44"/>
  <c r="L26" i="44"/>
  <c r="L36" i="44"/>
  <c r="L21" i="44"/>
  <c r="L25" i="44"/>
  <c r="L20" i="44"/>
  <c r="L30" i="44"/>
  <c r="L15" i="44"/>
  <c r="L19" i="44"/>
  <c r="L39" i="44"/>
  <c r="L28" i="33"/>
  <c r="L31" i="33"/>
  <c r="L34" i="33"/>
  <c r="L25" i="33"/>
  <c r="L33" i="33"/>
  <c r="L19" i="32"/>
  <c r="L35" i="32"/>
  <c r="L39" i="32"/>
  <c r="L25" i="32"/>
  <c r="L16" i="32"/>
  <c r="L26" i="32"/>
  <c r="L34" i="32"/>
  <c r="L21" i="32"/>
  <c r="L30" i="32"/>
  <c r="L20" i="32"/>
  <c r="L23" i="31"/>
  <c r="L25" i="31"/>
  <c r="L34" i="31"/>
  <c r="L27" i="31"/>
  <c r="L29" i="31"/>
  <c r="L31" i="31"/>
  <c r="L38" i="31"/>
  <c r="L33" i="31"/>
  <c r="L25" i="30"/>
  <c r="L29" i="30"/>
  <c r="L31" i="30"/>
  <c r="L19" i="30"/>
  <c r="L20" i="30"/>
  <c r="L23" i="30"/>
  <c r="L15" i="29"/>
  <c r="L18" i="31"/>
  <c r="L22" i="31"/>
  <c r="L32" i="31"/>
  <c r="L36" i="31"/>
  <c r="L35" i="31"/>
  <c r="L20" i="31"/>
  <c r="L30" i="31"/>
  <c r="L19" i="31"/>
  <c r="L39" i="31"/>
  <c r="L26" i="29"/>
  <c r="L20" i="29"/>
  <c r="L24" i="29"/>
  <c r="L22" i="29"/>
  <c r="L34" i="29"/>
  <c r="L38" i="29"/>
  <c r="L25" i="29"/>
  <c r="L35" i="29"/>
  <c r="L29" i="32"/>
  <c r="L24" i="32"/>
  <c r="L28" i="32"/>
  <c r="L38" i="32"/>
  <c r="L23" i="32"/>
  <c r="L33" i="32"/>
  <c r="L37" i="32"/>
  <c r="L18" i="32"/>
  <c r="L22" i="32"/>
  <c r="L15" i="32"/>
  <c r="L17" i="32"/>
  <c r="L27" i="32"/>
  <c r="L31" i="32"/>
  <c r="L38" i="33"/>
  <c r="L23" i="33"/>
  <c r="L27" i="33"/>
  <c r="L37" i="33"/>
  <c r="L22" i="33"/>
  <c r="L32" i="33"/>
  <c r="L36" i="33"/>
  <c r="L16" i="33"/>
  <c r="L26" i="33"/>
  <c r="L30" i="33"/>
  <c r="L15" i="33"/>
  <c r="L35" i="33"/>
  <c r="L39" i="33"/>
  <c r="L18" i="30"/>
  <c r="L28" i="30"/>
  <c r="L22" i="30"/>
  <c r="L21" i="30"/>
  <c r="L26" i="30"/>
  <c r="L30" i="30"/>
  <c r="L15" i="30"/>
  <c r="L24" i="30"/>
  <c r="L19" i="29"/>
  <c r="L18" i="29"/>
  <c r="L23" i="29"/>
  <c r="L27" i="29"/>
  <c r="L37" i="29"/>
  <c r="L28" i="29"/>
  <c r="L32" i="29"/>
  <c r="L36" i="29"/>
  <c r="L17" i="29"/>
  <c r="L21" i="29"/>
  <c r="L29" i="29"/>
  <c r="L33" i="29"/>
  <c r="L30" i="29"/>
  <c r="H23" i="9"/>
  <c r="H18" i="9"/>
  <c r="H36" i="9"/>
  <c r="H28" i="9"/>
  <c r="H20" i="9"/>
  <c r="H19" i="9"/>
  <c r="H21" i="9"/>
  <c r="H34" i="9"/>
  <c r="H32" i="9"/>
  <c r="H24" i="9"/>
  <c r="H16" i="9"/>
  <c r="L22" i="2"/>
  <c r="L38" i="2"/>
  <c r="L36" i="4"/>
  <c r="L29" i="4"/>
  <c r="L32" i="4"/>
  <c r="L37" i="4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O39" i="5" s="1"/>
  <c r="N28" i="5"/>
  <c r="N29" i="5"/>
  <c r="N30" i="5"/>
  <c r="N31" i="5"/>
  <c r="N32" i="5"/>
  <c r="N33" i="5"/>
  <c r="N34" i="5"/>
  <c r="N35" i="5"/>
  <c r="O35" i="5" s="1"/>
  <c r="N36" i="5"/>
  <c r="N37" i="5"/>
  <c r="N38" i="5"/>
  <c r="N39" i="5"/>
  <c r="L15" i="6"/>
  <c r="L21" i="6"/>
  <c r="L17" i="6"/>
  <c r="L31" i="6"/>
  <c r="L24" i="6"/>
  <c r="L39" i="6"/>
  <c r="L33" i="6"/>
  <c r="L35" i="6"/>
  <c r="L26" i="7"/>
  <c r="L34" i="7"/>
  <c r="L24" i="7"/>
  <c r="L26" i="8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V30" i="9" s="1"/>
  <c r="U31" i="9"/>
  <c r="U32" i="9"/>
  <c r="U33" i="9"/>
  <c r="U34" i="9"/>
  <c r="U35" i="9"/>
  <c r="U36" i="9"/>
  <c r="U37" i="9"/>
  <c r="U38" i="9"/>
  <c r="U39" i="9"/>
  <c r="L20" i="10"/>
  <c r="L22" i="10"/>
  <c r="L28" i="10"/>
  <c r="L18" i="10"/>
  <c r="L36" i="10"/>
  <c r="L38" i="10"/>
  <c r="L32" i="10"/>
  <c r="L16" i="11"/>
  <c r="L22" i="11"/>
  <c r="L25" i="11"/>
  <c r="L18" i="11"/>
  <c r="L19" i="11"/>
  <c r="L20" i="11"/>
  <c r="L33" i="11"/>
  <c r="L38" i="11"/>
  <c r="L28" i="11"/>
  <c r="L34" i="11"/>
  <c r="L36" i="11"/>
  <c r="L15" i="12"/>
  <c r="L25" i="12"/>
  <c r="L19" i="12"/>
  <c r="L34" i="12"/>
  <c r="L36" i="12"/>
  <c r="L27" i="12"/>
  <c r="L37" i="12"/>
  <c r="L18" i="13"/>
  <c r="L15" i="14"/>
  <c r="L19" i="14"/>
  <c r="L33" i="14"/>
  <c r="L24" i="14"/>
  <c r="L27" i="14"/>
  <c r="L35" i="14"/>
  <c r="M3" i="16"/>
  <c r="M4" i="16"/>
  <c r="M5" i="16"/>
  <c r="M6" i="16"/>
  <c r="M7" i="16"/>
  <c r="M8" i="16"/>
  <c r="M9" i="16"/>
  <c r="M10" i="16"/>
  <c r="M11" i="16"/>
  <c r="M12" i="16"/>
  <c r="M13" i="16"/>
  <c r="M14" i="16"/>
  <c r="N26" i="16" s="1"/>
  <c r="M15" i="16"/>
  <c r="M16" i="16"/>
  <c r="M17" i="16"/>
  <c r="M18" i="16"/>
  <c r="M19" i="16"/>
  <c r="M20" i="16"/>
  <c r="M21" i="16"/>
  <c r="M22" i="16"/>
  <c r="N22" i="16" s="1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N38" i="16" s="1"/>
  <c r="M39" i="16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M3" i="19"/>
  <c r="Q3" i="19" s="1"/>
  <c r="M4" i="19"/>
  <c r="M5" i="19"/>
  <c r="M6" i="19"/>
  <c r="M7" i="19"/>
  <c r="M8" i="19"/>
  <c r="M9" i="19"/>
  <c r="M10" i="19"/>
  <c r="M11" i="19"/>
  <c r="N23" i="19" s="1"/>
  <c r="M12" i="19"/>
  <c r="M13" i="19"/>
  <c r="M14" i="19"/>
  <c r="M15" i="19"/>
  <c r="M16" i="19"/>
  <c r="M17" i="19"/>
  <c r="M18" i="19"/>
  <c r="M19" i="19"/>
  <c r="M20" i="19"/>
  <c r="N20" i="19" s="1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N35" i="19" s="1"/>
  <c r="M36" i="19"/>
  <c r="M37" i="19"/>
  <c r="M38" i="19"/>
  <c r="M39" i="19"/>
  <c r="L19" i="20"/>
  <c r="L15" i="20"/>
  <c r="L17" i="20"/>
  <c r="L20" i="20"/>
  <c r="L22" i="20"/>
  <c r="L31" i="20"/>
  <c r="L39" i="20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O16" i="23" s="1"/>
  <c r="N17" i="23"/>
  <c r="N18" i="23"/>
  <c r="O18" i="23" s="1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L16" i="24"/>
  <c r="L30" i="24"/>
  <c r="L36" i="24"/>
  <c r="L25" i="24"/>
  <c r="L26" i="24"/>
  <c r="L29" i="24"/>
  <c r="L32" i="24"/>
  <c r="L34" i="24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E20" i="28" s="1"/>
  <c r="D21" i="28"/>
  <c r="E21" i="28" s="1"/>
  <c r="D22" i="28"/>
  <c r="D23" i="28"/>
  <c r="D24" i="28"/>
  <c r="E24" i="28" s="1"/>
  <c r="D25" i="28"/>
  <c r="E25" i="28" s="1"/>
  <c r="D26" i="28"/>
  <c r="E26" i="28" s="1"/>
  <c r="D27" i="28"/>
  <c r="D28" i="28"/>
  <c r="D29" i="28"/>
  <c r="D30" i="28"/>
  <c r="D31" i="28"/>
  <c r="D32" i="28"/>
  <c r="D33" i="28"/>
  <c r="D34" i="28"/>
  <c r="E34" i="28" s="1"/>
  <c r="D35" i="28"/>
  <c r="D36" i="28"/>
  <c r="E36" i="28"/>
  <c r="D37" i="28"/>
  <c r="D38" i="28"/>
  <c r="D39" i="28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15" i="24"/>
  <c r="L15" i="24"/>
  <c r="C16" i="24"/>
  <c r="C17" i="24"/>
  <c r="L17" i="24"/>
  <c r="C18" i="24"/>
  <c r="C19" i="24"/>
  <c r="L19" i="24"/>
  <c r="C20" i="24"/>
  <c r="C21" i="24"/>
  <c r="L21" i="24"/>
  <c r="C22" i="24"/>
  <c r="L22" i="24"/>
  <c r="C23" i="24"/>
  <c r="C24" i="24"/>
  <c r="C25" i="24"/>
  <c r="C26" i="24"/>
  <c r="C27" i="24"/>
  <c r="L27" i="24"/>
  <c r="C28" i="24"/>
  <c r="C29" i="24"/>
  <c r="C30" i="24"/>
  <c r="C31" i="24"/>
  <c r="L31" i="24"/>
  <c r="C32" i="24"/>
  <c r="C33" i="24"/>
  <c r="C34" i="24"/>
  <c r="C35" i="24"/>
  <c r="L35" i="24"/>
  <c r="C36" i="24"/>
  <c r="C37" i="24"/>
  <c r="C38" i="24"/>
  <c r="C39" i="24"/>
  <c r="L39" i="24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L26" i="20"/>
  <c r="C15" i="20"/>
  <c r="C16" i="20"/>
  <c r="L16" i="20"/>
  <c r="C17" i="20"/>
  <c r="C18" i="20"/>
  <c r="L18" i="20"/>
  <c r="C19" i="20"/>
  <c r="C20" i="20"/>
  <c r="C21" i="20"/>
  <c r="L21" i="20"/>
  <c r="C22" i="20"/>
  <c r="C23" i="20"/>
  <c r="C24" i="20"/>
  <c r="C25" i="20"/>
  <c r="L25" i="20"/>
  <c r="C26" i="20"/>
  <c r="C27" i="20"/>
  <c r="C28" i="20"/>
  <c r="C29" i="20"/>
  <c r="L29" i="20"/>
  <c r="C30" i="20"/>
  <c r="C31" i="20"/>
  <c r="C32" i="20"/>
  <c r="L32" i="20"/>
  <c r="C33" i="20"/>
  <c r="L33" i="20"/>
  <c r="C34" i="20"/>
  <c r="L34" i="20"/>
  <c r="C35" i="20"/>
  <c r="C36" i="20"/>
  <c r="L36" i="20"/>
  <c r="C37" i="20"/>
  <c r="L37" i="20"/>
  <c r="C38" i="20"/>
  <c r="C39" i="20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15" i="14"/>
  <c r="C16" i="14"/>
  <c r="L16" i="14"/>
  <c r="C17" i="14"/>
  <c r="L17" i="14"/>
  <c r="C18" i="14"/>
  <c r="L18" i="14"/>
  <c r="C19" i="14"/>
  <c r="C20" i="14"/>
  <c r="L20" i="14"/>
  <c r="C21" i="14"/>
  <c r="C22" i="14"/>
  <c r="C23" i="14"/>
  <c r="L23" i="14"/>
  <c r="C24" i="14"/>
  <c r="C25" i="14"/>
  <c r="L25" i="14"/>
  <c r="C26" i="14"/>
  <c r="L26" i="14"/>
  <c r="C27" i="14"/>
  <c r="C28" i="14"/>
  <c r="C29" i="14"/>
  <c r="C30" i="14"/>
  <c r="L30" i="14"/>
  <c r="C31" i="14"/>
  <c r="L31" i="14"/>
  <c r="C32" i="14"/>
  <c r="C33" i="14"/>
  <c r="C34" i="14"/>
  <c r="L34" i="14"/>
  <c r="C35" i="14"/>
  <c r="C36" i="14"/>
  <c r="C37" i="14"/>
  <c r="L37" i="14"/>
  <c r="C38" i="14"/>
  <c r="C39" i="14"/>
  <c r="C15" i="13"/>
  <c r="L15" i="13"/>
  <c r="C16" i="13"/>
  <c r="L16" i="13"/>
  <c r="C17" i="13"/>
  <c r="L17" i="13"/>
  <c r="C18" i="13"/>
  <c r="C19" i="13"/>
  <c r="L19" i="13"/>
  <c r="C20" i="13"/>
  <c r="L20" i="13"/>
  <c r="C21" i="13"/>
  <c r="C22" i="13"/>
  <c r="C23" i="13"/>
  <c r="L23" i="13"/>
  <c r="C24" i="13"/>
  <c r="L24" i="13"/>
  <c r="C25" i="13"/>
  <c r="C26" i="13"/>
  <c r="C27" i="13"/>
  <c r="L27" i="13"/>
  <c r="C28" i="13"/>
  <c r="L28" i="13"/>
  <c r="C29" i="13"/>
  <c r="L29" i="13"/>
  <c r="C30" i="13"/>
  <c r="C31" i="13"/>
  <c r="L31" i="13"/>
  <c r="C32" i="13"/>
  <c r="L32" i="13"/>
  <c r="C33" i="13"/>
  <c r="L33" i="13"/>
  <c r="C34" i="13"/>
  <c r="C35" i="13"/>
  <c r="C36" i="13"/>
  <c r="L36" i="13"/>
  <c r="C37" i="13"/>
  <c r="L37" i="13"/>
  <c r="C38" i="13"/>
  <c r="C39" i="13"/>
  <c r="L39" i="13"/>
  <c r="C15" i="12"/>
  <c r="C16" i="12"/>
  <c r="C17" i="12"/>
  <c r="L17" i="12"/>
  <c r="C18" i="12"/>
  <c r="L18" i="12"/>
  <c r="C19" i="12"/>
  <c r="C20" i="12"/>
  <c r="C21" i="12"/>
  <c r="C22" i="12"/>
  <c r="C23" i="12"/>
  <c r="L23" i="12"/>
  <c r="C24" i="12"/>
  <c r="C25" i="12"/>
  <c r="C26" i="12"/>
  <c r="C27" i="12"/>
  <c r="C28" i="12"/>
  <c r="C29" i="12"/>
  <c r="L29" i="12"/>
  <c r="C30" i="12"/>
  <c r="C31" i="12"/>
  <c r="C32" i="12"/>
  <c r="L32" i="12"/>
  <c r="C33" i="12"/>
  <c r="C34" i="12"/>
  <c r="C35" i="12"/>
  <c r="L35" i="12"/>
  <c r="C36" i="12"/>
  <c r="C37" i="12"/>
  <c r="C38" i="12"/>
  <c r="C39" i="12"/>
  <c r="C15" i="11"/>
  <c r="C16" i="11"/>
  <c r="C17" i="11"/>
  <c r="L17" i="11"/>
  <c r="C18" i="11"/>
  <c r="C19" i="11"/>
  <c r="C20" i="11"/>
  <c r="C21" i="11"/>
  <c r="C22" i="11"/>
  <c r="C23" i="11"/>
  <c r="L23" i="11"/>
  <c r="C24" i="11"/>
  <c r="C25" i="11"/>
  <c r="C26" i="11"/>
  <c r="C27" i="11"/>
  <c r="L27" i="11"/>
  <c r="C28" i="11"/>
  <c r="C29" i="11"/>
  <c r="L29" i="11"/>
  <c r="C30" i="11"/>
  <c r="C31" i="11"/>
  <c r="L31" i="11"/>
  <c r="C32" i="11"/>
  <c r="C33" i="11"/>
  <c r="C34" i="11"/>
  <c r="C35" i="11"/>
  <c r="C36" i="11"/>
  <c r="C37" i="11"/>
  <c r="L37" i="11"/>
  <c r="C38" i="11"/>
  <c r="C39" i="11"/>
  <c r="L39" i="11"/>
  <c r="L24" i="10"/>
  <c r="C15" i="10"/>
  <c r="C16" i="10"/>
  <c r="C17" i="10"/>
  <c r="L17" i="10"/>
  <c r="C18" i="10"/>
  <c r="C19" i="10"/>
  <c r="L19" i="10"/>
  <c r="C20" i="10"/>
  <c r="C21" i="10"/>
  <c r="L21" i="10"/>
  <c r="C22" i="10"/>
  <c r="C23" i="10"/>
  <c r="L23" i="10"/>
  <c r="C24" i="10"/>
  <c r="C25" i="10"/>
  <c r="L25" i="10"/>
  <c r="C26" i="10"/>
  <c r="C27" i="10"/>
  <c r="L27" i="10"/>
  <c r="C28" i="10"/>
  <c r="C29" i="10"/>
  <c r="C30" i="10"/>
  <c r="C31" i="10"/>
  <c r="L31" i="10"/>
  <c r="C32" i="10"/>
  <c r="C33" i="10"/>
  <c r="C34" i="10"/>
  <c r="C35" i="10"/>
  <c r="L35" i="10"/>
  <c r="C36" i="10"/>
  <c r="C37" i="10"/>
  <c r="L37" i="10"/>
  <c r="C38" i="10"/>
  <c r="C39" i="10"/>
  <c r="L39" i="10"/>
  <c r="H39" i="9"/>
  <c r="L15" i="8"/>
  <c r="L16" i="8"/>
  <c r="L17" i="8"/>
  <c r="L19" i="8"/>
  <c r="L20" i="8"/>
  <c r="L21" i="8"/>
  <c r="L24" i="8"/>
  <c r="L25" i="8"/>
  <c r="L27" i="8"/>
  <c r="L29" i="8"/>
  <c r="L31" i="8"/>
  <c r="L33" i="8"/>
  <c r="L35" i="8"/>
  <c r="L36" i="8"/>
  <c r="L39" i="8"/>
  <c r="C15" i="7"/>
  <c r="L15" i="7"/>
  <c r="C16" i="7"/>
  <c r="C17" i="7"/>
  <c r="L17" i="7"/>
  <c r="C18" i="7"/>
  <c r="C19" i="7"/>
  <c r="L19" i="7"/>
  <c r="C20" i="7"/>
  <c r="C21" i="7"/>
  <c r="L21" i="7"/>
  <c r="C22" i="7"/>
  <c r="C23" i="7"/>
  <c r="L23" i="7"/>
  <c r="C24" i="7"/>
  <c r="C25" i="7"/>
  <c r="L25" i="7"/>
  <c r="C26" i="7"/>
  <c r="C27" i="7"/>
  <c r="L27" i="7"/>
  <c r="C28" i="7"/>
  <c r="L28" i="7"/>
  <c r="C29" i="7"/>
  <c r="C30" i="7"/>
  <c r="C31" i="7"/>
  <c r="L31" i="7"/>
  <c r="C32" i="7"/>
  <c r="C33" i="7"/>
  <c r="L33" i="7"/>
  <c r="C34" i="7"/>
  <c r="C35" i="7"/>
  <c r="L35" i="7"/>
  <c r="C36" i="7"/>
  <c r="C37" i="7"/>
  <c r="L37" i="7"/>
  <c r="C38" i="7"/>
  <c r="L38" i="7"/>
  <c r="C39" i="7"/>
  <c r="L39" i="7"/>
  <c r="C15" i="6"/>
  <c r="C16" i="6"/>
  <c r="L16" i="6"/>
  <c r="C17" i="6"/>
  <c r="C18" i="6"/>
  <c r="L18" i="6"/>
  <c r="C19" i="6"/>
  <c r="L19" i="6"/>
  <c r="C20" i="6"/>
  <c r="C21" i="6"/>
  <c r="C22" i="6"/>
  <c r="L22" i="6"/>
  <c r="C23" i="6"/>
  <c r="C24" i="6"/>
  <c r="C25" i="6"/>
  <c r="C26" i="6"/>
  <c r="L26" i="6"/>
  <c r="C27" i="6"/>
  <c r="C28" i="6"/>
  <c r="C29" i="6"/>
  <c r="C30" i="6"/>
  <c r="L30" i="6"/>
  <c r="C31" i="6"/>
  <c r="C32" i="6"/>
  <c r="C33" i="6"/>
  <c r="C34" i="6"/>
  <c r="L34" i="6"/>
  <c r="C35" i="6"/>
  <c r="C36" i="6"/>
  <c r="C37" i="6"/>
  <c r="C38" i="6"/>
  <c r="C39" i="6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15" i="4"/>
  <c r="C16" i="4"/>
  <c r="L16" i="4"/>
  <c r="C17" i="4"/>
  <c r="C18" i="4"/>
  <c r="L18" i="4"/>
  <c r="C19" i="4"/>
  <c r="L19" i="4"/>
  <c r="C20" i="4"/>
  <c r="C21" i="4"/>
  <c r="C22" i="4"/>
  <c r="L22" i="4"/>
  <c r="C23" i="4"/>
  <c r="L23" i="4"/>
  <c r="C24" i="4"/>
  <c r="C25" i="4"/>
  <c r="C26" i="4"/>
  <c r="L26" i="4"/>
  <c r="C27" i="4"/>
  <c r="L27" i="4"/>
  <c r="C28" i="4"/>
  <c r="C29" i="4"/>
  <c r="C30" i="4"/>
  <c r="L30" i="4"/>
  <c r="C31" i="4"/>
  <c r="L31" i="4"/>
  <c r="C32" i="4"/>
  <c r="C33" i="4"/>
  <c r="L33" i="4"/>
  <c r="C34" i="4"/>
  <c r="L34" i="4"/>
  <c r="C35" i="4"/>
  <c r="L35" i="4"/>
  <c r="C36" i="4"/>
  <c r="C37" i="4"/>
  <c r="C38" i="4"/>
  <c r="C39" i="4"/>
  <c r="L39" i="4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15" i="2"/>
  <c r="L15" i="2"/>
  <c r="C16" i="2"/>
  <c r="L16" i="2"/>
  <c r="C17" i="2"/>
  <c r="L17" i="2"/>
  <c r="C18" i="2"/>
  <c r="C19" i="2"/>
  <c r="L19" i="2"/>
  <c r="C20" i="2"/>
  <c r="L20" i="2"/>
  <c r="C21" i="2"/>
  <c r="L21" i="2"/>
  <c r="C22" i="2"/>
  <c r="C23" i="2"/>
  <c r="L23" i="2"/>
  <c r="C24" i="2"/>
  <c r="L24" i="2"/>
  <c r="C25" i="2"/>
  <c r="L25" i="2"/>
  <c r="C26" i="2"/>
  <c r="C27" i="2"/>
  <c r="L27" i="2"/>
  <c r="C28" i="2"/>
  <c r="L28" i="2"/>
  <c r="C29" i="2"/>
  <c r="L29" i="2"/>
  <c r="C30" i="2"/>
  <c r="C31" i="2"/>
  <c r="C32" i="2"/>
  <c r="L32" i="2"/>
  <c r="C33" i="2"/>
  <c r="L33" i="2"/>
  <c r="C34" i="2"/>
  <c r="C35" i="2"/>
  <c r="L35" i="2"/>
  <c r="C36" i="2"/>
  <c r="L36" i="2"/>
  <c r="C37" i="2"/>
  <c r="L37" i="2"/>
  <c r="C38" i="2"/>
  <c r="C39" i="2"/>
  <c r="L39" i="2"/>
  <c r="X9" i="37" l="1"/>
  <c r="AH6" i="37"/>
  <c r="AG6" i="37"/>
  <c r="AI6" i="37"/>
  <c r="E38" i="53" s="1"/>
  <c r="X11" i="37"/>
  <c r="AG4" i="37"/>
  <c r="AI4" i="37"/>
  <c r="C38" i="53" s="1"/>
  <c r="AH4" i="37"/>
  <c r="O31" i="5"/>
  <c r="Q3" i="16"/>
  <c r="R14" i="22"/>
  <c r="R12" i="22"/>
  <c r="R13" i="22"/>
  <c r="P39" i="26"/>
  <c r="P22" i="26"/>
  <c r="E32" i="28"/>
  <c r="E38" i="28"/>
  <c r="E23" i="28"/>
  <c r="R13" i="40"/>
  <c r="R9" i="40"/>
  <c r="R12" i="40"/>
  <c r="R10" i="40"/>
  <c r="R11" i="40"/>
  <c r="R7" i="40"/>
  <c r="N25" i="16"/>
  <c r="N17" i="16"/>
  <c r="Q11" i="16"/>
  <c r="S11" i="16"/>
  <c r="N34" i="16"/>
  <c r="S8" i="16"/>
  <c r="Q8" i="16"/>
  <c r="S10" i="16"/>
  <c r="Q10" i="16"/>
  <c r="S7" i="16"/>
  <c r="Q7" i="16"/>
  <c r="S5" i="16"/>
  <c r="Q5" i="16"/>
  <c r="S12" i="16"/>
  <c r="Q12" i="16"/>
  <c r="R12" i="16" s="1"/>
  <c r="N18" i="16"/>
  <c r="S4" i="16"/>
  <c r="Q4" i="16"/>
  <c r="S9" i="16"/>
  <c r="Q9" i="16"/>
  <c r="R9" i="16" s="1"/>
  <c r="S13" i="16"/>
  <c r="Q13" i="16"/>
  <c r="S14" i="16"/>
  <c r="Q14" i="16"/>
  <c r="S6" i="16"/>
  <c r="Q6" i="16"/>
  <c r="Y12" i="17"/>
  <c r="Z12" i="17" s="1"/>
  <c r="AA12" i="17"/>
  <c r="Y4" i="17"/>
  <c r="AA4" i="17"/>
  <c r="AA9" i="17"/>
  <c r="Y9" i="17"/>
  <c r="AA14" i="17"/>
  <c r="Y14" i="17"/>
  <c r="Z14" i="17" s="1"/>
  <c r="AA6" i="17"/>
  <c r="Y6" i="17"/>
  <c r="AA11" i="17"/>
  <c r="Y11" i="17"/>
  <c r="Y3" i="17"/>
  <c r="Y8" i="17"/>
  <c r="AA8" i="17"/>
  <c r="AA13" i="17"/>
  <c r="Y13" i="17"/>
  <c r="Z13" i="17" s="1"/>
  <c r="AA5" i="17"/>
  <c r="Y5" i="17"/>
  <c r="AA10" i="17"/>
  <c r="Y10" i="17"/>
  <c r="AA7" i="17"/>
  <c r="Y7" i="17"/>
  <c r="S10" i="19"/>
  <c r="Q10" i="19"/>
  <c r="S13" i="19"/>
  <c r="Q13" i="19"/>
  <c r="Q5" i="19"/>
  <c r="S5" i="19"/>
  <c r="S7" i="19"/>
  <c r="Q7" i="19"/>
  <c r="Q12" i="19"/>
  <c r="S12" i="19"/>
  <c r="S4" i="19"/>
  <c r="Q4" i="19"/>
  <c r="N21" i="19"/>
  <c r="Q9" i="19"/>
  <c r="R9" i="19" s="1"/>
  <c r="S9" i="19"/>
  <c r="S14" i="19"/>
  <c r="Q14" i="19"/>
  <c r="S6" i="19"/>
  <c r="Q6" i="19"/>
  <c r="S11" i="19"/>
  <c r="Q11" i="19"/>
  <c r="N30" i="19"/>
  <c r="S8" i="19"/>
  <c r="Q8" i="19"/>
  <c r="R9" i="22"/>
  <c r="R11" i="22"/>
  <c r="R7" i="22"/>
  <c r="R8" i="22"/>
  <c r="T14" i="25"/>
  <c r="R14" i="25"/>
  <c r="T6" i="25"/>
  <c r="R6" i="25"/>
  <c r="T11" i="25"/>
  <c r="R11" i="25"/>
  <c r="O19" i="25"/>
  <c r="R3" i="25"/>
  <c r="R13" i="25"/>
  <c r="S13" i="25" s="1"/>
  <c r="T13" i="25"/>
  <c r="R5" i="25"/>
  <c r="T5" i="25"/>
  <c r="T8" i="25"/>
  <c r="R8" i="25"/>
  <c r="T10" i="25"/>
  <c r="R10" i="25"/>
  <c r="T7" i="25"/>
  <c r="R7" i="25"/>
  <c r="T12" i="25"/>
  <c r="R12" i="25"/>
  <c r="T4" i="25"/>
  <c r="R4" i="25"/>
  <c r="R9" i="25"/>
  <c r="T9" i="25"/>
  <c r="P20" i="26"/>
  <c r="U7" i="26"/>
  <c r="S7" i="26"/>
  <c r="U12" i="26"/>
  <c r="S12" i="26"/>
  <c r="U4" i="26"/>
  <c r="S4" i="26"/>
  <c r="S14" i="26"/>
  <c r="U14" i="26"/>
  <c r="U6" i="26"/>
  <c r="S6" i="26"/>
  <c r="S11" i="26"/>
  <c r="U11" i="26"/>
  <c r="S3" i="26"/>
  <c r="S9" i="26"/>
  <c r="U9" i="26"/>
  <c r="U8" i="26"/>
  <c r="S8" i="26"/>
  <c r="T8" i="26" s="1"/>
  <c r="U13" i="26"/>
  <c r="S13" i="26"/>
  <c r="U5" i="26"/>
  <c r="S5" i="26"/>
  <c r="S10" i="26"/>
  <c r="U10" i="26"/>
  <c r="J14" i="28"/>
  <c r="H14" i="28"/>
  <c r="I14" i="28" s="1"/>
  <c r="E17" i="28"/>
  <c r="J5" i="28"/>
  <c r="H5" i="28"/>
  <c r="E30" i="28"/>
  <c r="J12" i="28"/>
  <c r="H12" i="28"/>
  <c r="J8" i="28"/>
  <c r="H8" i="28"/>
  <c r="I8" i="28" s="1"/>
  <c r="E27" i="28"/>
  <c r="H11" i="28"/>
  <c r="J11" i="28"/>
  <c r="J9" i="28"/>
  <c r="H9" i="28"/>
  <c r="H7" i="28"/>
  <c r="J7" i="28"/>
  <c r="J13" i="28"/>
  <c r="H13" i="28"/>
  <c r="J4" i="28"/>
  <c r="H4" i="28"/>
  <c r="J6" i="28"/>
  <c r="H6" i="28"/>
  <c r="J10" i="28"/>
  <c r="H10" i="28"/>
  <c r="I10" i="28" s="1"/>
  <c r="E18" i="28"/>
  <c r="H3" i="28"/>
  <c r="N35" i="16"/>
  <c r="N39" i="16"/>
  <c r="N31" i="16"/>
  <c r="V30" i="17"/>
  <c r="N18" i="19"/>
  <c r="N38" i="19"/>
  <c r="N22" i="19"/>
  <c r="N26" i="19"/>
  <c r="N34" i="19"/>
  <c r="N16" i="19"/>
  <c r="N27" i="19"/>
  <c r="O23" i="25"/>
  <c r="O18" i="25"/>
  <c r="E16" i="28"/>
  <c r="E35" i="28"/>
  <c r="E22" i="28"/>
  <c r="E15" i="28"/>
  <c r="E19" i="28"/>
  <c r="E39" i="28"/>
  <c r="E28" i="28"/>
  <c r="T7" i="50"/>
  <c r="T9" i="50"/>
  <c r="I10" i="50"/>
  <c r="X8" i="37"/>
  <c r="K10" i="37"/>
  <c r="T9" i="36"/>
  <c r="T13" i="36"/>
  <c r="I12" i="36"/>
  <c r="T12" i="36"/>
  <c r="T10" i="36"/>
  <c r="I11" i="36"/>
  <c r="O37" i="5"/>
  <c r="O33" i="5"/>
  <c r="O25" i="5"/>
  <c r="I9" i="50"/>
  <c r="I13" i="50"/>
  <c r="I12" i="50"/>
  <c r="T12" i="50"/>
  <c r="I8" i="50"/>
  <c r="T10" i="50"/>
  <c r="T13" i="50"/>
  <c r="I12" i="45"/>
  <c r="V12" i="45"/>
  <c r="I13" i="45"/>
  <c r="I7" i="45"/>
  <c r="V9" i="45"/>
  <c r="I11" i="45"/>
  <c r="V13" i="45"/>
  <c r="V11" i="45"/>
  <c r="I8" i="45"/>
  <c r="V8" i="45"/>
  <c r="I10" i="45"/>
  <c r="V10" i="45"/>
  <c r="I9" i="45"/>
  <c r="X13" i="37"/>
  <c r="K11" i="37"/>
  <c r="X7" i="37"/>
  <c r="K9" i="37"/>
  <c r="X10" i="37"/>
  <c r="K12" i="37"/>
  <c r="K7" i="37"/>
  <c r="K8" i="37"/>
  <c r="X12" i="37"/>
  <c r="I8" i="36"/>
  <c r="T8" i="36"/>
  <c r="I9" i="36"/>
  <c r="I10" i="36"/>
  <c r="I13" i="36"/>
  <c r="R11" i="5"/>
  <c r="T11" i="5"/>
  <c r="O20" i="5"/>
  <c r="T8" i="5"/>
  <c r="R8" i="5"/>
  <c r="T13" i="5"/>
  <c r="R13" i="5"/>
  <c r="R5" i="5"/>
  <c r="T5" i="5"/>
  <c r="O17" i="5"/>
  <c r="R3" i="5"/>
  <c r="T10" i="5"/>
  <c r="R10" i="5"/>
  <c r="T7" i="5"/>
  <c r="R7" i="5"/>
  <c r="T12" i="5"/>
  <c r="R12" i="5"/>
  <c r="T4" i="5"/>
  <c r="R4" i="5"/>
  <c r="T9" i="5"/>
  <c r="R9" i="5"/>
  <c r="O26" i="5"/>
  <c r="T6" i="5"/>
  <c r="R6" i="5"/>
  <c r="L7" i="9"/>
  <c r="Y11" i="9"/>
  <c r="AA11" i="9"/>
  <c r="AA9" i="9"/>
  <c r="Y9" i="9"/>
  <c r="Y8" i="9"/>
  <c r="AA8" i="9"/>
  <c r="Y13" i="9"/>
  <c r="AA13" i="9"/>
  <c r="L9" i="9"/>
  <c r="Y10" i="9"/>
  <c r="AA10" i="9"/>
  <c r="L11" i="9"/>
  <c r="Y7" i="9"/>
  <c r="AA12" i="9"/>
  <c r="Y12" i="9"/>
  <c r="L12" i="9"/>
  <c r="L13" i="9"/>
  <c r="L10" i="9"/>
  <c r="L8" i="9"/>
  <c r="T12" i="23"/>
  <c r="R12" i="23"/>
  <c r="T4" i="23"/>
  <c r="R4" i="23"/>
  <c r="T9" i="23"/>
  <c r="R9" i="23"/>
  <c r="T6" i="23"/>
  <c r="R6" i="23"/>
  <c r="T11" i="23"/>
  <c r="R11" i="23"/>
  <c r="R3" i="23"/>
  <c r="O20" i="23"/>
  <c r="T8" i="23"/>
  <c r="R8" i="23"/>
  <c r="R13" i="23"/>
  <c r="T13" i="23"/>
  <c r="T5" i="23"/>
  <c r="R5" i="23"/>
  <c r="S9" i="23" s="1"/>
  <c r="R10" i="23"/>
  <c r="T10" i="23"/>
  <c r="T7" i="23"/>
  <c r="R7" i="23"/>
  <c r="O27" i="5"/>
  <c r="O19" i="5"/>
  <c r="O23" i="5"/>
  <c r="O15" i="5"/>
  <c r="O21" i="5"/>
  <c r="O24" i="5"/>
  <c r="V37" i="9"/>
  <c r="O37" i="23"/>
  <c r="O29" i="23"/>
  <c r="O25" i="23"/>
  <c r="L17" i="4"/>
  <c r="O34" i="5"/>
  <c r="O16" i="5"/>
  <c r="O18" i="5"/>
  <c r="L25" i="6"/>
  <c r="L27" i="6"/>
  <c r="L29" i="6"/>
  <c r="L18" i="7"/>
  <c r="V33" i="9"/>
  <c r="L16" i="10"/>
  <c r="L32" i="11"/>
  <c r="L21" i="11"/>
  <c r="L24" i="11"/>
  <c r="L33" i="12"/>
  <c r="L39" i="12"/>
  <c r="L31" i="12"/>
  <c r="L22" i="12"/>
  <c r="L21" i="12"/>
  <c r="L21" i="14"/>
  <c r="L39" i="14"/>
  <c r="N21" i="16"/>
  <c r="N37" i="16"/>
  <c r="N33" i="16"/>
  <c r="N23" i="16"/>
  <c r="N27" i="16"/>
  <c r="N32" i="16"/>
  <c r="N16" i="16"/>
  <c r="V26" i="17"/>
  <c r="V36" i="17"/>
  <c r="V20" i="17"/>
  <c r="V18" i="17"/>
  <c r="V35" i="17"/>
  <c r="V31" i="17"/>
  <c r="V15" i="17"/>
  <c r="V27" i="17"/>
  <c r="V19" i="17"/>
  <c r="V39" i="17"/>
  <c r="V33" i="17"/>
  <c r="V29" i="17"/>
  <c r="V32" i="17"/>
  <c r="V21" i="17"/>
  <c r="V17" i="17"/>
  <c r="V22" i="17"/>
  <c r="V25" i="17"/>
  <c r="V37" i="17"/>
  <c r="V16" i="17"/>
  <c r="V34" i="17"/>
  <c r="N19" i="19"/>
  <c r="N31" i="19"/>
  <c r="N25" i="19"/>
  <c r="N17" i="19"/>
  <c r="N32" i="19"/>
  <c r="N28" i="19"/>
  <c r="L23" i="20"/>
  <c r="L27" i="20"/>
  <c r="O19" i="23"/>
  <c r="O15" i="23"/>
  <c r="O33" i="23"/>
  <c r="O17" i="23"/>
  <c r="O35" i="23"/>
  <c r="O27" i="23"/>
  <c r="O39" i="23"/>
  <c r="O30" i="23"/>
  <c r="O23" i="23"/>
  <c r="O31" i="23"/>
  <c r="O34" i="23"/>
  <c r="O26" i="23"/>
  <c r="L20" i="24"/>
  <c r="O22" i="25"/>
  <c r="O29" i="25"/>
  <c r="O36" i="25"/>
  <c r="O16" i="25"/>
  <c r="O17" i="25"/>
  <c r="O35" i="25"/>
  <c r="O27" i="25"/>
  <c r="O33" i="25"/>
  <c r="O31" i="25"/>
  <c r="O39" i="25"/>
  <c r="O37" i="25"/>
  <c r="O32" i="25"/>
  <c r="P29" i="26"/>
  <c r="P33" i="26"/>
  <c r="P37" i="26"/>
  <c r="P31" i="26"/>
  <c r="P23" i="26"/>
  <c r="P36" i="26"/>
  <c r="P16" i="26"/>
  <c r="P17" i="26"/>
  <c r="P15" i="26"/>
  <c r="P34" i="26"/>
  <c r="P26" i="26"/>
  <c r="L34" i="2"/>
  <c r="L26" i="2"/>
  <c r="L30" i="2"/>
  <c r="L18" i="2"/>
  <c r="L15" i="4"/>
  <c r="O30" i="5"/>
  <c r="L20" i="6"/>
  <c r="L36" i="6"/>
  <c r="L32" i="6"/>
  <c r="L30" i="7"/>
  <c r="L20" i="7"/>
  <c r="L16" i="7"/>
  <c r="L34" i="8"/>
  <c r="L18" i="8"/>
  <c r="L30" i="8"/>
  <c r="V39" i="9"/>
  <c r="V31" i="9"/>
  <c r="V35" i="9"/>
  <c r="L34" i="10"/>
  <c r="L30" i="10"/>
  <c r="L26" i="10"/>
  <c r="L15" i="10"/>
  <c r="L16" i="12"/>
  <c r="L20" i="12"/>
  <c r="L38" i="13"/>
  <c r="L22" i="13"/>
  <c r="N36" i="16"/>
  <c r="N28" i="16"/>
  <c r="N20" i="16"/>
  <c r="N37" i="19"/>
  <c r="N33" i="19"/>
  <c r="N36" i="19"/>
  <c r="O21" i="23"/>
  <c r="O24" i="23"/>
  <c r="L18" i="24"/>
  <c r="O15" i="25"/>
  <c r="O20" i="25"/>
  <c r="P27" i="26"/>
  <c r="P25" i="26"/>
  <c r="P21" i="26"/>
  <c r="P18" i="26"/>
  <c r="P32" i="26"/>
  <c r="P19" i="26"/>
  <c r="E33" i="28"/>
  <c r="E31" i="28"/>
  <c r="E29" i="28"/>
  <c r="E37" i="28"/>
  <c r="P38" i="26"/>
  <c r="P28" i="26"/>
  <c r="P24" i="26"/>
  <c r="P30" i="26"/>
  <c r="P35" i="26"/>
  <c r="O38" i="25"/>
  <c r="O28" i="25"/>
  <c r="O24" i="25"/>
  <c r="O34" i="25"/>
  <c r="O30" i="25"/>
  <c r="O25" i="25"/>
  <c r="O21" i="25"/>
  <c r="O26" i="25"/>
  <c r="L37" i="24"/>
  <c r="L33" i="24"/>
  <c r="L23" i="24"/>
  <c r="L38" i="24"/>
  <c r="L28" i="24"/>
  <c r="L24" i="24"/>
  <c r="O36" i="23"/>
  <c r="O32" i="23"/>
  <c r="O22" i="23"/>
  <c r="O38" i="23"/>
  <c r="O28" i="23"/>
  <c r="L38" i="20"/>
  <c r="L28" i="20"/>
  <c r="L24" i="20"/>
  <c r="L30" i="20"/>
  <c r="L35" i="20"/>
  <c r="N24" i="19"/>
  <c r="N39" i="19"/>
  <c r="N29" i="19"/>
  <c r="N15" i="19"/>
  <c r="V23" i="17"/>
  <c r="V38" i="17"/>
  <c r="V28" i="17"/>
  <c r="V24" i="17"/>
  <c r="N29" i="16"/>
  <c r="N19" i="16"/>
  <c r="N15" i="16"/>
  <c r="N24" i="16"/>
  <c r="N30" i="16"/>
  <c r="L36" i="14"/>
  <c r="L32" i="14"/>
  <c r="L22" i="14"/>
  <c r="L38" i="14"/>
  <c r="L28" i="14"/>
  <c r="L29" i="14"/>
  <c r="L34" i="13"/>
  <c r="L30" i="13"/>
  <c r="L35" i="13"/>
  <c r="L25" i="13"/>
  <c r="L21" i="13"/>
  <c r="L26" i="13"/>
  <c r="L38" i="12"/>
  <c r="L28" i="12"/>
  <c r="L24" i="12"/>
  <c r="L30" i="12"/>
  <c r="L26" i="12"/>
  <c r="L15" i="11"/>
  <c r="L30" i="11"/>
  <c r="L35" i="11"/>
  <c r="L26" i="11"/>
  <c r="L33" i="10"/>
  <c r="L29" i="10"/>
  <c r="V36" i="9"/>
  <c r="V32" i="9"/>
  <c r="V38" i="9"/>
  <c r="V29" i="9"/>
  <c r="V34" i="9"/>
  <c r="L32" i="8"/>
  <c r="L22" i="8"/>
  <c r="L37" i="8"/>
  <c r="L23" i="8"/>
  <c r="L38" i="8"/>
  <c r="L28" i="8"/>
  <c r="L36" i="7"/>
  <c r="L32" i="7"/>
  <c r="L22" i="7"/>
  <c r="L29" i="7"/>
  <c r="L37" i="6"/>
  <c r="L23" i="6"/>
  <c r="L38" i="6"/>
  <c r="L28" i="6"/>
  <c r="O36" i="5"/>
  <c r="O32" i="5"/>
  <c r="O22" i="5"/>
  <c r="O38" i="5"/>
  <c r="O28" i="5"/>
  <c r="O29" i="5"/>
  <c r="L38" i="4"/>
  <c r="L28" i="4"/>
  <c r="L24" i="4"/>
  <c r="L20" i="4"/>
  <c r="L25" i="4"/>
  <c r="L21" i="4"/>
  <c r="L31" i="2"/>
  <c r="AG3" i="37" l="1"/>
  <c r="AH3" i="37"/>
  <c r="AI3" i="37"/>
  <c r="B38" i="53" s="1"/>
  <c r="AI5" i="37"/>
  <c r="D38" i="53" s="1"/>
  <c r="AH5" i="37"/>
  <c r="AG5" i="37"/>
  <c r="AD6" i="5"/>
  <c r="E26" i="53" s="1"/>
  <c r="AC6" i="5"/>
  <c r="AB6" i="5"/>
  <c r="S12" i="5"/>
  <c r="R14" i="16"/>
  <c r="R7" i="16"/>
  <c r="Z10" i="17"/>
  <c r="R8" i="19"/>
  <c r="S12" i="25"/>
  <c r="S14" i="25"/>
  <c r="I13" i="28"/>
  <c r="R10" i="16"/>
  <c r="R8" i="16"/>
  <c r="R13" i="16"/>
  <c r="R11" i="16"/>
  <c r="Z7" i="17"/>
  <c r="Z11" i="17"/>
  <c r="Z8" i="17"/>
  <c r="Z9" i="17"/>
  <c r="R12" i="19"/>
  <c r="R10" i="19"/>
  <c r="R11" i="19"/>
  <c r="R7" i="19"/>
  <c r="R14" i="19"/>
  <c r="R13" i="19"/>
  <c r="S9" i="25"/>
  <c r="S10" i="25"/>
  <c r="S8" i="25"/>
  <c r="S11" i="25"/>
  <c r="S7" i="25"/>
  <c r="T10" i="26"/>
  <c r="T14" i="26"/>
  <c r="T9" i="26"/>
  <c r="T12" i="26"/>
  <c r="T13" i="26"/>
  <c r="T11" i="26"/>
  <c r="T7" i="26"/>
  <c r="I12" i="28"/>
  <c r="I11" i="28"/>
  <c r="I7" i="28"/>
  <c r="I9" i="28"/>
  <c r="S13" i="5"/>
  <c r="S13" i="23"/>
  <c r="S9" i="5"/>
  <c r="S10" i="5"/>
  <c r="S8" i="5"/>
  <c r="S7" i="5"/>
  <c r="S11" i="5"/>
  <c r="Z12" i="9"/>
  <c r="Z13" i="9"/>
  <c r="Z11" i="9"/>
  <c r="S8" i="23"/>
  <c r="S7" i="23"/>
  <c r="S10" i="23"/>
  <c r="S11" i="23"/>
  <c r="S12" i="23"/>
  <c r="AC5" i="5" l="1"/>
  <c r="AD5" i="5"/>
  <c r="D26" i="53" s="1"/>
  <c r="AB5" i="5"/>
</calcChain>
</file>

<file path=xl/sharedStrings.xml><?xml version="1.0" encoding="utf-8"?>
<sst xmlns="http://schemas.openxmlformats.org/spreadsheetml/2006/main" count="3075" uniqueCount="280">
  <si>
    <t>1Q2022</t>
  </si>
  <si>
    <t>4Q2021</t>
  </si>
  <si>
    <t>3Q2021</t>
  </si>
  <si>
    <t>2Q2021</t>
  </si>
  <si>
    <t>1Q2021</t>
  </si>
  <si>
    <t>4Q2020</t>
  </si>
  <si>
    <t>3Q2020</t>
  </si>
  <si>
    <t>2Q2020</t>
  </si>
  <si>
    <t>1Q2020</t>
  </si>
  <si>
    <t>4Q2019</t>
  </si>
  <si>
    <t>3Q2019</t>
  </si>
  <si>
    <t>Q/Q Growth</t>
  </si>
  <si>
    <t>Y/Y Growth</t>
  </si>
  <si>
    <t>Downloads Per Q</t>
  </si>
  <si>
    <t>Q</t>
  </si>
  <si>
    <t>Total</t>
  </si>
  <si>
    <t>Date</t>
  </si>
  <si>
    <t>Visits Per Q</t>
  </si>
  <si>
    <t>Website Visits</t>
  </si>
  <si>
    <t>2Q2019</t>
  </si>
  <si>
    <t>Website: groceryoutlet.com</t>
  </si>
  <si>
    <t>journeys</t>
  </si>
  <si>
    <t>johnstonmurphy</t>
  </si>
  <si>
    <t>Website: Johnstonmurphy.com, journeys.com</t>
  </si>
  <si>
    <t>Website: Gap.com</t>
  </si>
  <si>
    <t>App: Gap, Banana Republic, Old Navy, Athleta</t>
  </si>
  <si>
    <t>Old Navy</t>
  </si>
  <si>
    <t>Athleta</t>
  </si>
  <si>
    <t>Banana Republic</t>
  </si>
  <si>
    <t>Gap</t>
  </si>
  <si>
    <t>The home depot</t>
  </si>
  <si>
    <t>Website: Homedepot.com</t>
  </si>
  <si>
    <t>Project color</t>
  </si>
  <si>
    <t>App: The home depot, project color, workforce tools</t>
  </si>
  <si>
    <t>Workforce tools</t>
  </si>
  <si>
    <t>Website: Hibbett.com</t>
  </si>
  <si>
    <t>App: Hibbett sports</t>
  </si>
  <si>
    <t>Hibbett sports</t>
  </si>
  <si>
    <t>Website: Myherbalife.com</t>
  </si>
  <si>
    <t>Herbalife POS</t>
  </si>
  <si>
    <t>Herbalife Learning</t>
  </si>
  <si>
    <t>App: Herbalife POS, Engage - Your Life, Herbalife Learning</t>
  </si>
  <si>
    <t>Engage - Your Life</t>
  </si>
  <si>
    <t>Website: Jackinthebox.com</t>
  </si>
  <si>
    <t>App: Jack in the box, del taco</t>
  </si>
  <si>
    <t>Jack in the box</t>
  </si>
  <si>
    <t>del taco</t>
  </si>
  <si>
    <t>Website: Jjill.com.com</t>
  </si>
  <si>
    <t>Website: Joann.com</t>
  </si>
  <si>
    <t>App: Joann</t>
  </si>
  <si>
    <t>Website: Nordstrom.com</t>
  </si>
  <si>
    <t>App: Nordstrom, Nordstrom Rack</t>
  </si>
  <si>
    <t>Nordstrom Rack</t>
  </si>
  <si>
    <t>Nordstrom</t>
  </si>
  <si>
    <t>Website: Kirklands.com</t>
  </si>
  <si>
    <t>Website: Kroger.com</t>
  </si>
  <si>
    <t>Kroger Fresh</t>
  </si>
  <si>
    <t>Pick n Save</t>
  </si>
  <si>
    <t>Ralphs</t>
  </si>
  <si>
    <t>Fry's</t>
  </si>
  <si>
    <t>Food 4 Less</t>
  </si>
  <si>
    <t>Smith's</t>
  </si>
  <si>
    <t>King Scoopers</t>
  </si>
  <si>
    <t>Fred Myer</t>
  </si>
  <si>
    <t>Harris Teeter</t>
  </si>
  <si>
    <t>Kroger</t>
  </si>
  <si>
    <t>App: Kroger, Harris teeter, Fred myer,  king scoopers, smiths, Food 4 less, Frys, Ralphs, Pick n save, Kroger fresh</t>
  </si>
  <si>
    <t>Website: Kohls.com</t>
  </si>
  <si>
    <t>Kohl's - Online Shopping Deals, Coupons &amp; Rewards</t>
  </si>
  <si>
    <t>App: Kohl's - Shopping &amp; discounts, Kohl's - Online Shopping Deals, Coupons &amp; Rewards</t>
  </si>
  <si>
    <t>Kohls - Shopping &amp; discounts</t>
  </si>
  <si>
    <t>Website: Landsend.com</t>
  </si>
  <si>
    <t>Website: Elpolloloco.com</t>
  </si>
  <si>
    <t>Website: Lowes.com</t>
  </si>
  <si>
    <t>Website: Lululemon.com</t>
  </si>
  <si>
    <t>App: Lululemon</t>
  </si>
  <si>
    <t>Website: Macys.com</t>
  </si>
  <si>
    <t>App: Macy's</t>
  </si>
  <si>
    <t>Website: Mcdonalds.com</t>
  </si>
  <si>
    <t>App: McDonald's</t>
  </si>
  <si>
    <t>match</t>
  </si>
  <si>
    <t>okcupid</t>
  </si>
  <si>
    <t>pof</t>
  </si>
  <si>
    <t>tinder</t>
  </si>
  <si>
    <t>hinge</t>
  </si>
  <si>
    <t>App: match, okcupid, tinder, pof, hinge (there are 5 - 10 smaller ones)</t>
  </si>
  <si>
    <t>Website: MurphyUSA.com</t>
  </si>
  <si>
    <t>App: Murphy drive rewards</t>
  </si>
  <si>
    <t>Website: Noodles.com</t>
  </si>
  <si>
    <t>App: Noodles-World Kitchen</t>
  </si>
  <si>
    <t>Website: Netflix.com</t>
  </si>
  <si>
    <t>App: Netflix</t>
  </si>
  <si>
    <t>Website: NYtimes.com</t>
  </si>
  <si>
    <t>Website: ollies.us</t>
  </si>
  <si>
    <t>App: Ollie's bargain outlet</t>
  </si>
  <si>
    <t>Website: oreillyauto.com</t>
  </si>
  <si>
    <t>Website: Overstock.com</t>
  </si>
  <si>
    <t>Website: Potbelly.com</t>
  </si>
  <si>
    <t>App: Potbelly sandwich shop</t>
  </si>
  <si>
    <t>Website: 1800petmeds.com</t>
  </si>
  <si>
    <t>App: 1-800-PetMeds</t>
  </si>
  <si>
    <t>Website: Daveandbusters.com</t>
  </si>
  <si>
    <t>App: Dave &amp; Buster's: FUN</t>
  </si>
  <si>
    <t>Website: Childrensplace.com</t>
  </si>
  <si>
    <t>App: The children's plaec</t>
  </si>
  <si>
    <t>Website: Partycity.com</t>
  </si>
  <si>
    <t>App: Party City</t>
  </si>
  <si>
    <t>Website: Onepeloton.com</t>
  </si>
  <si>
    <t>App: Peloton</t>
  </si>
  <si>
    <t>Website: Papajohns.com</t>
  </si>
  <si>
    <t>App: Papas John's unified app</t>
  </si>
  <si>
    <t>Website: QVC.com, Zulily.com</t>
  </si>
  <si>
    <t>qvc</t>
  </si>
  <si>
    <t>zulily</t>
  </si>
  <si>
    <t>Zulily</t>
  </si>
  <si>
    <t>QVC</t>
  </si>
  <si>
    <t>burgerking</t>
  </si>
  <si>
    <t>timhortons</t>
  </si>
  <si>
    <t>popeyes</t>
  </si>
  <si>
    <t>firehousesubs</t>
  </si>
  <si>
    <t>Website: burgerking.com, timhortons.ca, firehousesubs.com, popeyes.com</t>
  </si>
  <si>
    <t>Burger King</t>
  </si>
  <si>
    <t>Tim Hortons</t>
  </si>
  <si>
    <t>Popeyes</t>
  </si>
  <si>
    <t>App: Burger king, Tim Hortons, Popeyes</t>
  </si>
  <si>
    <t>Website: RH.com</t>
  </si>
  <si>
    <t>Website: Rossstores.com</t>
  </si>
  <si>
    <t>Website: Redrobin.com</t>
  </si>
  <si>
    <t>Red RobinRed Robin Events</t>
  </si>
  <si>
    <t>Red Robin Events</t>
  </si>
  <si>
    <t>App: Red Robin, Red Robin Events</t>
  </si>
  <si>
    <t>Website: Ruthschris.com</t>
  </si>
  <si>
    <t>Website: Sallybeauty.com</t>
  </si>
  <si>
    <t>App: Sally Beauty</t>
  </si>
  <si>
    <t>Website: Starbucks.com</t>
  </si>
  <si>
    <t>App: Starbucks</t>
  </si>
  <si>
    <t>Website: Shoecarnival.com</t>
  </si>
  <si>
    <t>App: Shoe Carnival</t>
  </si>
  <si>
    <t>Website: Seaworld.com, Buschgardens.com</t>
  </si>
  <si>
    <t>seaworld</t>
  </si>
  <si>
    <t>buschgardens</t>
  </si>
  <si>
    <t>Sea World</t>
  </si>
  <si>
    <t>Busch Gardens</t>
  </si>
  <si>
    <t>Sesame Place</t>
  </si>
  <si>
    <t>Aquatica</t>
  </si>
  <si>
    <t>App: Sea World Discovery Guide, Busch Gardens Discovery Guide, Sesame Place Discovery Guide, Aquatica</t>
  </si>
  <si>
    <t>Website: Stitchfix.com</t>
  </si>
  <si>
    <t>App: Stitch Fix Personal Stylist</t>
  </si>
  <si>
    <t>Website: Sprouts.com</t>
  </si>
  <si>
    <t>App: Sprouts</t>
  </si>
  <si>
    <t>Website: Shakeshack.com</t>
  </si>
  <si>
    <t>Website: Sixflags.com</t>
  </si>
  <si>
    <t>App: Six Flags</t>
  </si>
  <si>
    <t>Website: Spotify.com, anchor.fm</t>
  </si>
  <si>
    <t>spotify</t>
  </si>
  <si>
    <t>anchor</t>
  </si>
  <si>
    <t>Spotify</t>
  </si>
  <si>
    <t>Anchor</t>
  </si>
  <si>
    <t>App: Spotify, Anchor</t>
  </si>
  <si>
    <t>Website: Sportsmans.com</t>
  </si>
  <si>
    <t>App: Lowes</t>
  </si>
  <si>
    <t>App: El Pollo</t>
  </si>
  <si>
    <t>Revenue</t>
  </si>
  <si>
    <t>GCO</t>
  </si>
  <si>
    <t>GO_US</t>
  </si>
  <si>
    <t>GPS</t>
  </si>
  <si>
    <t>HD</t>
  </si>
  <si>
    <t>HIBB_US</t>
  </si>
  <si>
    <t>HLF_US</t>
  </si>
  <si>
    <t>JACK</t>
  </si>
  <si>
    <t>JILL_US</t>
  </si>
  <si>
    <t>JOAN_US</t>
  </si>
  <si>
    <t>JWN</t>
  </si>
  <si>
    <t>Seeking alpha comments</t>
  </si>
  <si>
    <t>Company is not available</t>
  </si>
  <si>
    <t>KIRK</t>
  </si>
  <si>
    <t>KR</t>
  </si>
  <si>
    <t>KSS</t>
  </si>
  <si>
    <t>LE</t>
  </si>
  <si>
    <t>LOCO_US</t>
  </si>
  <si>
    <t>LOW</t>
  </si>
  <si>
    <t>LULU</t>
  </si>
  <si>
    <t>M</t>
  </si>
  <si>
    <t>MCD</t>
  </si>
  <si>
    <t>MTCH_US</t>
  </si>
  <si>
    <t>MUSA_US</t>
  </si>
  <si>
    <t>NDLS</t>
  </si>
  <si>
    <t>NFLX</t>
  </si>
  <si>
    <t>NYT</t>
  </si>
  <si>
    <t>OLLI_US</t>
  </si>
  <si>
    <t>ORLY</t>
  </si>
  <si>
    <t>App: Overstock</t>
  </si>
  <si>
    <t>OSTK_US</t>
  </si>
  <si>
    <t>PBPB_US</t>
  </si>
  <si>
    <t>PETS</t>
  </si>
  <si>
    <t>PLAY_US</t>
  </si>
  <si>
    <t>PLCE</t>
  </si>
  <si>
    <t>PRTY_US</t>
  </si>
  <si>
    <t>PTON_US</t>
  </si>
  <si>
    <t>PZZA_US</t>
  </si>
  <si>
    <t>App: QVC, Zulily</t>
  </si>
  <si>
    <t>QRTEA_US</t>
  </si>
  <si>
    <t>QSR</t>
  </si>
  <si>
    <t>RH_US</t>
  </si>
  <si>
    <t>ROST_US</t>
  </si>
  <si>
    <t>RRGB</t>
  </si>
  <si>
    <t>RUTH_US</t>
  </si>
  <si>
    <t>SBH_US</t>
  </si>
  <si>
    <t>SBUX</t>
  </si>
  <si>
    <t>SCVL_US</t>
  </si>
  <si>
    <t>SEAS</t>
  </si>
  <si>
    <t>SFIX_US</t>
  </si>
  <si>
    <t>SFM</t>
  </si>
  <si>
    <t>App: Shake Shack</t>
  </si>
  <si>
    <t>SHAK_US</t>
  </si>
  <si>
    <t>SIX_US</t>
  </si>
  <si>
    <t>SPOT_US</t>
  </si>
  <si>
    <t>SPWH_US</t>
  </si>
  <si>
    <t>2QFY-2020</t>
  </si>
  <si>
    <t>3QFY-2020</t>
  </si>
  <si>
    <t>4QFY-2020</t>
  </si>
  <si>
    <t>1QFY-2021</t>
  </si>
  <si>
    <t>2QFY-2021</t>
  </si>
  <si>
    <t>3QFY-2021</t>
  </si>
  <si>
    <t>4QFY-2021</t>
  </si>
  <si>
    <t>1QFY-2022</t>
  </si>
  <si>
    <t>2QFY-2022</t>
  </si>
  <si>
    <t>3QFY-2022</t>
  </si>
  <si>
    <t>4QFY-2022</t>
  </si>
  <si>
    <t>1QFY-2023</t>
  </si>
  <si>
    <t>Revenue vs. Independent Variable</t>
  </si>
  <si>
    <t>Independent  Variable</t>
  </si>
  <si>
    <t>Slope</t>
  </si>
  <si>
    <t>Intercept</t>
  </si>
  <si>
    <t>R-Squared</t>
  </si>
  <si>
    <t>Y/Y Web Traffic</t>
  </si>
  <si>
    <t>Q/Q Web Traffic</t>
  </si>
  <si>
    <t>Y/Y App Downloads</t>
  </si>
  <si>
    <t>Q/Q App Downloads</t>
  </si>
  <si>
    <t>Web Traffic</t>
  </si>
  <si>
    <t>App Downloads</t>
  </si>
  <si>
    <t>Ticker</t>
  </si>
  <si>
    <t>Y/Y R-Squared</t>
  </si>
  <si>
    <t>Q/Q R-Squared</t>
  </si>
  <si>
    <t>Y/Y R-Squared2</t>
  </si>
  <si>
    <t>Q/Q R-Squared3</t>
  </si>
  <si>
    <t>N/A</t>
  </si>
  <si>
    <t>GO</t>
  </si>
  <si>
    <t>HIBB</t>
  </si>
  <si>
    <t>HLF</t>
  </si>
  <si>
    <t>JILL</t>
  </si>
  <si>
    <t>JOAN</t>
  </si>
  <si>
    <t>LOCO</t>
  </si>
  <si>
    <t>MTCH</t>
  </si>
  <si>
    <t>MUSA</t>
  </si>
  <si>
    <t>OLLI</t>
  </si>
  <si>
    <t>OSTK</t>
  </si>
  <si>
    <t>PBPB</t>
  </si>
  <si>
    <t>PLAY</t>
  </si>
  <si>
    <t>PRTY</t>
  </si>
  <si>
    <t>PTON</t>
  </si>
  <si>
    <t>PZZA</t>
  </si>
  <si>
    <t>QRTEA</t>
  </si>
  <si>
    <t>RH</t>
  </si>
  <si>
    <t>ROST</t>
  </si>
  <si>
    <t>RUTH</t>
  </si>
  <si>
    <t>SBH</t>
  </si>
  <si>
    <t>SCVL</t>
  </si>
  <si>
    <t>SFIX</t>
  </si>
  <si>
    <t>SHAK</t>
  </si>
  <si>
    <t>SIX</t>
  </si>
  <si>
    <t>SPOT</t>
  </si>
  <si>
    <t>SPWH</t>
  </si>
  <si>
    <t>Website:Match.com, okcupid.com, tinder.com, pof.com, hinge.co</t>
  </si>
  <si>
    <t>Change to BK.com</t>
  </si>
  <si>
    <t>NY Times</t>
  </si>
  <si>
    <t>App: NY Times, NY Times Crossword, NY Times Cooking</t>
  </si>
  <si>
    <t>Crossword</t>
  </si>
  <si>
    <t>Cooking</t>
  </si>
  <si>
    <t>Firehouse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</si>
</sst>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/>
      <top style="thin">
        <color rgb="FFD3D3D3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37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10" fontId="0" fillId="0" borderId="2" xfId="0" applyNumberFormat="1" applyBorder="1"/>
    <xf numFmtId="4" fontId="0" fillId="0" borderId="0" xfId="0" applyNumberFormat="1" applyAlignment="1">
      <alignment vertical="center"/>
    </xf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14" fontId="0" fillId="0" borderId="0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4" fontId="0" fillId="0" borderId="0" xfId="0" applyNumberFormat="1" applyBorder="1"/>
    <xf numFmtId="1" fontId="0" fillId="0" borderId="0" xfId="0" applyNumberFormat="1" applyBorder="1"/>
    <xf numFmtId="4" fontId="0" fillId="2" borderId="0" xfId="0" applyNumberFormat="1" applyFill="1" applyBorder="1"/>
    <xf numFmtId="2" fontId="0" fillId="0" borderId="0" xfId="0" applyNumberFormat="1" applyBorder="1"/>
    <xf numFmtId="10" fontId="0" fillId="0" borderId="3" xfId="0" applyNumberFormat="1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973"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outline="0">
        <top style="thin">
          <color rgb="FFD3D3D3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D3D3D3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9" formatCode="m/d/yyyy"/>
    </dxf>
    <dxf>
      <numFmt numFmtId="19" formatCode="m/d/yyyy"/>
    </dxf>
    <dxf>
      <numFmt numFmtId="19" formatCode="m/d/yyyy"/>
    </dxf>
    <dxf>
      <numFmt numFmtId="14" formatCode="0.00%"/>
    </dxf>
    <dxf>
      <numFmt numFmtId="4" formatCode="#,##0.00"/>
    </dxf>
    <dxf>
      <numFmt numFmtId="19" formatCode="m/d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9" formatCode="m/d/yyyy"/>
    </dxf>
    <dxf>
      <numFmt numFmtId="19" formatCode="m/d/yyyy"/>
    </dxf>
    <dxf>
      <numFmt numFmtId="19" formatCode="m/d/yyyy"/>
    </dxf>
    <dxf>
      <numFmt numFmtId="14" formatCode="0.00%"/>
    </dxf>
    <dxf>
      <numFmt numFmtId="4" formatCode="#,##0.00"/>
    </dxf>
    <dxf>
      <numFmt numFmtId="19" formatCode="m/d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" formatCode="0"/>
    </dxf>
    <dxf>
      <numFmt numFmtId="19" formatCode="m/d/yyyy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numFmt numFmtId="1" formatCode="0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21E2A3-10B0-41EA-B88C-83039C430D3E}" name="Table24" displayName="Table24" ref="A2:E52" totalsRowShown="0">
  <autoFilter ref="A2:E52" xr:uid="{F521E2A3-10B0-41EA-B88C-83039C430D3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D96D7F6-C239-4BE3-B9E7-147CE2769A38}" name="Ticker"/>
    <tableColumn id="2" xr3:uid="{931A4D69-9B4E-4467-9633-7DBC0AC2416F}" name="Y/Y R-Squared"/>
    <tableColumn id="3" xr3:uid="{C0566179-0ACE-4EE6-B000-29BF42D2A70F}" name="Q/Q R-Squared"/>
    <tableColumn id="4" xr3:uid="{DC2E6AE2-F081-42B8-91BA-600A84F5DACD}" name="Y/Y R-Squared2" dataDxfId="972"/>
    <tableColumn id="5" xr3:uid="{7467C98B-5F88-4FAF-869A-F4BC8C799C47}" name="Q/Q R-Squared3" dataDxfId="971"/>
  </tableColumns>
  <tableStyleInfo name="TableStyleMedium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53CD8F7D-8BB3-45CF-94DA-303A7CFA85A4}" name="Table826306132186" displayName="Table826306132186" ref="A2:C39" totalsRowShown="0" tableBorderDxfId="942">
  <tableColumns count="3">
    <tableColumn id="1" xr3:uid="{B27241FC-E128-4DE8-BF5E-58FD52519C1A}" name="Date" dataDxfId="941"/>
    <tableColumn id="2" xr3:uid="{8617F7AB-FB60-4FEF-9150-B9E0E63AE6DD}" name="Website Visits" dataDxfId="940"/>
    <tableColumn id="3" xr3:uid="{468EEB13-43DF-4C89-92C3-93CF59241E4C}" name="Y/Y Growth" dataDxfId="939"/>
  </tableColumns>
  <tableStyleInfo name="TableStyleMedium1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1A44599B-0602-4E6F-9387-1FA56ED44629}" name="Table11283236258" displayName="Table11283236258" ref="N2:Q13" totalsRowShown="0">
  <tableColumns count="4">
    <tableColumn id="1" xr3:uid="{E506793D-1B22-491C-B53C-C0DB25B8C771}" name="Q" dataDxfId="622"/>
    <tableColumn id="2" xr3:uid="{6B3E79A1-0FCF-46FD-9640-2F424C40600E}" name="Downloads Per Q" dataDxfId="621"/>
    <tableColumn id="3" xr3:uid="{64888261-AA1C-4E93-ACDE-569CF0B2A696}" name="Y/Y Growth" dataDxfId="620"/>
    <tableColumn id="4" xr3:uid="{65FA304B-C5A7-4429-A412-99619ABCAEA3}" name="Q/Q Growth" dataDxfId="619"/>
  </tableColumns>
  <tableStyleInfo name="TableStyleMedium1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4C161AD-4984-4D50-A8E2-C33DE750B0E9}" name="Table17232413234236138176" displayName="Table17232413234236138176" ref="X2:AA6" totalsRowShown="0">
  <tableColumns count="4">
    <tableColumn id="1" xr3:uid="{C543AD63-70F0-455B-96D8-99C745F69761}" name="Independent  Variable"/>
    <tableColumn id="2" xr3:uid="{3ABBB7E6-5C6D-4EB8-98FE-F8CC2739DC9A}" name="Slope" dataDxfId="618">
      <calculatedColumnFormula>SLOPE(U7:U13,C7:C13)</calculatedColumnFormula>
    </tableColumn>
    <tableColumn id="3" xr3:uid="{B143E39A-A969-4C9E-A62C-BBB5CB8AEA57}" name="Intercept" dataDxfId="617">
      <calculatedColumnFormula>INTERCEPT(U7:U13,C7:C13)</calculatedColumnFormula>
    </tableColumn>
    <tableColumn id="4" xr3:uid="{3FCD0CD5-E4D3-4179-8F0F-E789B73C7C39}" name="R-Squared" dataDxfId="616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0BF7C9F-5F69-460B-8F64-D539D07A8EA5}" name="Table82630660248" displayName="Table82630660248" ref="A2:H39" totalsRowShown="0" tableBorderDxfId="615">
  <tableColumns count="8">
    <tableColumn id="1" xr3:uid="{6D812C97-8205-45C7-8FC5-6D23A31C5FB0}" name="Date" dataDxfId="614"/>
    <tableColumn id="8" xr3:uid="{531281E4-1FDD-43A7-BB73-CA9D369424A5}" name="match" dataDxfId="613"/>
    <tableColumn id="6" xr3:uid="{6DC303E4-5CCF-43D3-832E-C492F0363CA9}" name="okcupid" dataDxfId="612"/>
    <tableColumn id="7" xr3:uid="{2AC472F5-8B54-456C-BEA1-FF71AEE5AE89}" name="tinder" dataDxfId="611"/>
    <tableColumn id="5" xr3:uid="{D2B36DFA-4FCE-4A45-849B-E8D1BD56CCE8}" name="pof" dataDxfId="610"/>
    <tableColumn id="4" xr3:uid="{A59F9542-D647-43B9-9CE0-0E5C736762DC}" name="hinge" dataDxfId="609"/>
    <tableColumn id="2" xr3:uid="{1D85093C-7720-4F28-93DA-8D4F15C80660}" name="Website Visits" dataDxfId="608">
      <calculatedColumnFormula>SUM(B3:F3)</calculatedColumnFormula>
    </tableColumn>
    <tableColumn id="3" xr3:uid="{11BCEC2F-4AFD-4C09-90A2-61F0466D685B}" name="Y/Y Growth" dataDxfId="607"/>
  </tableColumns>
  <tableStyleInfo name="TableStyleMedium1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A6E108B-DA7E-4285-91DA-522EB120A349}" name="Table102731761249" displayName="Table102731761249" ref="O2:V39" totalsRowShown="0">
  <tableColumns count="8">
    <tableColumn id="1" xr3:uid="{E09CDC8E-8039-4468-9C94-853801265D82}" name="Date" dataDxfId="606"/>
    <tableColumn id="8" xr3:uid="{8175262E-5CFF-4BD0-B47B-988734DCC068}" name="match" dataDxfId="605"/>
    <tableColumn id="6" xr3:uid="{DC22FD3E-7C0A-4BC9-BDB3-0CF75D43035E}" name="okcupid" dataDxfId="604"/>
    <tableColumn id="7" xr3:uid="{9ECF8F95-5E0C-4A2C-8DD0-A5D0788EBF88}" name="tinder" dataDxfId="603"/>
    <tableColumn id="2" xr3:uid="{FC6A0AB4-8AEC-4A24-AB3A-8F4164D7C98E}" name="pof" dataDxfId="602"/>
    <tableColumn id="3" xr3:uid="{F02C4E5B-3D6F-41D6-B006-08CF3F58438C}" name="hinge" dataDxfId="601"/>
    <tableColumn id="4" xr3:uid="{D6B1FC69-E0C7-46FF-9F80-83273E4EB88D}" name="Total" dataDxfId="600">
      <calculatedColumnFormula>SUM(S3:T3)</calculatedColumnFormula>
    </tableColumn>
    <tableColumn id="5" xr3:uid="{61C8EFC6-5E97-4136-9D7C-1F1B76F7DD3C}" name="Y/Y Growth" dataDxfId="599"/>
  </tableColumns>
  <tableStyleInfo name="TableStyleMedium1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E0C06A70-A6C0-49FA-9179-8D4BEA9766CF}" name="Table1186201" displayName="Table1186201" ref="AC2:AF13" totalsRowShown="0">
  <tableColumns count="4">
    <tableColumn id="1" xr3:uid="{375F8B60-E0A0-46D1-9072-05B35A449EAF}" name="Q" dataDxfId="598"/>
    <tableColumn id="2" xr3:uid="{EFADB06B-5727-457F-8F58-0FCB0D1F1EDE}" name="Revenue" dataDxfId="597"/>
    <tableColumn id="3" xr3:uid="{3F80A908-D96A-423F-9446-5DCF4A530C9D}" name="Y/Y Growth" dataDxfId="596"/>
    <tableColumn id="4" xr3:uid="{E677AA71-B7FB-4503-96F2-ED177539437E}" name="Q/Q Growth" dataDxfId="595"/>
  </tableColumns>
  <tableStyleInfo name="TableStyleMedium1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B7C64828-1720-4BCC-9AAE-B2ED00328341}" name="Table14115233" displayName="Table14115233" ref="J2:M13" totalsRowShown="0">
  <tableColumns count="4">
    <tableColumn id="1" xr3:uid="{753FD6CC-5131-4DF8-80AC-A3384DA0C482}" name="Q"/>
    <tableColumn id="2" xr3:uid="{571B88F9-0F85-4FBD-ACDB-FC782AE1C96C}" name="Visits Per Q"/>
    <tableColumn id="3" xr3:uid="{F98CF7DA-5A44-4EB1-B4B9-A37762B5C13A}" name="Y/Y Growth" dataDxfId="594"/>
    <tableColumn id="4" xr3:uid="{62512558-25C0-4760-841F-783A69D7E968}" name="Q/Q Growth" dataDxfId="593"/>
  </tableColumns>
  <tableStyleInfo name="TableStyleMedium1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7E66F5F0-282C-4A22-B006-B26C156DA225}" name="Table11283236259" displayName="Table11283236259" ref="X2:AA13" totalsRowShown="0">
  <tableColumns count="4">
    <tableColumn id="1" xr3:uid="{326A1B26-C5DC-4391-B877-A2360B5032A1}" name="Q" dataDxfId="592"/>
    <tableColumn id="2" xr3:uid="{CBA215CE-DA1F-45C4-874A-297DFDD4A018}" name="Downloads Per Q" dataDxfId="591"/>
    <tableColumn id="3" xr3:uid="{EE5F84DD-FA6E-4D3B-9234-C423A36533C1}" name="Y/Y Growth" dataDxfId="590"/>
    <tableColumn id="4" xr3:uid="{CF5E56F1-9E62-429C-B405-3C9BBC0985CF}" name="Q/Q Growth" dataDxfId="589"/>
  </tableColumns>
  <tableStyleInfo name="TableStyleMedium1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6751CCB-EC05-4214-8300-ACDAB08AB478}" name="Table172325" displayName="Table172325" ref="AH2:AK6" totalsRowShown="0">
  <tableColumns count="4">
    <tableColumn id="1" xr3:uid="{9B10C1FB-445C-42A0-B976-32345270369F}" name="Independent  Variable"/>
    <tableColumn id="2" xr3:uid="{787A13B1-FB3E-4672-BEB0-441B009967A2}" name="Slope" dataDxfId="588">
      <calculatedColumnFormula>SLOPE(AE7:AE13,O7:O13)</calculatedColumnFormula>
    </tableColumn>
    <tableColumn id="3" xr3:uid="{14C10EFA-E6F2-4254-849D-1B552D4CDFBA}" name="Intercept" dataDxfId="587">
      <calculatedColumnFormula>INTERCEPT(AE7:AE13,O7:O13)</calculatedColumnFormula>
    </tableColumn>
    <tableColumn id="4" xr3:uid="{30B703E6-F4EF-4540-8172-33392DBBCDCB}" name="R-Squared" dataDxfId="586">
      <calculatedColumnFormula>RSQ(AE7:AE13,O7:O13)</calculatedColumnFormula>
    </tableColumn>
  </tableColumns>
  <tableStyleInfo name="TableStyleMedium1" showFirstColumn="1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15A517B-F986-4679-9020-AF5835F1F9A6}" name="Table82630660252" displayName="Table82630660252" ref="A2:C39" totalsRowShown="0" tableBorderDxfId="585">
  <tableColumns count="3">
    <tableColumn id="1" xr3:uid="{E31B383F-913B-45E1-83AA-0456E478F9D3}" name="Date" dataDxfId="584"/>
    <tableColumn id="2" xr3:uid="{D4C4B43C-D77A-4FE7-8248-17109CB98B51}" name="Website Visits" dataDxfId="583"/>
    <tableColumn id="3" xr3:uid="{E5346B73-86A1-44AC-89BF-9C1618D1843A}" name="Y/Y Growth" dataDxfId="582"/>
  </tableColumns>
  <tableStyleInfo name="TableStyleMedium1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687DA0B-F5E9-4A9E-A6E0-60AAA612ABC6}" name="Table102731761253" displayName="Table102731761253" ref="J2:L39" totalsRowShown="0">
  <tableColumns count="3">
    <tableColumn id="1" xr3:uid="{42ACC9A0-5BA1-440B-AD47-5F40F4825599}" name="Date" dataDxfId="581"/>
    <tableColumn id="4" xr3:uid="{96A955DB-4688-4175-955B-BE66BE158BAD}" name="Total" dataDxfId="580"/>
    <tableColumn id="5" xr3:uid="{3648FE8E-FF1E-45C5-B730-A463152C5F9B}" name="Y/Y Growth" dataDxfId="579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AD646DA4-E870-4AB9-A64D-0732F5E7B8AE}" name="Table1027317142287" displayName="Table1027317142287" ref="J2:P39" totalsRowShown="0">
  <tableColumns count="7">
    <tableColumn id="1" xr3:uid="{3C4FA23B-2B3D-415D-80C5-9C1C463E777D}" name="Date" dataDxfId="938"/>
    <tableColumn id="3" xr3:uid="{291767D1-5889-49F6-AF68-8CA17B7941CD}" name="Gap" dataDxfId="937"/>
    <tableColumn id="6" xr3:uid="{B91196E0-D9C0-46D2-A9AE-0CE6334281EE}" name="Banana Republic" dataDxfId="936"/>
    <tableColumn id="7" xr3:uid="{32176CC7-590C-46CF-80B3-5B7377EFD90C}" name="Old Navy" dataDxfId="935"/>
    <tableColumn id="2" xr3:uid="{7116E50A-A1F7-477A-9A35-B17381CDE3F2}" name="Athleta" dataDxfId="934"/>
    <tableColumn id="4" xr3:uid="{18FB79ED-A670-49C1-8D7C-EB732B35E696}" name="Total" dataDxfId="933">
      <calculatedColumnFormula>SUM(K3:N3)</calculatedColumnFormula>
    </tableColumn>
    <tableColumn id="5" xr3:uid="{A2A1BFC8-91F7-4B0F-B47D-B3ACC497211F}" name="Y/Y Growth" dataDxfId="932"/>
  </tableColumns>
  <tableStyleInfo name="TableStyleMedium1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4CB610C7-63E8-4BCF-B433-6434F0061775}" name="Table1186201203" displayName="Table1186201203" ref="S2:V13" totalsRowShown="0">
  <tableColumns count="4">
    <tableColumn id="1" xr3:uid="{9883EB74-D83B-40EA-8F28-74F9968D4782}" name="Q" dataDxfId="578"/>
    <tableColumn id="2" xr3:uid="{1FB658CC-9C4B-4A4A-88BD-C14D5B37CDAC}" name="Revenue" dataDxfId="577"/>
    <tableColumn id="3" xr3:uid="{7B981FB3-F4D7-43CB-B4A3-05A7945B9525}" name="Y/Y Growth" dataDxfId="576"/>
    <tableColumn id="4" xr3:uid="{D163A9E5-6E89-4617-8A19-2E1FD9C6B2EA}" name="Q/Q Growth" dataDxfId="575"/>
  </tableColumns>
  <tableStyleInfo name="TableStyleMedium1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DDCCD777-C4A8-488A-B1D1-E61BD27137D1}" name="Table14115234" displayName="Table14115234" ref="E2:H13" totalsRowShown="0">
  <tableColumns count="4">
    <tableColumn id="1" xr3:uid="{8DD3FF77-5833-4E88-804C-CB43CA68917B}" name="Q"/>
    <tableColumn id="2" xr3:uid="{3A847857-60E5-4052-89A7-7B588329BD81}" name="Visits Per Q"/>
    <tableColumn id="3" xr3:uid="{92ED1658-E7E0-42AC-9631-5EF9228911A6}" name="Y/Y Growth" dataDxfId="574"/>
    <tableColumn id="4" xr3:uid="{D8A74779-C144-482F-B5B0-31CE5D0C20F2}" name="Q/Q Growth" dataDxfId="573"/>
  </tableColumns>
  <tableStyleInfo name="TableStyleMedium1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ED2F0807-768E-4B62-A549-950B2DFFD70D}" name="Table11283236260" displayName="Table11283236260" ref="N2:Q13" totalsRowShown="0">
  <tableColumns count="4">
    <tableColumn id="1" xr3:uid="{FF819CE1-EF6C-4B9C-80FC-50B4BCCCD71A}" name="Q" dataDxfId="572"/>
    <tableColumn id="2" xr3:uid="{4D1BC415-5C54-4FC4-964F-28D3A0F7BF0A}" name="Downloads Per Q" dataDxfId="571"/>
    <tableColumn id="3" xr3:uid="{B17F5314-FABD-4F87-B34E-E3FFBDF40913}" name="Y/Y Growth" dataDxfId="570"/>
    <tableColumn id="4" xr3:uid="{817DC659-FA6C-4447-AD08-26BBD7B034B8}" name="Q/Q Growth" dataDxfId="569"/>
  </tableColumns>
  <tableStyleInfo name="TableStyleMedium1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D750521-979B-48A3-952F-FD526654577F}" name="Table17232413234236138177" displayName="Table17232413234236138177" ref="X2:AA6" totalsRowShown="0">
  <tableColumns count="4">
    <tableColumn id="1" xr3:uid="{7ED9B55A-993A-463D-94B4-4EFC3F420FAD}" name="Independent  Variable"/>
    <tableColumn id="2" xr3:uid="{45578882-7B69-4382-8F61-7023EC5B928E}" name="Slope" dataDxfId="568">
      <calculatedColumnFormula>SLOPE(U7:U13,C7:C13)</calculatedColumnFormula>
    </tableColumn>
    <tableColumn id="3" xr3:uid="{09324D01-119C-4BC9-B5D8-70943186B644}" name="Intercept" dataDxfId="567">
      <calculatedColumnFormula>INTERCEPT(U7:U13,C7:C13)</calculatedColumnFormula>
    </tableColumn>
    <tableColumn id="4" xr3:uid="{C347591E-495B-4B6B-AC90-E159C083851B}" name="R-Squared" dataDxfId="566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5BE40E6-4232-4A01-9427-0BE0FF77541E}" name="Table82630660256" displayName="Table82630660256" ref="A2:C39" totalsRowShown="0" tableBorderDxfId="565">
  <tableColumns count="3">
    <tableColumn id="1" xr3:uid="{8914A0C6-FEE0-496F-9683-99695AD78A90}" name="Date" dataDxfId="564"/>
    <tableColumn id="2" xr3:uid="{972B9E6F-3A46-4C17-B102-102BD640E61D}" name="Website Visits" dataDxfId="563"/>
    <tableColumn id="3" xr3:uid="{55AB958B-51FF-48B1-BE9C-DD956F338E4D}" name="Y/Y Growth" dataDxfId="562"/>
  </tableColumns>
  <tableStyleInfo name="TableStyleMedium1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A77BAF-6280-467F-A59A-2C2895748B9D}" name="Table102731761257" displayName="Table102731761257" ref="J2:L39" totalsRowShown="0">
  <tableColumns count="3">
    <tableColumn id="1" xr3:uid="{5EA5CD91-96E9-49B0-890A-0943BC9D7671}" name="Date" dataDxfId="561"/>
    <tableColumn id="4" xr3:uid="{4BD1A7C0-0F65-4B0F-96B7-963F407017B2}" name="Total" dataDxfId="560"/>
    <tableColumn id="5" xr3:uid="{A5C7A3B0-1B1B-4412-AFE8-EE41CFDB49BA}" name="Y/Y Growth" dataDxfId="559"/>
  </tableColumns>
  <tableStyleInfo name="TableStyleMedium1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C4165EED-E84A-4591-969A-CE5F0433718E}" name="Table1186201204" displayName="Table1186201204" ref="S2:V13" totalsRowShown="0">
  <tableColumns count="4">
    <tableColumn id="1" xr3:uid="{73316527-D5F7-4E54-BCF2-C130E0DF758D}" name="Q" dataDxfId="558"/>
    <tableColumn id="2" xr3:uid="{84511B9B-2EAC-4E4B-9039-508B5C42925A}" name="Revenue" dataDxfId="557"/>
    <tableColumn id="3" xr3:uid="{D7430FB5-53B0-4008-8A41-F7620C6CE172}" name="Y/Y Growth" dataDxfId="556"/>
    <tableColumn id="4" xr3:uid="{2505C058-3426-44AF-A113-79FCECB27E3D}" name="Q/Q Growth" dataDxfId="555"/>
  </tableColumns>
  <tableStyleInfo name="TableStyleMedium1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37351A0B-9B83-46D8-8000-945ABC178767}" name="Table14115235" displayName="Table14115235" ref="E2:H13" totalsRowShown="0">
  <tableColumns count="4">
    <tableColumn id="1" xr3:uid="{76B22173-B8D9-4DB6-AB4A-7D2ABC06D024}" name="Q"/>
    <tableColumn id="2" xr3:uid="{F4AE092B-8B98-4D08-BFEA-49A7C1223715}" name="Visits Per Q"/>
    <tableColumn id="3" xr3:uid="{D8A183DD-E876-422E-8D44-16846FA897F2}" name="Y/Y Growth" dataDxfId="554"/>
    <tableColumn id="4" xr3:uid="{4F8671E0-C464-492A-94DD-B30903F791C2}" name="Q/Q Growth" dataDxfId="553"/>
  </tableColumns>
  <tableStyleInfo name="TableStyleMedium1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62C33C3E-C5B7-44CA-9007-036ABB259FB6}" name="Table11283236261" displayName="Table11283236261" ref="N2:Q13" totalsRowShown="0">
  <tableColumns count="4">
    <tableColumn id="1" xr3:uid="{7FFC08C2-6677-4E10-90C8-A9959F04276A}" name="Q" dataDxfId="552"/>
    <tableColumn id="2" xr3:uid="{72D01F9A-783F-4ADF-9680-8EFA8C53A17E}" name="Downloads Per Q" dataDxfId="551"/>
    <tableColumn id="3" xr3:uid="{8C47D0DC-FF1F-44C8-B397-DE571108FA10}" name="Y/Y Growth" dataDxfId="550"/>
    <tableColumn id="4" xr3:uid="{B896008A-F538-459E-A3DC-EFFA894C6479}" name="Q/Q Growth" dataDxfId="549"/>
  </tableColumns>
  <tableStyleInfo name="TableStyleMedium1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90293ED0-D0BD-4C6B-8507-81FA28916231}" name="Table17232413234236138179" displayName="Table17232413234236138179" ref="X2:AA6" totalsRowShown="0">
  <tableColumns count="4">
    <tableColumn id="1" xr3:uid="{0DAE3321-78CC-4574-AE08-D290538FD143}" name="Independent  Variable"/>
    <tableColumn id="2" xr3:uid="{A03A2ABB-67A8-4A4E-A03A-9637B4638401}" name="Slope" dataDxfId="548">
      <calculatedColumnFormula>SLOPE(U7:U13,C7:C13)</calculatedColumnFormula>
    </tableColumn>
    <tableColumn id="3" xr3:uid="{73CCDD05-6A6F-4845-98F2-0467D83F0CCB}" name="Intercept" dataDxfId="547">
      <calculatedColumnFormula>INTERCEPT(U7:U13,C7:C13)</calculatedColumnFormula>
    </tableColumn>
    <tableColumn id="4" xr3:uid="{57074799-BBC4-49C1-80CF-B987DA8D3E1C}" name="R-Squared" dataDxfId="546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BB163FAF-0984-40FE-A7C3-31238AEC84A9}" name="Table1186123" displayName="Table1186123" ref="W2:Z14" totalsRowShown="0">
  <tableColumns count="4">
    <tableColumn id="1" xr3:uid="{7E6980F1-F1EA-4593-B5AC-11B836487F0A}" name="Q" dataDxfId="931"/>
    <tableColumn id="2" xr3:uid="{4D2FE2E3-2529-47E8-A701-D5CE56E44A58}" name="Revenue" dataDxfId="930"/>
    <tableColumn id="3" xr3:uid="{88BF8E49-F78A-4FFB-8450-A841C97A7FF5}" name="Y/Y Growth" dataDxfId="929"/>
    <tableColumn id="4" xr3:uid="{58F97D2D-939A-4BAA-9AE7-A17F4C9DCF68}" name="Q/Q Growth" dataDxfId="928"/>
  </tableColumns>
  <tableStyleInfo name="TableStyleMedium1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7FC0422-1375-41B3-8C99-9610247C2368}" name="Table82630660260" displayName="Table82630660260" ref="A2:C39" totalsRowShown="0" tableBorderDxfId="545">
  <tableColumns count="3">
    <tableColumn id="1" xr3:uid="{67C4ECDC-42C0-476E-9F6D-0BC8889F8C46}" name="Date" dataDxfId="544"/>
    <tableColumn id="2" xr3:uid="{09D44FA4-55EC-4AF1-8744-BD3B32F35376}" name="Website Visits" dataDxfId="543"/>
    <tableColumn id="3" xr3:uid="{DF0C29AD-BCB3-42D7-86B5-7751384D46C7}" name="Y/Y Growth" dataDxfId="542"/>
  </tableColumns>
  <tableStyleInfo name="TableStyleMedium1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CC4D816-E1F9-4876-AD01-0B1D6DE2F3BD}" name="Table102731761261" displayName="Table102731761261" ref="J2:L39" totalsRowShown="0">
  <tableColumns count="3">
    <tableColumn id="1" xr3:uid="{B8115740-30DD-4AD5-8D72-4699DD398B4F}" name="Date" dataDxfId="541"/>
    <tableColumn id="4" xr3:uid="{8E041614-79B0-4F0A-B9C6-D0E665441F08}" name="Total" dataDxfId="540"/>
    <tableColumn id="5" xr3:uid="{CE316975-6C37-4A79-BFCD-7CEC8850667A}" name="Y/Y Growth" dataDxfId="539"/>
  </tableColumns>
  <tableStyleInfo name="TableStyleMedium1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7AD051BB-9B03-4959-B2C1-B2233CBAFE4D}" name="Table1186201205" displayName="Table1186201205" ref="S2:V13" totalsRowShown="0">
  <tableColumns count="4">
    <tableColumn id="1" xr3:uid="{BF935E66-1DA8-4968-88A7-AB78FF601255}" name="Q" dataDxfId="538"/>
    <tableColumn id="2" xr3:uid="{244593D6-EF33-48F6-965A-52558485A23C}" name="Revenue" dataDxfId="537"/>
    <tableColumn id="3" xr3:uid="{BFA5EA7B-DBC8-4532-ABBF-343D94D8DAA5}" name="Y/Y Growth" dataDxfId="536"/>
    <tableColumn id="4" xr3:uid="{C8D0EFDA-3B18-4ACA-A514-DDEFAB92CD04}" name="Q/Q Growth" dataDxfId="535"/>
  </tableColumns>
  <tableStyleInfo name="TableStyleMedium1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DD067A97-FE3D-4E48-BF2B-AF093C4F59D7}" name="Table14115236" displayName="Table14115236" ref="E2:H13" totalsRowShown="0">
  <tableColumns count="4">
    <tableColumn id="1" xr3:uid="{A67286E3-3929-4C7E-A344-4D52645751E4}" name="Q"/>
    <tableColumn id="2" xr3:uid="{242EFE41-D6B0-4427-BF6F-FD4B619F914E}" name="Visits Per Q"/>
    <tableColumn id="3" xr3:uid="{85C74725-2808-4A05-88F2-40EDB2DFA0AD}" name="Y/Y Growth" dataDxfId="534"/>
    <tableColumn id="4" xr3:uid="{4C7A3324-6F30-4279-AC80-A21F4FD85641}" name="Q/Q Growth" dataDxfId="533"/>
  </tableColumns>
  <tableStyleInfo name="TableStyleMedium1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A0299F2-CF7B-467D-A6EB-11C8747F0BA7}" name="Table11283236262" displayName="Table11283236262" ref="N2:Q13" totalsRowShown="0">
  <tableColumns count="4">
    <tableColumn id="1" xr3:uid="{1FD0CFCB-B330-43C6-9D1E-1D864FF0B91F}" name="Q" dataDxfId="532"/>
    <tableColumn id="2" xr3:uid="{41F4FA7B-4D28-4A82-87B4-C87425C7B757}" name="Downloads Per Q" dataDxfId="531"/>
    <tableColumn id="3" xr3:uid="{D4012864-F427-4562-9E68-667F3B9F9F30}" name="Y/Y Growth" dataDxfId="530"/>
    <tableColumn id="4" xr3:uid="{347F612A-E704-4F80-807B-9C267AD78173}" name="Q/Q Growth" dataDxfId="529"/>
  </tableColumns>
  <tableStyleInfo name="TableStyleMedium1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58EC5464-EB07-4566-8398-6AE117D8CFE4}" name="Table17232413234236138180" displayName="Table17232413234236138180" ref="X2:AA6" totalsRowShown="0">
  <tableColumns count="4">
    <tableColumn id="1" xr3:uid="{FACA57A4-F3E1-44FF-9357-FDAED544855F}" name="Independent  Variable"/>
    <tableColumn id="2" xr3:uid="{4DB17EE3-1C67-46F6-82B5-0251A92BC52D}" name="Slope" dataDxfId="528">
      <calculatedColumnFormula>SLOPE(U7:U13,C7:C13)</calculatedColumnFormula>
    </tableColumn>
    <tableColumn id="3" xr3:uid="{3AF4F83A-ECDF-4878-B9E3-7E4DD5F6911F}" name="Intercept" dataDxfId="527">
      <calculatedColumnFormula>INTERCEPT(U7:U13,C7:C13)</calculatedColumnFormula>
    </tableColumn>
    <tableColumn id="4" xr3:uid="{831B34DD-B88D-473E-9676-C01035156A57}" name="R-Squared" dataDxfId="526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FE55A2-8840-4AEF-9A5B-1568BBA06C37}" name="Table82630660264" displayName="Table82630660264" ref="A2:C39" totalsRowShown="0" tableBorderDxfId="525">
  <tableColumns count="3">
    <tableColumn id="1" xr3:uid="{D1C78413-318A-410C-AFAF-ED6EB4DBBDE8}" name="Date" dataDxfId="524"/>
    <tableColumn id="2" xr3:uid="{BEA7D82B-A5F5-486A-8156-086279105FEF}" name="Website Visits" dataDxfId="523"/>
    <tableColumn id="3" xr3:uid="{AC42B6F4-2F0C-428D-B89E-905B7584D35E}" name="Y/Y Growth" dataDxfId="522"/>
  </tableColumns>
  <tableStyleInfo name="TableStyleMedium1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7A6A204-AE43-4C03-9D80-F79B509F339D}" name="Table102731761265" displayName="Table102731761265" ref="J2:O40" totalsRowShown="0">
  <tableColumns count="6">
    <tableColumn id="1" xr3:uid="{0E5D602E-E798-416B-A09E-D5C5321765E7}" name="Date" dataDxfId="521"/>
    <tableColumn id="2" xr3:uid="{5D0A6F2D-132B-4E96-AD39-B875403BA05A}" name="NY Times" dataDxfId="520"/>
    <tableColumn id="7" xr3:uid="{6D3AB628-446F-46CE-A859-BCC469C72904}" name="Crossword" dataDxfId="2"/>
    <tableColumn id="3" xr3:uid="{F3FAF077-A397-4F86-82D2-0E00A8E5F389}" name="Cooking" dataDxfId="519"/>
    <tableColumn id="4" xr3:uid="{B3C83E5F-4379-4FD0-A412-2E44E3A01D39}" name="Total" dataDxfId="518">
      <calculatedColumnFormula>SUM(K3:M3)</calculatedColumnFormula>
    </tableColumn>
    <tableColumn id="5" xr3:uid="{75343AE4-C380-40BF-A166-869A6169B965}" name="Y/Y Growth" dataDxfId="517"/>
  </tableColumns>
  <tableStyleInfo name="TableStyleMedium1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CA03A69B-3D21-4C6E-9456-52A765CF114F}" name="Table1186201206" displayName="Table1186201206" ref="V2:Y13" totalsRowShown="0">
  <tableColumns count="4">
    <tableColumn id="1" xr3:uid="{26E398FD-424E-433D-A014-16B425A6705D}" name="Q" dataDxfId="516"/>
    <tableColumn id="2" xr3:uid="{AE145F56-3129-40CB-B93E-FE9A363CC5FA}" name="Revenue" dataDxfId="515"/>
    <tableColumn id="3" xr3:uid="{32023518-7359-4939-9852-42B90332BA45}" name="Y/Y Growth" dataDxfId="514"/>
    <tableColumn id="4" xr3:uid="{2F784736-70F6-4501-91E0-FB36BD68FC11}" name="Q/Q Growth" dataDxfId="513"/>
  </tableColumns>
  <tableStyleInfo name="TableStyleMedium1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5054F000-362B-4EA5-BF79-203B9C138AF6}" name="Table14115237" displayName="Table14115237" ref="E2:H13" totalsRowShown="0">
  <tableColumns count="4">
    <tableColumn id="1" xr3:uid="{9BAD5203-7D45-4A4A-991A-12BA3250CEA9}" name="Q"/>
    <tableColumn id="2" xr3:uid="{B35AF35A-0922-4818-97A4-9384D86B4FEC}" name="Visits Per Q"/>
    <tableColumn id="3" xr3:uid="{E451E8E7-27FA-46F1-BB95-FAA50A315080}" name="Y/Y Growth" dataDxfId="512"/>
    <tableColumn id="4" xr3:uid="{10616655-2A13-4D6C-A66E-04FDA2ACC933}" name="Q/Q Growth" dataDxfId="511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C9D22458-CE12-4579-A6CC-96EDA87FE15A}" name="Table142933280" displayName="Table142933280" ref="E2:H14" totalsRowShown="0">
  <tableColumns count="4">
    <tableColumn id="1" xr3:uid="{DC516ED8-63D6-4A61-97D7-2C1EB14D834E}" name="Q"/>
    <tableColumn id="2" xr3:uid="{9500A41B-92F8-4E94-87F2-7D715054344A}" name="Visits Per Q"/>
    <tableColumn id="3" xr3:uid="{21515C6A-7B4E-4BC9-A1FF-642F2EB678D9}" name="Y/Y Growth" dataDxfId="927"/>
    <tableColumn id="4" xr3:uid="{41D06250-481B-413D-B5D9-B23F7C8FFA26}" name="Q/Q Growth" dataDxfId="926"/>
  </tableColumns>
  <tableStyleInfo name="TableStyleMedium1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4E942AE-9FFB-465B-88DC-C553A020C31F}" name="Table11283236263" displayName="Table11283236263" ref="Q2:T13" totalsRowShown="0">
  <tableColumns count="4">
    <tableColumn id="1" xr3:uid="{81E12D92-9B99-4674-9328-44C4AC471DC3}" name="Q" dataDxfId="510"/>
    <tableColumn id="2" xr3:uid="{23FEC820-C345-46E3-8136-F9C660A25C29}" name="Downloads Per Q" dataDxfId="509"/>
    <tableColumn id="3" xr3:uid="{ABD97B56-3FCC-4A5E-B5F0-387F1FB8EDDA}" name="Y/Y Growth" dataDxfId="508"/>
    <tableColumn id="4" xr3:uid="{91275A05-C856-41DB-B522-6E900FEFF12A}" name="Q/Q Growth" dataDxfId="507"/>
  </tableColumns>
  <tableStyleInfo name="TableStyleMedium1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3217F18-B45D-4B60-AE3B-EC9464EA63ED}" name="Table172328" displayName="Table172328" ref="AA2:AD6" totalsRowShown="0">
  <tableColumns count="4">
    <tableColumn id="1" xr3:uid="{9A3B2E0C-E0D7-4F87-9370-1AE9CB1C7722}" name="Independent  Variable"/>
    <tableColumn id="2" xr3:uid="{01C40362-9D30-4A41-9584-28DD6B0C775E}" name="Slope" dataDxfId="506">
      <calculatedColumnFormula>SLOPE(X7:X13,G7:G13)</calculatedColumnFormula>
    </tableColumn>
    <tableColumn id="3" xr3:uid="{07D65203-9E4C-42B5-BDC2-6019C127FFD6}" name="Intercept" dataDxfId="505">
      <calculatedColumnFormula>INTERCEPT(X7:X13,G7:G13)</calculatedColumnFormula>
    </tableColumn>
    <tableColumn id="4" xr3:uid="{364200C5-1ED2-4FA1-8529-5115C017B39F}" name="R-Squared" dataDxfId="504">
      <calculatedColumnFormula>RSQ(X7:X13,G7:G13)</calculatedColumnFormula>
    </tableColumn>
  </tableColumns>
  <tableStyleInfo name="TableStyleMedium1" showFirstColumn="1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9E42CB-9432-4F7D-808F-F6AA79307136}" name="Table8263023842280" displayName="Table8263023842280" ref="A2:C39" totalsRowShown="0" tableBorderDxfId="503">
  <tableColumns count="3">
    <tableColumn id="1" xr3:uid="{F1237A46-D1C2-479B-8848-5C575837FEAB}" name="Date" dataDxfId="502"/>
    <tableColumn id="6" xr3:uid="{97E3424A-7574-4637-B906-D36B6BD4431A}" name="Website Visits" dataDxfId="501"/>
    <tableColumn id="3" xr3:uid="{6DBA8365-F461-46CE-9D5A-00A547DABD31}" name="Y/Y Growth" dataDxfId="500"/>
  </tableColumns>
  <tableStyleInfo name="TableStyleMedium1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8CED38C-952E-4116-B217-6F2BC17C421B}" name="Table10273133943281" displayName="Table10273133943281" ref="J2:L39" totalsRowShown="0">
  <tableColumns count="3">
    <tableColumn id="1" xr3:uid="{6E0E283C-CE15-46EE-9F74-6EB1B4974EE8}" name="Date" dataDxfId="499"/>
    <tableColumn id="4" xr3:uid="{B6E371CD-4C13-4422-9E6B-4068884BBC38}" name="Total" dataDxfId="498"/>
    <tableColumn id="5" xr3:uid="{FB10DD46-4A19-4FC3-AAED-AAEA10142E12}" name="Y/Y Growth" dataDxfId="497"/>
  </tableColumns>
  <tableStyleInfo name="TableStyleMedium1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A21C5C12-05B4-4F59-A2A9-C615D10E923D}" name="Table1186201207" displayName="Table1186201207" ref="S2:V14" totalsRowShown="0">
  <tableColumns count="4">
    <tableColumn id="1" xr3:uid="{724EE56B-4CA4-45EE-A757-421FB4530713}" name="Q" dataDxfId="496"/>
    <tableColumn id="2" xr3:uid="{C8AB41B8-6AAE-4031-ACDE-D0532B3968A4}" name="Revenue" dataDxfId="495"/>
    <tableColumn id="3" xr3:uid="{841A3419-7399-4608-A0DE-C8FA70D75EB0}" name="Y/Y Growth" dataDxfId="494"/>
    <tableColumn id="4" xr3:uid="{FB17D740-F7BE-4E6E-82E2-4A411E264988}" name="Q/Q Growth" dataDxfId="493"/>
  </tableColumns>
  <tableStyleInfo name="TableStyleMedium1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66B18F77-69AA-48F4-846E-CF375A4836B6}" name="Table142933294" displayName="Table142933294" ref="E2:H14" totalsRowShown="0">
  <tableColumns count="4">
    <tableColumn id="1" xr3:uid="{D7A70E01-C13C-48E7-BE72-E99EA78D08A9}" name="Q"/>
    <tableColumn id="2" xr3:uid="{83FE9D51-A981-43E0-AFB1-6878B9CE68D6}" name="Visits Per Q"/>
    <tableColumn id="3" xr3:uid="{B8FEB3A5-8239-4D1F-8214-73995BA978DB}" name="Y/Y Growth" dataDxfId="492"/>
    <tableColumn id="4" xr3:uid="{ADBE1C2E-F336-4647-BC69-C8B8DAD5E287}" name="Q/Q Growth" dataDxfId="491"/>
  </tableColumns>
  <tableStyleInfo name="TableStyleMedium1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82117366-D0DC-4F7B-958F-D3E1596F4BD7}" name="Table112832313" displayName="Table112832313" ref="N2:Q14" totalsRowShown="0">
  <tableColumns count="4">
    <tableColumn id="1" xr3:uid="{7241A124-10B1-48B7-BDED-3F9053A584B2}" name="Q" dataDxfId="490"/>
    <tableColumn id="2" xr3:uid="{D7DA7CDC-BE2E-42D3-A8CC-58E957547812}" name="Downloads Per Q" dataDxfId="489"/>
    <tableColumn id="3" xr3:uid="{5453C144-3672-4077-9C38-FDF8FA5CC215}" name="Y/Y Growth" dataDxfId="488"/>
    <tableColumn id="4" xr3:uid="{076D05DC-A230-4302-AA50-B1EB461EBCBE}" name="Q/Q Growth" dataDxfId="487"/>
  </tableColumns>
  <tableStyleInfo name="TableStyleMedium1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1D2DD6F-8A81-4429-8E13-77B2E18319E4}" name="Table17232413248" displayName="Table17232413248" ref="X2:AA6" totalsRowShown="0">
  <tableColumns count="4">
    <tableColumn id="1" xr3:uid="{8C390079-9C2D-44EF-8915-EB663043DCE1}" name="Independent  Variable"/>
    <tableColumn id="2" xr3:uid="{C883A373-7D89-470A-B51C-CF02F001341B}" name="Slope" dataDxfId="486">
      <calculatedColumnFormula>SLOPE(U7:U13,C7:C13)</calculatedColumnFormula>
    </tableColumn>
    <tableColumn id="3" xr3:uid="{6CF1AA63-61CC-4F50-9921-8A1C1BDFB6BB}" name="Intercept" dataDxfId="485">
      <calculatedColumnFormula>INTERCEPT(U7:U13,C7:C13)</calculatedColumnFormula>
    </tableColumn>
    <tableColumn id="4" xr3:uid="{AA3A34A9-39CF-4B0A-AF83-EBB77B8EB7FA}" name="R-Squared" dataDxfId="484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6776F1-D47D-4ECF-B666-7F1ECE9CAF23}" name="Table82630660268" displayName="Table82630660268" ref="A2:C39" totalsRowShown="0" tableBorderDxfId="483">
  <tableColumns count="3">
    <tableColumn id="1" xr3:uid="{DDE86091-1605-4539-B15E-AE5E3BCC2AED}" name="Date" dataDxfId="482"/>
    <tableColumn id="2" xr3:uid="{8C3CA627-EE36-4EF3-B1F5-AF71A32A1C1F}" name="Website Visits" dataDxfId="481"/>
    <tableColumn id="3" xr3:uid="{FAB19B38-D019-4AE2-B950-027012CD9195}" name="Y/Y Growth" dataDxfId="480"/>
  </tableColumns>
  <tableStyleInfo name="TableStyleMedium1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D602DEB2-8C0D-43E4-95E9-6ED7A7E0B046}" name="Table1186201208" displayName="Table1186201208" ref="J2:M13" totalsRowShown="0">
  <tableColumns count="4">
    <tableColumn id="1" xr3:uid="{FD7DAF1E-7B0B-46E1-9328-8C0D6E127EE0}" name="Q" dataDxfId="479"/>
    <tableColumn id="2" xr3:uid="{DDE19BB7-4828-41E5-8176-600C4EA704C1}" name="Revenue" dataDxfId="478"/>
    <tableColumn id="3" xr3:uid="{41C2937E-C261-4798-8DAB-6309C2DE7530}" name="Y/Y Growth" dataDxfId="477"/>
    <tableColumn id="4" xr3:uid="{0AE130F8-97E4-47C4-8639-47D2914BBA59}" name="Q/Q Growth" dataDxfId="476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80F7DB52-4CC5-496E-AB0B-AC80EF075A63}" name="Table112832" displayName="Table112832" ref="R2:U14" totalsRowShown="0">
  <tableColumns count="4">
    <tableColumn id="1" xr3:uid="{CAA21DE9-4D00-43CC-ADB3-EE56E738665A}" name="Q" dataDxfId="925"/>
    <tableColumn id="2" xr3:uid="{91C5FE5B-04BA-4B63-B5F5-9583876A0A70}" name="Downloads Per Q" dataDxfId="924"/>
    <tableColumn id="3" xr3:uid="{1DDBE1C9-8861-49BE-B311-B25BB01AAAFB}" name="Y/Y Growth" dataDxfId="923"/>
    <tableColumn id="4" xr3:uid="{86C9A6B1-DEAA-4934-A431-B70CF35A186B}" name="Q/Q Growth" dataDxfId="922"/>
  </tableColumns>
  <tableStyleInfo name="TableStyleMedium1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E28948CA-9CC8-4ADE-8C3C-777E470174E1}" name="Table14115238" displayName="Table14115238" ref="E2:H13" totalsRowShown="0">
  <tableColumns count="4">
    <tableColumn id="1" xr3:uid="{C9E5B42E-EC50-4AA3-BD1A-1737930A0C3F}" name="Q"/>
    <tableColumn id="2" xr3:uid="{835DF3DC-6D14-47A9-A469-44AD9275B995}" name="Visits Per Q"/>
    <tableColumn id="3" xr3:uid="{E8748D1B-3B9E-4786-A44F-370E245A5076}" name="Y/Y Growth" dataDxfId="475"/>
    <tableColumn id="4" xr3:uid="{35431E72-1EBE-4925-AAE6-B657F74C46F5}" name="Q/Q Growth" dataDxfId="474"/>
  </tableColumns>
  <tableStyleInfo name="TableStyleMedium1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7ABED30-5ED8-481D-ABA5-73CE06033B12}" name="Table17232413234236137420" displayName="Table17232413234236137420" ref="O2:R4" totalsRowShown="0">
  <tableColumns count="4">
    <tableColumn id="1" xr3:uid="{F673C742-82B5-4A9D-9BB5-912176342BAC}" name="Independent  Variable"/>
    <tableColumn id="2" xr3:uid="{66DA8192-F710-4914-9013-CFD9C389CC4B}" name="Slope" dataDxfId="473">
      <calculatedColumnFormula>SLOPE(L7:L13,#REF!)</calculatedColumnFormula>
    </tableColumn>
    <tableColumn id="3" xr3:uid="{837AF047-E83E-4EAE-B787-E680E129EF81}" name="Intercept" dataDxfId="472">
      <calculatedColumnFormula>INTERCEPT(L7:L13,#REF!)</calculatedColumnFormula>
    </tableColumn>
    <tableColumn id="4" xr3:uid="{6DEEE5A5-F141-47D8-8FA5-B8F2029E3881}" name="R-Squared" dataDxfId="471">
      <calculatedColumnFormula>RSQ(L7:L13,#REF!)</calculatedColumnFormula>
    </tableColumn>
  </tableColumns>
  <tableStyleInfo name="TableStyleMedium1" showFirstColumn="1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986C-90ED-4DF5-9FE9-102D9B97AB87}" name="Table82630660272" displayName="Table82630660272" ref="A2:C39" totalsRowShown="0" tableBorderDxfId="470">
  <tableColumns count="3">
    <tableColumn id="1" xr3:uid="{1587F140-EBB4-44A7-B76F-8A7F334F0E52}" name="Date" dataDxfId="469"/>
    <tableColumn id="2" xr3:uid="{AF80DFE5-61F8-4897-B00B-FB02E6E4589D}" name="Website Visits" dataDxfId="468"/>
    <tableColumn id="3" xr3:uid="{75176CCB-03E7-4C6C-B2F3-3D90B18BD81B}" name="Y/Y Growth" dataDxfId="467"/>
  </tableColumns>
  <tableStyleInfo name="TableStyleMedium1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9C7446-6D47-4217-8E1B-CE64766DC09A}" name="Table102731761273" displayName="Table102731761273" ref="J2:L39" totalsRowShown="0">
  <tableColumns count="3">
    <tableColumn id="1" xr3:uid="{C699472C-4629-44F2-96A5-46EAD2DE8DDA}" name="Date" dataDxfId="466"/>
    <tableColumn id="4" xr3:uid="{BBB812FE-EBCD-4063-9532-155730B0611F}" name="Total" dataDxfId="465"/>
    <tableColumn id="5" xr3:uid="{9254ABC4-DF3B-4099-89D1-1B39F885FC89}" name="Y/Y Growth" dataDxfId="464"/>
  </tableColumns>
  <tableStyleInfo name="TableStyleMedium1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4F321845-C5C5-44CC-9C2C-6123BBEE10F4}" name="Table1186201209" displayName="Table1186201209" ref="S2:V13" totalsRowShown="0">
  <tableColumns count="4">
    <tableColumn id="1" xr3:uid="{78B7B517-FC28-46AE-9216-B53A2E056578}" name="Q" dataDxfId="463"/>
    <tableColumn id="2" xr3:uid="{459C54C0-5122-4843-85EE-31E9F4E9B7A1}" name="Revenue" dataDxfId="462"/>
    <tableColumn id="3" xr3:uid="{C8906C4B-539B-4AA4-ADA9-5EBC05F7176F}" name="Y/Y Growth" dataDxfId="461"/>
    <tableColumn id="4" xr3:uid="{917EE377-2905-44D3-B7DF-CC04BDFDA8F1}" name="Q/Q Growth" dataDxfId="460"/>
  </tableColumns>
  <tableStyleInfo name="TableStyleMedium1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A384B12E-76BA-4E07-861C-79348853B83F}" name="Table14115239" displayName="Table14115239" ref="E2:H13" totalsRowShown="0">
  <tableColumns count="4">
    <tableColumn id="1" xr3:uid="{D2CD3CD2-90D0-4C09-84C0-A91C9C569A5E}" name="Q"/>
    <tableColumn id="2" xr3:uid="{92A229DC-715F-40AE-AF3A-66D36BDDFDB9}" name="Visits Per Q"/>
    <tableColumn id="3" xr3:uid="{87B98DFE-FADD-43C5-9EFD-EE025534DEB0}" name="Y/Y Growth" dataDxfId="459"/>
    <tableColumn id="4" xr3:uid="{69CD1C8C-48DE-4530-920B-B72CB8DFE709}" name="Q/Q Growth" dataDxfId="458"/>
  </tableColumns>
  <tableStyleInfo name="TableStyleMedium1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A3117A07-0F1B-4037-BDF5-4267E3C1984A}" name="Table11283236264" displayName="Table11283236264" ref="N2:Q13" totalsRowShown="0">
  <tableColumns count="4">
    <tableColumn id="1" xr3:uid="{0CD56D2C-CB52-4BF7-851F-102C2A34D337}" name="Q" dataDxfId="457"/>
    <tableColumn id="2" xr3:uid="{A229EE52-05EC-4E18-B19E-22A2F8DBE69A}" name="Downloads Per Q" dataDxfId="456"/>
    <tableColumn id="3" xr3:uid="{548867C3-1435-45BE-BDE5-17A0FB013F25}" name="Y/Y Growth" dataDxfId="455"/>
    <tableColumn id="4" xr3:uid="{F5776480-7CF6-4575-9C2A-6255C15712FB}" name="Q/Q Growth" dataDxfId="454"/>
  </tableColumns>
  <tableStyleInfo name="TableStyleMedium1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38141183-CA0B-476C-AA35-BFB92279660B}" name="Table17232413234236138181" displayName="Table17232413234236138181" ref="X2:AA6" totalsRowShown="0">
  <tableColumns count="4">
    <tableColumn id="1" xr3:uid="{D29BBAF9-FD35-4198-85AB-708168D822BD}" name="Independent  Variable"/>
    <tableColumn id="2" xr3:uid="{F30EE23B-01AE-4F9B-92BF-D5294E28F69E}" name="Slope" dataDxfId="453">
      <calculatedColumnFormula>SLOPE(U7:U13,C7:C13)</calculatedColumnFormula>
    </tableColumn>
    <tableColumn id="3" xr3:uid="{0CF3908E-6D01-49BE-B1E3-6BF3A4B8A4D4}" name="Intercept" dataDxfId="452">
      <calculatedColumnFormula>INTERCEPT(U7:U13,C7:C13)</calculatedColumnFormula>
    </tableColumn>
    <tableColumn id="4" xr3:uid="{F0694EC8-6F7A-489C-AF77-6DE9A4861C37}" name="R-Squared" dataDxfId="451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7CD671-CB9E-4C88-AEA7-17ADB578C22C}" name="Table826306602647" displayName="Table826306602647" ref="A2:C39" totalsRowShown="0" tableBorderDxfId="450">
  <tableColumns count="3">
    <tableColumn id="1" xr3:uid="{7577B35D-B82E-4F20-AC07-8A43C0508EFD}" name="Date" dataDxfId="449"/>
    <tableColumn id="2" xr3:uid="{D7E79D62-9827-457E-9DC4-1AE3069F5CFD}" name="Website Visits" dataDxfId="448"/>
    <tableColumn id="3" xr3:uid="{D6B8EA3A-3FE6-45CB-85A1-8AD151F75317}" name="Y/Y Growth" dataDxfId="447"/>
  </tableColumns>
  <tableStyleInfo name="TableStyleMedium1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A038B1-3C8F-4483-8E24-89081177E167}" name="Table1027317612658" displayName="Table1027317612658" ref="J2:L39" totalsRowShown="0">
  <tableColumns count="3">
    <tableColumn id="1" xr3:uid="{35B325C2-A76B-4AE2-978F-2455AFE9D1BF}" name="Date" dataDxfId="446"/>
    <tableColumn id="4" xr3:uid="{526296ED-B519-43A8-A7D4-D375CA8E7066}" name="Total" dataDxfId="445"/>
    <tableColumn id="5" xr3:uid="{75F8775F-5A82-4FBA-9DF6-6EC9C72E9ED8}" name="Y/Y Growth" dataDxfId="444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7F9F6719-48C5-4C2D-8529-95835CF3016C}" name="Table172324132330" displayName="Table172324132330" ref="AB2:AE6" totalsRowShown="0">
  <tableColumns count="4">
    <tableColumn id="1" xr3:uid="{72737EC2-A517-44D8-A7A2-F796DF11D8BF}" name="Independent  Variable"/>
    <tableColumn id="2" xr3:uid="{FDB6D01D-6025-4CB3-A16A-10CE1D0FEFF0}" name="Slope" dataDxfId="921">
      <calculatedColumnFormula>SLOPE(Y7:Y13,G7:G13)</calculatedColumnFormula>
    </tableColumn>
    <tableColumn id="3" xr3:uid="{413FCAD8-EB70-46E8-B0CB-4980E2F81626}" name="Intercept" dataDxfId="920">
      <calculatedColumnFormula>INTERCEPT(Y7:Y13,G7:G13)</calculatedColumnFormula>
    </tableColumn>
    <tableColumn id="4" xr3:uid="{2F5CF92B-0660-4D17-8526-E46E403C528D}" name="R-Squared" dataDxfId="919">
      <calculatedColumnFormula>RSQ(Y7:Y13,G7:G13)</calculatedColumnFormula>
    </tableColumn>
  </tableColumns>
  <tableStyleInfo name="TableStyleMedium1" showFirstColumn="1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6840408A-76EB-4D59-902C-DD22A44CAC1B}" name="Table1186201210" displayName="Table1186201210" ref="S2:V13" totalsRowShown="0">
  <tableColumns count="4">
    <tableColumn id="1" xr3:uid="{5CDC378F-7A31-4ECC-A8BC-59D0A0A4433A}" name="Q" dataDxfId="443"/>
    <tableColumn id="2" xr3:uid="{86C4444B-B7D3-4818-9521-0790149D1244}" name="Revenue" dataDxfId="442"/>
    <tableColumn id="3" xr3:uid="{F774B191-9F25-4CF8-9EBC-F073BE808216}" name="Y/Y Growth" dataDxfId="441"/>
    <tableColumn id="4" xr3:uid="{42427E47-75C3-4F64-8079-A084777387F2}" name="Q/Q Growth" dataDxfId="440"/>
  </tableColumns>
  <tableStyleInfo name="TableStyleMedium1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15A6B8B2-DE4F-4189-8F01-FCC80AD8BA80}" name="Table14115240" displayName="Table14115240" ref="E2:H13" totalsRowShown="0">
  <tableColumns count="4">
    <tableColumn id="1" xr3:uid="{D4D99AF8-9126-41A0-B4C9-F939C45DA5B0}" name="Q"/>
    <tableColumn id="2" xr3:uid="{B159C80A-E4B2-4CBB-BA61-90F8A174EAA4}" name="Visits Per Q"/>
    <tableColumn id="3" xr3:uid="{F870F101-9A28-47EF-A0D2-4095FE03EBA3}" name="Y/Y Growth" dataDxfId="439"/>
    <tableColumn id="4" xr3:uid="{1501B1DD-0283-4F3E-AE11-6530A95C4A52}" name="Q/Q Growth" dataDxfId="438"/>
  </tableColumns>
  <tableStyleInfo name="TableStyleMedium1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9722884E-60D3-411D-A2EB-2BCE9E117342}" name="Table11283236265" displayName="Table11283236265" ref="N2:Q13" totalsRowShown="0">
  <tableColumns count="4">
    <tableColumn id="1" xr3:uid="{768D6404-FFFA-4B9F-9742-86F295869E1B}" name="Q" dataDxfId="437"/>
    <tableColumn id="2" xr3:uid="{1ED2F8F4-F583-489C-A919-E1F53FF70F1C}" name="Downloads Per Q" dataDxfId="436"/>
    <tableColumn id="3" xr3:uid="{DE100B83-63DA-4D7A-8A06-4711089DDD8F}" name="Y/Y Growth" dataDxfId="435"/>
    <tableColumn id="4" xr3:uid="{0B6E3AE4-BD6A-4368-9F2D-26B19DF35518}" name="Q/Q Growth" dataDxfId="434"/>
  </tableColumns>
  <tableStyleInfo name="TableStyleMedium1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EBF8C72-1F0A-4580-A6D7-87FF982C426E}" name="Table17232413234236138184" displayName="Table17232413234236138184" ref="X2:AA6" totalsRowShown="0">
  <tableColumns count="4">
    <tableColumn id="1" xr3:uid="{8E632124-BB06-470B-8982-A065FE1F6504}" name="Independent  Variable"/>
    <tableColumn id="2" xr3:uid="{97769835-9D63-4B87-9DF3-7747AA283229}" name="Slope" dataDxfId="433">
      <calculatedColumnFormula>SLOPE(U7:U13,C7:C13)</calculatedColumnFormula>
    </tableColumn>
    <tableColumn id="3" xr3:uid="{147126CF-D961-4274-9EEE-A7D650F84A95}" name="Intercept" dataDxfId="432">
      <calculatedColumnFormula>INTERCEPT(U7:U13,C7:C13)</calculatedColumnFormula>
    </tableColumn>
    <tableColumn id="4" xr3:uid="{3CCEF4F4-6863-4641-AF95-097A2EE19A13}" name="R-Squared" dataDxfId="431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A64BFA43-57B4-44E5-8269-2FF682F114C6}" name="Table8263066026467" displayName="Table8263066026467" ref="A2:C39" totalsRowShown="0" tableBorderDxfId="430">
  <tableColumns count="3">
    <tableColumn id="1" xr3:uid="{B23E5784-769A-488C-8767-C8B9200A3597}" name="Date" dataDxfId="429"/>
    <tableColumn id="2" xr3:uid="{7A81C482-A6E2-46B4-9D52-517BD92C2926}" name="Website Visits" dataDxfId="428"/>
    <tableColumn id="3" xr3:uid="{596740F3-C519-4A2D-A0A1-51E20BCFF20D}" name="Y/Y Growth" dataDxfId="427"/>
  </tableColumns>
  <tableStyleInfo name="TableStyleMedium1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ECF8E7F-5E15-4C17-A2CD-83FFE2B13780}" name="Table10273176126568" displayName="Table10273176126568" ref="J2:L39" totalsRowShown="0">
  <tableColumns count="3">
    <tableColumn id="1" xr3:uid="{8411C010-9CCF-4A6C-A020-B627A0B65DAE}" name="Date" dataDxfId="426"/>
    <tableColumn id="4" xr3:uid="{6C4E8F86-5E47-4F74-921C-1EA001FF2185}" name="Total" dataDxfId="425"/>
    <tableColumn id="5" xr3:uid="{308B0414-10CC-427F-B83E-2826CB1D134E}" name="Y/Y Growth" dataDxfId="424"/>
  </tableColumns>
  <tableStyleInfo name="TableStyleMedium1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22169C4D-92FD-4236-B771-1665A6BA67A1}" name="Table14115241" displayName="Table14115241" ref="E2:H13" totalsRowShown="0">
  <tableColumns count="4">
    <tableColumn id="1" xr3:uid="{52E03B41-3DD0-42EA-B81E-496E9A4556F4}" name="Q"/>
    <tableColumn id="2" xr3:uid="{113675ED-898D-47AD-9B5A-59EE814B430B}" name="Visits Per Q"/>
    <tableColumn id="3" xr3:uid="{8133685F-51FF-4C2A-B655-B1B0DB256F4C}" name="Y/Y Growth" dataDxfId="423"/>
    <tableColumn id="4" xr3:uid="{6F181BBB-D59A-4A0E-9F24-29C1ABCB5D46}" name="Q/Q Growth" dataDxfId="422"/>
  </tableColumns>
  <tableStyleInfo name="TableStyleMedium1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51AC30D2-19DB-4595-86F1-739D2CAC75D1}" name="Table11283236266" displayName="Table11283236266" ref="N2:Q13" totalsRowShown="0">
  <tableColumns count="4">
    <tableColumn id="1" xr3:uid="{483786F8-9B89-453B-B796-FCFE72EE4CF2}" name="Q" dataDxfId="421"/>
    <tableColumn id="2" xr3:uid="{482314CF-14FD-45E6-9CB0-0037C4D049F5}" name="Downloads Per Q" dataDxfId="420"/>
    <tableColumn id="3" xr3:uid="{D71DC4C3-A5C2-4679-9F46-642D95CB4231}" name="Y/Y Growth" dataDxfId="419"/>
    <tableColumn id="4" xr3:uid="{8DB417F4-A40A-4691-BD80-053D0122E935}" name="Q/Q Growth" dataDxfId="418"/>
  </tableColumns>
  <tableStyleInfo name="TableStyleMedium1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B5A1B91A-A58D-4357-843E-78BA84FE29A4}" name="Table8263061321158114" displayName="Table8263061321158114" ref="A2:C39" totalsRowShown="0" tableBorderDxfId="417">
  <tableColumns count="3">
    <tableColumn id="1" xr3:uid="{85B22239-350E-4EDE-9AA6-117396EE714D}" name="Date" dataDxfId="416"/>
    <tableColumn id="2" xr3:uid="{7667AED5-B724-4EF8-9780-48BFD9FA81ED}" name="Website Visits" dataDxfId="415"/>
    <tableColumn id="3" xr3:uid="{5CB355A8-2A67-45AD-B4A9-3A4A11A49A4E}" name="Y/Y Growth" dataDxfId="414"/>
  </tableColumns>
  <tableStyleInfo name="TableStyleMedium1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B22BEAB1-9700-4CD4-B63B-BD70E083ED82}" name="Table10273171422159115" displayName="Table10273171422159115" ref="J2:L39" totalsRowShown="0">
  <tableColumns count="3">
    <tableColumn id="1" xr3:uid="{D5CA23A5-9ADA-461F-95A2-9B67B340FF16}" name="Date" dataDxfId="413"/>
    <tableColumn id="4" xr3:uid="{AF873C11-AE60-4155-AFCD-D385338E1874}" name="Total" dataDxfId="412"/>
    <tableColumn id="5" xr3:uid="{9737707F-0A80-4035-B8D0-C6FC0F578635}" name="Y/Y Growth" dataDxfId="411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1FEB5F59-A444-4064-BF58-F67BFE7C6B0B}" name="Table8263061321114" displayName="Table8263061321114" ref="A2:C39" totalsRowShown="0" tableBorderDxfId="918">
  <tableColumns count="3">
    <tableColumn id="1" xr3:uid="{CDDF0A8C-3C62-4AF8-A157-ED25D7E99543}" name="Date" dataDxfId="917"/>
    <tableColumn id="2" xr3:uid="{FAE6A32F-F3FB-40D5-97B3-2BA36A8353F2}" name="Website Visits" dataDxfId="916"/>
    <tableColumn id="3" xr3:uid="{6F67F8C4-69E5-4773-9D69-C4B16054DF60}" name="Y/Y Growth" dataDxfId="915"/>
  </tableColumns>
  <tableStyleInfo name="TableStyleMedium1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2AF821FB-9158-4D17-B8A0-9ED0A76634F3}" name="Table1186201212" displayName="Table1186201212" ref="S2:V14" totalsRowShown="0">
  <tableColumns count="4">
    <tableColumn id="1" xr3:uid="{025356B1-CA48-4BA8-8B62-D85F735327CF}" name="Q" dataDxfId="410"/>
    <tableColumn id="2" xr3:uid="{DF106E0C-FDCC-4F03-B4BA-417C6961D47A}" name="Revenue" dataDxfId="409"/>
    <tableColumn id="3" xr3:uid="{4A2F38AC-E9D7-449E-9B1A-ABA1D5EE9E92}" name="Y/Y Growth" dataDxfId="408"/>
    <tableColumn id="4" xr3:uid="{97F9906A-08DC-46E7-96E5-C5E57BC4C7FF}" name="Q/Q Growth" dataDxfId="407"/>
  </tableColumns>
  <tableStyleInfo name="TableStyleMedium1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AC5DF093-F92D-4963-B852-56F7717B8A76}" name="Table142933295" displayName="Table142933295" ref="E2:H14" totalsRowShown="0">
  <tableColumns count="4">
    <tableColumn id="1" xr3:uid="{942D060D-BFD4-48BB-85DE-95350FE88001}" name="Q"/>
    <tableColumn id="2" xr3:uid="{847B04C8-091F-4988-9CD7-3C15D63FF521}" name="Visits Per Q"/>
    <tableColumn id="3" xr3:uid="{3C3F0FE3-6DC2-4810-8441-05F0775BACBC}" name="Y/Y Growth" dataDxfId="406"/>
    <tableColumn id="4" xr3:uid="{022D29B7-4D97-4636-A15A-9672656EDD2A}" name="Q/Q Growth" dataDxfId="405"/>
  </tableColumns>
  <tableStyleInfo name="TableStyleMedium1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4CDEF3F4-9010-42BE-AF99-E0D7ED19579B}" name="Table112832314" displayName="Table112832314" ref="N2:Q14" totalsRowShown="0">
  <tableColumns count="4">
    <tableColumn id="1" xr3:uid="{7B838F7D-C523-4C26-9C0F-95805DB8587D}" name="Q" dataDxfId="404"/>
    <tableColumn id="2" xr3:uid="{960FDA53-2CD9-455C-9002-7A46146810C6}" name="Downloads Per Q" dataDxfId="403"/>
    <tableColumn id="3" xr3:uid="{62C58C44-F72D-46F0-9993-BDEA79895F9B}" name="Y/Y Growth" dataDxfId="402"/>
    <tableColumn id="4" xr3:uid="{63EC1E67-A0EE-477E-9275-53C2797351E7}" name="Q/Q Growth" dataDxfId="401"/>
  </tableColumns>
  <tableStyleInfo name="TableStyleMedium1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EDF02F6-00FC-439D-8ABD-93541994E2CA}" name="Table17232413249" displayName="Table17232413249" ref="X2:AA6" totalsRowShown="0">
  <tableColumns count="4">
    <tableColumn id="1" xr3:uid="{1DC9F0F3-9858-49A0-BFA6-1B4773DBBAE0}" name="Independent  Variable"/>
    <tableColumn id="2" xr3:uid="{E22364D0-DC0B-4D7C-BFD4-1AAFF7675E75}" name="Slope" dataDxfId="400">
      <calculatedColumnFormula>SLOPE(U7:U13,C7:C13)</calculatedColumnFormula>
    </tableColumn>
    <tableColumn id="3" xr3:uid="{A4964F1C-5403-4910-8C29-2414F16D7725}" name="Intercept" dataDxfId="399">
      <calculatedColumnFormula>INTERCEPT(U7:U13,C7:C13)</calculatedColumnFormula>
    </tableColumn>
    <tableColumn id="4" xr3:uid="{0328D8C6-3B1F-4DC9-973E-2EA40926F672}" name="R-Squared" dataDxfId="398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2BB128E7-212D-4D92-A2B0-2F340AFB0066}" name="Table8263061321158110" displayName="Table8263061321158110" ref="A2:C39" totalsRowShown="0" tableBorderDxfId="397">
  <tableColumns count="3">
    <tableColumn id="1" xr3:uid="{D3359BC1-6A42-46D5-BB25-607FD0E7E0DA}" name="Date" dataDxfId="396"/>
    <tableColumn id="2" xr3:uid="{C69A73EE-97DA-4B39-AA7A-0DBF157CB359}" name="Website Visits" dataDxfId="395"/>
    <tableColumn id="3" xr3:uid="{BD70402E-85FD-48A5-8DBD-F88878DEC80F}" name="Y/Y Growth" dataDxfId="394"/>
  </tableColumns>
  <tableStyleInfo name="TableStyleMedium1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23264D7-B5C7-45CF-BDAE-525A991980B4}" name="Table10273171422159111" displayName="Table10273171422159111" ref="J2:L39" totalsRowShown="0">
  <tableColumns count="3">
    <tableColumn id="1" xr3:uid="{EC5937F3-00F0-4CDC-9E65-EB96C68637EF}" name="Date" dataDxfId="393"/>
    <tableColumn id="4" xr3:uid="{D74596E2-E05E-461B-96D5-F33C72EC7E0D}" name="Total" dataDxfId="392"/>
    <tableColumn id="5" xr3:uid="{4C7398B7-FBC0-455F-80BA-FF904B24E31A}" name="Y/Y Growth" dataDxfId="391"/>
  </tableColumns>
  <tableStyleInfo name="TableStyleMedium1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32194D3B-4F8A-4701-B016-5C4A585B62D9}" name="Table1186201213" displayName="Table1186201213" ref="S2:V14" totalsRowShown="0">
  <tableColumns count="4">
    <tableColumn id="1" xr3:uid="{7097EE91-6A96-43B0-8DAE-17F4F19CA4B2}" name="Q" dataDxfId="390"/>
    <tableColumn id="2" xr3:uid="{F4E38B10-0EC2-458D-AD1E-E2174C080C32}" name="Revenue" dataDxfId="389"/>
    <tableColumn id="3" xr3:uid="{F35CB0FE-A461-4725-9118-2A36E18A8CB0}" name="Y/Y Growth" dataDxfId="388"/>
    <tableColumn id="4" xr3:uid="{C8127791-DA6C-460A-8808-A4F1E0E7A0DC}" name="Q/Q Growth" dataDxfId="387"/>
  </tableColumns>
  <tableStyleInfo name="TableStyleMedium1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F0D907B9-2919-40D3-8CCE-94F98FBA06A8}" name="Table142933296" displayName="Table142933296" ref="E2:H14" totalsRowShown="0">
  <tableColumns count="4">
    <tableColumn id="1" xr3:uid="{EC1BF01E-0467-433E-879A-54AA432F51EF}" name="Q"/>
    <tableColumn id="2" xr3:uid="{3EC90B4C-67CC-4C23-A5B4-D6869CC4E841}" name="Visits Per Q"/>
    <tableColumn id="3" xr3:uid="{77FDABCD-B38F-4FDB-90AB-FBD12ACCB54C}" name="Y/Y Growth" dataDxfId="386"/>
    <tableColumn id="4" xr3:uid="{3068A2EE-22F0-4072-907C-30F4407DB6A6}" name="Q/Q Growth" dataDxfId="385"/>
  </tableColumns>
  <tableStyleInfo name="TableStyleMedium1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2305CB0E-485F-4F7D-A95A-7E6499AE2A39}" name="Table112832315" displayName="Table112832315" ref="N2:Q14" totalsRowShown="0">
  <tableColumns count="4">
    <tableColumn id="1" xr3:uid="{87857534-2398-4035-B98C-7C91E81C2C15}" name="Q" dataDxfId="384"/>
    <tableColumn id="2" xr3:uid="{3C365BF7-1616-42C3-9A36-147E39FE580B}" name="Downloads Per Q" dataDxfId="383"/>
    <tableColumn id="3" xr3:uid="{D43970DA-9BDC-4A1E-B91B-67CE131B1EA6}" name="Y/Y Growth" dataDxfId="382"/>
    <tableColumn id="4" xr3:uid="{83A25E70-9055-4A39-A40A-3F80629E1A9D}" name="Q/Q Growth" dataDxfId="381"/>
  </tableColumns>
  <tableStyleInfo name="TableStyleMedium1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62C94564-FAC0-42D3-8C04-4DA764C51D43}" name="Table17232413252" displayName="Table17232413252" ref="X2:AA6" totalsRowShown="0">
  <tableColumns count="4">
    <tableColumn id="1" xr3:uid="{74C1AE52-7E90-4961-8601-37E308E3BA33}" name="Independent  Variable"/>
    <tableColumn id="2" xr3:uid="{20833359-7C05-49CF-97E5-4FC5BA8C2F90}" name="Slope" dataDxfId="380">
      <calculatedColumnFormula>SLOPE(U7:U13,C7:C13)</calculatedColumnFormula>
    </tableColumn>
    <tableColumn id="3" xr3:uid="{2A1A7382-130A-4C31-9793-42A3C14A7F3D}" name="Intercept" dataDxfId="379">
      <calculatedColumnFormula>INTERCEPT(U7:U13,C7:C13)</calculatedColumnFormula>
    </tableColumn>
    <tableColumn id="4" xr3:uid="{3CAE12E6-6E12-4341-BB6B-6CEAB22DFC4E}" name="R-Squared" dataDxfId="378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885C21B6-90DD-48F0-BF2C-8CF721F1B465}" name="Table10273171422115" displayName="Table10273171422115" ref="J2:O39" totalsRowShown="0">
  <tableColumns count="6">
    <tableColumn id="1" xr3:uid="{A32E24D1-92E6-4069-80CC-E9BFDA324C17}" name="Date" dataDxfId="914"/>
    <tableColumn id="3" xr3:uid="{2362A82F-C4E4-4821-9A2C-B7B7EC1D2F9C}" name="The home depot" dataDxfId="913"/>
    <tableColumn id="6" xr3:uid="{5D396841-9FD7-4267-B3E4-13AEB0A99451}" name="Project color" dataDxfId="912"/>
    <tableColumn id="2" xr3:uid="{A6A0F40B-5A86-4E2A-B1BE-4C96C60B442B}" name="Workforce tools" dataDxfId="911"/>
    <tableColumn id="4" xr3:uid="{2B8C5202-7AEC-4269-9A98-C63B304D7F87}" name="Total" dataDxfId="910">
      <calculatedColumnFormula>SUM(K3:M3)</calculatedColumnFormula>
    </tableColumn>
    <tableColumn id="5" xr3:uid="{963D32E6-7CAE-4402-846A-D6AA9081D048}" name="Y/Y Growth" dataDxfId="909"/>
  </tableColumns>
  <tableStyleInfo name="TableStyleMedium1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490064DD-91EE-4BC2-A3CD-D7E80B87B20A}" name="Table82630660264106" displayName="Table82630660264106" ref="A2:C39" totalsRowShown="0" tableBorderDxfId="377">
  <tableColumns count="3">
    <tableColumn id="1" xr3:uid="{77CA59B7-E5DB-4195-88E5-E994E20AA8B3}" name="Date" dataDxfId="376"/>
    <tableColumn id="2" xr3:uid="{407BC1FB-523F-4792-8BA6-597D593A335F}" name="Website Visits" dataDxfId="375"/>
    <tableColumn id="3" xr3:uid="{277B28C2-DD56-4B02-8347-3B996A6496D7}" name="Y/Y Growth" dataDxfId="374"/>
  </tableColumns>
  <tableStyleInfo name="TableStyleMedium1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9EE8817E-96B1-4F43-9C2A-1816F1349604}" name="Table102731761265107" displayName="Table102731761265107" ref="J2:L39" totalsRowShown="0">
  <tableColumns count="3">
    <tableColumn id="1" xr3:uid="{EE5B4D92-B1AA-49B9-884D-7A17EBF8914F}" name="Date" dataDxfId="373"/>
    <tableColumn id="4" xr3:uid="{87EED0FC-06E5-4408-A4FC-7A3AC49ECA84}" name="Total" dataDxfId="372"/>
    <tableColumn id="5" xr3:uid="{F650C70C-B5AD-4009-9199-2E4A5466416C}" name="Y/Y Growth" dataDxfId="371"/>
  </tableColumns>
  <tableStyleInfo name="TableStyleMedium1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2E8F375F-808C-4CA9-B54E-997E8CD9F548}" name="Table1186201214" displayName="Table1186201214" ref="S2:V13" totalsRowShown="0">
  <tableColumns count="4">
    <tableColumn id="1" xr3:uid="{92F45464-5B36-4EFF-AA9C-1F4FB553148A}" name="Q" dataDxfId="370"/>
    <tableColumn id="2" xr3:uid="{4B3D5BEF-2BB2-4C3A-993B-AC3821E95BB8}" name="Revenue" dataDxfId="369"/>
    <tableColumn id="3" xr3:uid="{EC43D9EF-BF07-4852-B424-FF9BA2835B4B}" name="Y/Y Growth" dataDxfId="368"/>
    <tableColumn id="4" xr3:uid="{D331C6BA-DDFA-4BE4-A7A6-237023104182}" name="Q/Q Growth" dataDxfId="367"/>
  </tableColumns>
  <tableStyleInfo name="TableStyleMedium1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8B1B1858-6E12-4C46-9D6A-3E04F0602E88}" name="Table14115242" displayName="Table14115242" ref="E2:H13" totalsRowShown="0">
  <tableColumns count="4">
    <tableColumn id="1" xr3:uid="{E70CAD35-5C4E-4F4B-BE04-9F2144FD1901}" name="Q"/>
    <tableColumn id="2" xr3:uid="{2611265B-1BD1-49A6-AEF8-2B0C989AA11D}" name="Visits Per Q"/>
    <tableColumn id="3" xr3:uid="{1FE36BF6-94E4-44C8-B7E0-05E13B5BE5D4}" name="Y/Y Growth" dataDxfId="366"/>
    <tableColumn id="4" xr3:uid="{9B8C9B44-7164-4271-90F7-F50677F6E44D}" name="Q/Q Growth" dataDxfId="365"/>
  </tableColumns>
  <tableStyleInfo name="TableStyleMedium1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1735D23C-2EF8-449F-9DC2-25B54A63B7F4}" name="Table11283236267" displayName="Table11283236267" ref="N2:Q13" totalsRowShown="0">
  <tableColumns count="4">
    <tableColumn id="1" xr3:uid="{0747715B-6320-46DC-A645-97CF59FBB1B2}" name="Q" dataDxfId="364"/>
    <tableColumn id="2" xr3:uid="{E2CE6F06-9463-4B02-99A5-89BBDE0A16EB}" name="Downloads Per Q" dataDxfId="363"/>
    <tableColumn id="3" xr3:uid="{A4CD8735-5E3F-42DA-A6D1-2371CAD4172C}" name="Y/Y Growth" dataDxfId="362"/>
    <tableColumn id="4" xr3:uid="{1B058711-9F2A-4C0F-9243-826ECA3DECED}" name="Q/Q Growth" dataDxfId="361"/>
  </tableColumns>
  <tableStyleInfo name="TableStyleMedium1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A3A8D4B-DC05-4ECF-8685-A5ECFFDFCAF2}" name="Table17232413234236138185" displayName="Table17232413234236138185" ref="X2:AA6" totalsRowShown="0">
  <tableColumns count="4">
    <tableColumn id="1" xr3:uid="{F3BE4217-EFB5-46D2-A009-61CE2F920A06}" name="Independent  Variable"/>
    <tableColumn id="2" xr3:uid="{E13AA9C0-C1D6-405F-8C89-880B18F20ED7}" name="Slope" dataDxfId="360">
      <calculatedColumnFormula>SLOPE(U7:U13,C7:C13)</calculatedColumnFormula>
    </tableColumn>
    <tableColumn id="3" xr3:uid="{714DE5F0-872A-41A6-9650-D8CAE0A402DD}" name="Intercept" dataDxfId="359">
      <calculatedColumnFormula>INTERCEPT(U7:U13,C7:C13)</calculatedColumnFormula>
    </tableColumn>
    <tableColumn id="4" xr3:uid="{105CA562-58D9-49C0-9FE1-79A4A3BA3414}" name="R-Squared" dataDxfId="358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D4398A78-8605-40D2-B3C1-04FF71408A8A}" name="Table82630660264138" displayName="Table82630660264138" ref="A2:C39" totalsRowShown="0" tableBorderDxfId="357">
  <tableColumns count="3">
    <tableColumn id="1" xr3:uid="{B5A42C41-B9A6-49E6-B837-3F0637388F2F}" name="Date" dataDxfId="356"/>
    <tableColumn id="2" xr3:uid="{2F2345B5-1BFB-457D-ADE1-2B81B20DBD29}" name="Website Visits" dataDxfId="355"/>
    <tableColumn id="3" xr3:uid="{4305931E-FDD9-4B8C-AA13-C20924F6C2A7}" name="Y/Y Growth" dataDxfId="354"/>
  </tableColumns>
  <tableStyleInfo name="TableStyleMedium1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FD71B09-AB41-4997-A950-5045CA874939}" name="Table102731761265139" displayName="Table102731761265139" ref="J2:L39" totalsRowShown="0">
  <tableColumns count="3">
    <tableColumn id="1" xr3:uid="{128C27E2-77D0-40B0-A270-8AF64693E139}" name="Date" dataDxfId="353"/>
    <tableColumn id="4" xr3:uid="{A2BAC77D-4A8F-44FD-B177-1D741FFC4088}" name="Total" dataDxfId="352"/>
    <tableColumn id="5" xr3:uid="{427616A4-549E-435C-91A6-A3532C809617}" name="Y/Y Growth" dataDxfId="351"/>
  </tableColumns>
  <tableStyleInfo name="TableStyleMedium1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7695A72D-691A-4ABE-8C7A-9AC1B3076A81}" name="Table1186201215" displayName="Table1186201215" ref="S2:V13" totalsRowShown="0">
  <tableColumns count="4">
    <tableColumn id="1" xr3:uid="{570DBC9E-5B19-452E-9C48-282E153D5FA7}" name="Q" dataDxfId="350"/>
    <tableColumn id="2" xr3:uid="{47AFB4F5-93A0-4B3F-8365-CC1EA65A58EA}" name="Revenue" dataDxfId="349"/>
    <tableColumn id="3" xr3:uid="{DB298AE8-4E81-45AF-BCEE-7816FC59B9C2}" name="Y/Y Growth" dataDxfId="348"/>
    <tableColumn id="4" xr3:uid="{A31F59FD-2261-4E4C-AB68-02ED253971EB}" name="Q/Q Growth" dataDxfId="347"/>
  </tableColumns>
  <tableStyleInfo name="TableStyleMedium1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C1D20374-2714-4FAB-8BFD-6103193D638F}" name="Table14115243" displayName="Table14115243" ref="E2:H13" totalsRowShown="0">
  <tableColumns count="4">
    <tableColumn id="1" xr3:uid="{8B4FF144-E99E-415F-A28D-426398D10108}" name="Q"/>
    <tableColumn id="2" xr3:uid="{BA040AAC-A0F6-49C4-B803-B7A2F40E19E8}" name="Visits Per Q"/>
    <tableColumn id="3" xr3:uid="{95D42A22-0084-420C-9952-02241636F99E}" name="Y/Y Growth" dataDxfId="346"/>
    <tableColumn id="4" xr3:uid="{F7CA9A62-7A99-4603-BC92-A096EF084BB8}" name="Q/Q Growth" dataDxfId="345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BE4B1492-8981-4675-AC53-B6F3F09E93D1}" name="Table1186124" displayName="Table1186124" ref="V2:Y14" totalsRowShown="0">
  <tableColumns count="4">
    <tableColumn id="1" xr3:uid="{DFD29FEC-2E50-4F50-BB39-7E1C3518ED82}" name="Q" dataDxfId="908"/>
    <tableColumn id="2" xr3:uid="{BEC77815-482C-442A-9249-C6B74B4A5EB4}" name="Revenue" dataDxfId="907"/>
    <tableColumn id="3" xr3:uid="{C13A76AF-56FB-4AA5-8DE1-E3E1BA9AFC1D}" name="Y/Y Growth" dataDxfId="906"/>
    <tableColumn id="4" xr3:uid="{8A6C83A5-D895-4D11-A3E0-1362A3BA843C}" name="Q/Q Growth" dataDxfId="905"/>
  </tableColumns>
  <tableStyleInfo name="TableStyleMedium1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EB68B60B-DB9F-4174-9A10-010546E3D99F}" name="Table11283236268" displayName="Table11283236268" ref="N2:Q13" totalsRowShown="0">
  <tableColumns count="4">
    <tableColumn id="1" xr3:uid="{0A3F7216-1D4B-407C-BAEF-6D0DF2C47012}" name="Q" dataDxfId="344"/>
    <tableColumn id="2" xr3:uid="{1C92C7B5-0605-4A9D-AE6B-5831743EFB76}" name="Downloads Per Q" dataDxfId="343"/>
    <tableColumn id="3" xr3:uid="{0124F4F3-E054-4FD4-8B4B-58A3F04A0876}" name="Y/Y Growth" dataDxfId="342"/>
    <tableColumn id="4" xr3:uid="{D9559768-9615-4167-AE2F-4E9CAF2DDB10}" name="Q/Q Growth" dataDxfId="341"/>
  </tableColumns>
  <tableStyleInfo name="TableStyleMedium1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75C3F92C-BFB8-45E6-94BA-D90CCD3ACCF9}" name="Table17232413234236138188" displayName="Table17232413234236138188" ref="X2:AA6" totalsRowShown="0">
  <tableColumns count="4">
    <tableColumn id="1" xr3:uid="{0461D899-1E09-44A3-9881-48625DEF20F7}" name="Independent  Variable"/>
    <tableColumn id="2" xr3:uid="{742219D8-681E-4FF8-92AF-C5B76758695E}" name="Slope" dataDxfId="340">
      <calculatedColumnFormula>SLOPE(U7:U13,C7:C13)</calculatedColumnFormula>
    </tableColumn>
    <tableColumn id="3" xr3:uid="{09546AA2-5DEC-4034-938E-6E7658555E90}" name="Intercept" dataDxfId="339">
      <calculatedColumnFormula>INTERCEPT(U7:U13,C7:C13)</calculatedColumnFormula>
    </tableColumn>
    <tableColumn id="4" xr3:uid="{F29A1EB4-ECE6-4FEE-BDBF-4D28CAEC3FE9}" name="R-Squared" dataDxfId="338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B5DBB6B4-EE82-4FDE-BEB0-8B06B547232D}" name="Table82630660264142" displayName="Table82630660264142" ref="A2:C39" totalsRowShown="0" tableBorderDxfId="337">
  <tableColumns count="3">
    <tableColumn id="1" xr3:uid="{73E372A0-F425-4AD6-9CFB-9D77C37915AE}" name="Date" dataDxfId="336"/>
    <tableColumn id="2" xr3:uid="{4558BD59-B724-418D-B8E3-98CE04B1FA99}" name="Website Visits" dataDxfId="335"/>
    <tableColumn id="3" xr3:uid="{04AF09E0-A101-4000-AF60-3E44FAAFB451}" name="Y/Y Growth" dataDxfId="334"/>
  </tableColumns>
  <tableStyleInfo name="TableStyleMedium1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25C5825C-C8EC-497A-A81C-FBF6CD89469B}" name="Table102731761265143" displayName="Table102731761265143" ref="J2:L39" totalsRowShown="0">
  <tableColumns count="3">
    <tableColumn id="1" xr3:uid="{D15D6630-B6C9-466B-BA04-74013585CA85}" name="Date" dataDxfId="333"/>
    <tableColumn id="4" xr3:uid="{B9B0F615-1DD5-4D0C-84B3-98F009F82CA8}" name="Total" dataDxfId="332"/>
    <tableColumn id="5" xr3:uid="{676E280E-11FB-4967-BFC3-844896959551}" name="Y/Y Growth" dataDxfId="331"/>
  </tableColumns>
  <tableStyleInfo name="TableStyleMedium1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70D3445E-5A78-4A3E-A153-FCD557EE1705}" name="Table1186201216" displayName="Table1186201216" ref="S2:V13" totalsRowShown="0">
  <tableColumns count="4">
    <tableColumn id="1" xr3:uid="{27FD91DC-B76F-47F9-B692-D3E906389761}" name="Q" dataDxfId="330"/>
    <tableColumn id="2" xr3:uid="{603CA75A-A0BA-42EC-9379-6FC9D894ABFD}" name="Revenue" dataDxfId="329"/>
    <tableColumn id="3" xr3:uid="{CA098BAC-A9C3-4DFC-9100-DDB9B0E8D66D}" name="Y/Y Growth" dataDxfId="328"/>
    <tableColumn id="4" xr3:uid="{1EB56025-59C9-4DBC-A16E-7F123571F179}" name="Q/Q Growth" dataDxfId="327"/>
  </tableColumns>
  <tableStyleInfo name="TableStyleMedium1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AAA97D63-2E0F-438D-BEED-B9DB76A9C3C3}" name="Table14115245" displayName="Table14115245" ref="E2:H13" totalsRowShown="0">
  <tableColumns count="4">
    <tableColumn id="1" xr3:uid="{05DA6A32-C898-40C3-A227-157315629C74}" name="Q"/>
    <tableColumn id="2" xr3:uid="{90B4DD37-CD26-4CA0-B2FB-F5B2AB029DF2}" name="Visits Per Q"/>
    <tableColumn id="3" xr3:uid="{279CF002-2BA2-4CD7-8590-A3F4CD087BFE}" name="Y/Y Growth" dataDxfId="326"/>
    <tableColumn id="4" xr3:uid="{DFE44F59-31BC-49A8-865D-72888AE417A7}" name="Q/Q Growth" dataDxfId="325"/>
  </tableColumns>
  <tableStyleInfo name="TableStyleMedium1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B594F351-0803-41F1-A63D-5B4AF583BC3E}" name="Table11283236269" displayName="Table11283236269" ref="N2:Q13" totalsRowShown="0">
  <tableColumns count="4">
    <tableColumn id="1" xr3:uid="{8BF84BA1-AE2F-4445-8E68-5C64AC9171A7}" name="Q" dataDxfId="324"/>
    <tableColumn id="2" xr3:uid="{6A3A5CA3-7740-43E3-A857-AFBB4D08E164}" name="Downloads Per Q" dataDxfId="323"/>
    <tableColumn id="3" xr3:uid="{236CB53A-5EA7-48C8-A482-DEE4EA314710}" name="Y/Y Growth" dataDxfId="322"/>
    <tableColumn id="4" xr3:uid="{F2331817-7497-46DD-861E-A7A07F046458}" name="Q/Q Growth" dataDxfId="321"/>
  </tableColumns>
  <tableStyleInfo name="TableStyleMedium1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9F321C9-BE98-4F54-AE41-B0AD241ECCC0}" name="Table17232413234236138189" displayName="Table17232413234236138189" ref="X2:AA6" totalsRowShown="0">
  <tableColumns count="4">
    <tableColumn id="1" xr3:uid="{383FD597-02F3-4250-AD9A-FA32284B2F4C}" name="Independent  Variable"/>
    <tableColumn id="2" xr3:uid="{84629610-85AE-49FD-AFE1-CB643B5DA9A5}" name="Slope" dataDxfId="320">
      <calculatedColumnFormula>SLOPE(U7:U13,C7:C13)</calculatedColumnFormula>
    </tableColumn>
    <tableColumn id="3" xr3:uid="{0A05BF39-B7AE-4F37-9D64-808C3F18B467}" name="Intercept" dataDxfId="319">
      <calculatedColumnFormula>INTERCEPT(U7:U13,C7:C13)</calculatedColumnFormula>
    </tableColumn>
    <tableColumn id="4" xr3:uid="{CB6E1CF6-B3C5-4BDC-8650-FB0EE4E10DA0}" name="R-Squared" dataDxfId="318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F282AB6D-8E0D-41DB-ABB3-19934987E1C3}" name="Table82630660264146" displayName="Table82630660264146" ref="A2:E39" totalsRowShown="0" tableBorderDxfId="317">
  <tableColumns count="5">
    <tableColumn id="1" xr3:uid="{50B1745A-0BEC-4D6F-AA7F-94B4B6078374}" name="Date" dataDxfId="316"/>
    <tableColumn id="5" xr3:uid="{970C3287-8B77-42D8-8B41-CCE35A1BFB00}" name="qvc" dataDxfId="315"/>
    <tableColumn id="4" xr3:uid="{1C5C4AB3-DDCE-4929-9485-B75F091B589A}" name="zulily" dataDxfId="314"/>
    <tableColumn id="2" xr3:uid="{0C337A4F-8313-499E-B658-16C1C14ACAFD}" name="Website Visits" dataDxfId="313">
      <calculatedColumnFormula>SUM(B3:C3)</calculatedColumnFormula>
    </tableColumn>
    <tableColumn id="3" xr3:uid="{7FD87B00-FAD6-405F-AB52-336D85B1A40C}" name="Y/Y Growth" dataDxfId="312"/>
  </tableColumns>
  <tableStyleInfo name="TableStyleMedium1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7C3C106E-F92D-410D-8EB7-C5DAFD12F0A0}" name="Table102731761265147" displayName="Table102731761265147" ref="L2:P39" totalsRowShown="0">
  <tableColumns count="5">
    <tableColumn id="1" xr3:uid="{9537E551-6460-477A-A2EA-ED4EF348479F}" name="Date" dataDxfId="311"/>
    <tableColumn id="2" xr3:uid="{149516D9-6076-4288-85E0-BD3C4DAE3A7C}" name="QVC" dataDxfId="310"/>
    <tableColumn id="3" xr3:uid="{E1CA8AAE-662F-4F59-8739-8D649668B0A6}" name="Zulily" dataDxfId="309"/>
    <tableColumn id="4" xr3:uid="{E0F43138-3F71-4F7E-91FC-F8468572A8F4}" name="Total" dataDxfId="308">
      <calculatedColumnFormula>SUM(M3:N3)</calculatedColumnFormula>
    </tableColumn>
    <tableColumn id="5" xr3:uid="{8603335D-3861-4BFF-A56B-B7DB3B21FCAF}" name="Y/Y Growth" dataDxfId="307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954D38F8-136A-4B29-AD91-06DB33BA3F25}" name="Table142933281" displayName="Table142933281" ref="E2:H14" totalsRowShown="0">
  <tableColumns count="4">
    <tableColumn id="1" xr3:uid="{FAFC8B53-0981-44C9-ADE4-3A8666623FDB}" name="Q"/>
    <tableColumn id="2" xr3:uid="{43242063-07E5-436B-8795-E3C4A9C43E3F}" name="Visits Per Q"/>
    <tableColumn id="3" xr3:uid="{25B65BB2-DAAC-41C3-A214-2121719633D7}" name="Y/Y Growth" dataDxfId="904"/>
    <tableColumn id="4" xr3:uid="{D246FCD2-82AF-4789-8A32-F6E82F68BC18}" name="Q/Q Growth" dataDxfId="903"/>
  </tableColumns>
  <tableStyleInfo name="TableStyleMedium1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2C526594-60CD-45D6-B85C-30F9481E28F2}" name="Table1186201217" displayName="Table1186201217" ref="W2:Z13" totalsRowShown="0">
  <tableColumns count="4">
    <tableColumn id="1" xr3:uid="{237FB0B4-2F80-4BE4-9AC0-7BB4EEBAA406}" name="Q" dataDxfId="306"/>
    <tableColumn id="2" xr3:uid="{EE8A7BC5-1942-4579-AAF5-F4464173B18D}" name="Revenue" dataDxfId="305"/>
    <tableColumn id="3" xr3:uid="{E323F7BA-44E9-4E61-BF89-07F8DE9486BC}" name="Y/Y Growth" dataDxfId="304"/>
    <tableColumn id="4" xr3:uid="{3D919F95-2448-4D35-BAA5-B32DA05C7920}" name="Q/Q Growth" dataDxfId="303"/>
  </tableColumns>
  <tableStyleInfo name="TableStyleMedium1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E42E352B-F391-458E-91BF-CF33C5F73AA9}" name="Table14115246" displayName="Table14115246" ref="G2:J13" totalsRowShown="0">
  <tableColumns count="4">
    <tableColumn id="1" xr3:uid="{2113CF9A-02B0-4869-A6A8-3BAA4573333A}" name="Q"/>
    <tableColumn id="2" xr3:uid="{D18231B1-CD06-4269-9105-6305D495A6C2}" name="Visits Per Q"/>
    <tableColumn id="3" xr3:uid="{F7FA6C59-6320-4A3F-8885-0FC2B40419DD}" name="Y/Y Growth" dataDxfId="302"/>
    <tableColumn id="4" xr3:uid="{E81F42FD-F57E-4A4F-A083-0661B28CF449}" name="Q/Q Growth" dataDxfId="301"/>
  </tableColumns>
  <tableStyleInfo name="TableStyleMedium1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72885424-1CF8-457B-BCA0-B53F6A2BDECB}" name="Table11283236269278" displayName="Table11283236269278" ref="R2:U13" totalsRowShown="0">
  <tableColumns count="4">
    <tableColumn id="1" xr3:uid="{D75F2D45-F5BB-4B39-9887-AC4BEA0BD9C5}" name="Q" dataDxfId="300"/>
    <tableColumn id="2" xr3:uid="{00C2E519-7B60-4335-BEAB-18E16310F441}" name="Downloads Per Q" dataDxfId="299"/>
    <tableColumn id="3" xr3:uid="{752FC943-352B-4858-9942-3AAF5D1F5CB0}" name="Y/Y Growth" dataDxfId="298"/>
    <tableColumn id="4" xr3:uid="{101D8237-E548-4841-97DC-E3F4EAD0699F}" name="Q/Q Growth" dataDxfId="297"/>
  </tableColumns>
  <tableStyleInfo name="TableStyleMedium1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6DF61EA-9F01-4051-9E2C-1C127EB0D94F}" name="Table172329" displayName="Table172329" ref="AB2:AE6" totalsRowShown="0">
  <tableColumns count="4">
    <tableColumn id="1" xr3:uid="{CDC64403-AFC8-4F9B-B941-C20E2775667C}" name="Independent  Variable"/>
    <tableColumn id="2" xr3:uid="{3050DAF8-4DD8-4829-87FE-928E7C8A5B36}" name="Slope" dataDxfId="296">
      <calculatedColumnFormula>SLOPE(Y7:Y13,I7:I13)</calculatedColumnFormula>
    </tableColumn>
    <tableColumn id="3" xr3:uid="{0A1B062F-A819-4F08-B06B-E76956A524D6}" name="Intercept" dataDxfId="295">
      <calculatedColumnFormula>INTERCEPT(Y7:Y13,I7:I13)</calculatedColumnFormula>
    </tableColumn>
    <tableColumn id="4" xr3:uid="{671E8858-6A12-49C0-B7E7-0E1AF0CC48E8}" name="R-Squared" dataDxfId="294">
      <calculatedColumnFormula>RSQ(Y7:Y13,I7:I13)</calculatedColumnFormula>
    </tableColumn>
  </tableColumns>
  <tableStyleInfo name="TableStyleMedium1" showFirstColumn="1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463413FC-4735-4BAC-98EB-3BE0AB62A838}" name="Table82630660264150" displayName="Table82630660264150" ref="A2:G39" totalsRowShown="0" tableBorderDxfId="293">
  <tableColumns count="7">
    <tableColumn id="1" xr3:uid="{306A22E5-BB3D-4D83-8CDD-162BEA7B53B6}" name="Date" dataDxfId="292"/>
    <tableColumn id="5" xr3:uid="{E2D27441-353F-40F5-8442-755C03F5608A}" name="burgerking" dataDxfId="291"/>
    <tableColumn id="6" xr3:uid="{95732AF0-9820-4370-80FB-C2DDE0FCBC02}" name="timhortons" dataDxfId="290"/>
    <tableColumn id="7" xr3:uid="{A0E819F3-5110-4190-86E8-4C8B194D0C96}" name="firehousesubs" dataDxfId="289"/>
    <tableColumn id="4" xr3:uid="{B2CA2736-08C7-469C-91DD-E9B1707E68CB}" name="popeyes" dataDxfId="288"/>
    <tableColumn id="2" xr3:uid="{AB063E8C-1E68-4247-9919-5728DA45D7E4}" name="Website Visits" dataDxfId="287">
      <calculatedColumnFormula>SUM(B3:E3)</calculatedColumnFormula>
    </tableColumn>
    <tableColumn id="3" xr3:uid="{E6187830-4CB5-4327-870E-24D32968E9F4}" name="Y/Y Growth" dataDxfId="286"/>
  </tableColumns>
  <tableStyleInfo name="TableStyleMedium1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3B854C69-0D84-495E-A00D-DAC1C74EFBA9}" name="Table102731761265151" displayName="Table102731761265151" ref="N2:T39" totalsRowShown="0">
  <tableColumns count="7">
    <tableColumn id="1" xr3:uid="{E39FC711-EF26-4428-895A-6F91406F8563}" name="Date" dataDxfId="285"/>
    <tableColumn id="2" xr3:uid="{31989B62-66D9-4278-9393-334F3CC83258}" name="Burger King" dataDxfId="284"/>
    <tableColumn id="7" xr3:uid="{BE059715-6C7F-44B7-9EC4-55B57D4DE347}" name="Tim Hortons" dataDxfId="283"/>
    <tableColumn id="6" xr3:uid="{EF8EBD5D-A5C8-4C73-83A1-923E5C083F29}" name="Popeyes" dataDxfId="282"/>
    <tableColumn id="3" xr3:uid="{09B2A436-D4DF-46C0-99C4-95AA32761D3A}" name="Firehouse" dataDxfId="1"/>
    <tableColumn id="4" xr3:uid="{78998FA9-12E5-481A-94C1-468C1FA7FFCB}" name="Total" dataDxfId="0">
      <calculatedColumnFormula>SUM(O3:R3)</calculatedColumnFormula>
    </tableColumn>
    <tableColumn id="5" xr3:uid="{BBEA3DCD-4F65-45CE-83EC-D7D79D18CC54}" name="Y/Y Growth" dataDxfId="281"/>
  </tableColumns>
  <tableStyleInfo name="TableStyleMedium1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7B8D156D-4D31-49A6-9870-3C48A3CC31DC}" name="Table1186201218" displayName="Table1186201218" ref="AA2:AD13" totalsRowShown="0">
  <tableColumns count="4">
    <tableColumn id="1" xr3:uid="{470457BF-9066-4113-9A75-ED5F65FCA338}" name="Q" dataDxfId="280"/>
    <tableColumn id="2" xr3:uid="{226D37FB-BA9B-4020-8792-7D72D7B55244}" name="Revenue" dataDxfId="279"/>
    <tableColumn id="3" xr3:uid="{72A39AF3-AD11-4606-947F-C769B1DFBACC}" name="Y/Y Growth" dataDxfId="278"/>
    <tableColumn id="4" xr3:uid="{D2B94F30-10EF-4418-9DEF-C7B56A544CB6}" name="Q/Q Growth" dataDxfId="277"/>
  </tableColumns>
  <tableStyleInfo name="TableStyleMedium1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361E2584-EF6A-45BF-9423-757BA70A5D35}" name="Table14115247" displayName="Table14115247" ref="I2:L13" totalsRowShown="0">
  <tableColumns count="4">
    <tableColumn id="1" xr3:uid="{4027A44C-7755-4611-919C-7339E4CB26EF}" name="Q"/>
    <tableColumn id="2" xr3:uid="{CDD91A8C-6856-43A2-AB22-08F18BE6239F}" name="Visits Per Q"/>
    <tableColumn id="3" xr3:uid="{58F9F802-3BC1-4A5E-88FC-A30D617186C9}" name="Y/Y Growth" dataDxfId="276"/>
    <tableColumn id="4" xr3:uid="{654E4F3D-2D32-40B0-8F67-3C80929CEE4B}" name="Q/Q Growth" dataDxfId="275"/>
  </tableColumns>
  <tableStyleInfo name="TableStyleMedium1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F476C07E-B10B-4253-AB0C-A36ACF641413}" name="Table11283236270" displayName="Table11283236270" ref="V2:Y13" totalsRowShown="0">
  <tableColumns count="4">
    <tableColumn id="1" xr3:uid="{3550CA89-C9A3-482D-9B71-84211294ADDB}" name="Q" dataDxfId="274"/>
    <tableColumn id="2" xr3:uid="{51CC9C4A-2762-49F8-B104-75C6B3834096}" name="Downloads Per Q" dataDxfId="273"/>
    <tableColumn id="3" xr3:uid="{6260628C-4959-4706-9AE9-026DA02968DB}" name="Y/Y Growth" dataDxfId="272"/>
    <tableColumn id="4" xr3:uid="{E1401366-5C16-4E9B-AB37-4CCF311B5EDE}" name="Q/Q Growth" dataDxfId="271"/>
  </tableColumns>
  <tableStyleInfo name="TableStyleMedium1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49ACA60-FA79-41BE-BFBE-3D314CE72A56}" name="Table172332" displayName="Table172332" ref="AF2:AI6" totalsRowShown="0">
  <tableColumns count="4">
    <tableColumn id="1" xr3:uid="{75A6F973-77DB-4DA1-AE99-34736661BC4B}" name="Independent  Variable"/>
    <tableColumn id="2" xr3:uid="{2A4D885D-9EAF-44F8-AAA9-133A58DCB03B}" name="Slope" dataDxfId="270">
      <calculatedColumnFormula>SLOPE(AC7:AC13,L7:L13)</calculatedColumnFormula>
    </tableColumn>
    <tableColumn id="3" xr3:uid="{0ED64910-26E7-4A67-AA34-CF31CD6582F9}" name="Intercept" dataDxfId="269">
      <calculatedColumnFormula>INTERCEPT(AC7:AC13,L7:L13)</calculatedColumnFormula>
    </tableColumn>
    <tableColumn id="4" xr3:uid="{D61E4920-AABD-4542-8B54-95F52996185A}" name="R-Squared" dataDxfId="268">
      <calculatedColumnFormula>RSQ(AC7:AC13,L7:L13)</calculatedColumnFormula>
    </tableColumn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68AE4A83-7F9D-447E-9CD7-A0EBA9015BC6}" name="Table826306132192202" displayName="Table826306132192202" ref="A2:E39" totalsRowShown="0" tableBorderDxfId="970">
  <tableColumns count="5">
    <tableColumn id="1" xr3:uid="{8B176E38-3240-4AC4-9810-B206C03D105C}" name="Date" dataDxfId="969"/>
    <tableColumn id="4" xr3:uid="{D2176F1D-9445-4C2B-A86C-0C109DA0DA5F}" name="johnstonmurphy" dataDxfId="968"/>
    <tableColumn id="5" xr3:uid="{0DF4977C-8360-4D9B-9D3E-7556F18A13FF}" name="journeys" dataDxfId="967"/>
    <tableColumn id="2" xr3:uid="{BA3D4A18-3FCD-42D6-9F2E-0DD6CF17A889}" name="Total" dataDxfId="966">
      <calculatedColumnFormula>SUM(B3:C3)</calculatedColumnFormula>
    </tableColumn>
    <tableColumn id="3" xr3:uid="{A7130E8A-0E37-4659-BDBC-8AE0C1C6DAB4}" name="Y/Y Growth" dataDxfId="965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841CC31A-2655-40DC-99C3-C15A3774EB68}" name="Table112832304" displayName="Table112832304" ref="Q2:T14" totalsRowShown="0">
  <tableColumns count="4">
    <tableColumn id="1" xr3:uid="{3D6BEF18-9B00-4011-8652-9D19B1BCB154}" name="Q" dataDxfId="902"/>
    <tableColumn id="2" xr3:uid="{3137B8C2-3ECC-4F48-8607-63F0E5156C24}" name="Downloads Per Q" dataDxfId="901"/>
    <tableColumn id="3" xr3:uid="{B8A6696B-82F8-4C9F-AAC0-3C85851BE4B5}" name="Y/Y Growth" dataDxfId="900"/>
    <tableColumn id="4" xr3:uid="{284B62B2-20DE-4B54-9FA5-AFE0E3DAEABF}" name="Q/Q Growth" dataDxfId="899"/>
  </tableColumns>
  <tableStyleInfo name="TableStyleMedium1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E64CE24-3264-4CB8-9A3A-A35F75F7D020}" name="Table8263061321203118" displayName="Table8263061321203118" ref="A2:C39" totalsRowShown="0" tableBorderDxfId="267">
  <tableColumns count="3">
    <tableColumn id="1" xr3:uid="{910D521C-1776-4AEB-B02D-5ED92D049A4B}" name="Date" dataDxfId="266"/>
    <tableColumn id="2" xr3:uid="{D998F83E-A40B-457E-90C6-38585B32A3A2}" name="Website Visits" dataDxfId="265"/>
    <tableColumn id="3" xr3:uid="{0643B898-C832-41FB-995C-1700BB5B4406}" name="Y/Y Growth" dataDxfId="264"/>
  </tableColumns>
  <tableStyleInfo name="TableStyleMedium1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AF2F5C23-BF8D-40D2-810D-97237ACE3E7F}" name="Table1186201219" displayName="Table1186201219" ref="J2:M14" totalsRowShown="0">
  <tableColumns count="4">
    <tableColumn id="1" xr3:uid="{1761FBC6-4022-4A38-A889-D610DFC44441}" name="Q" dataDxfId="263"/>
    <tableColumn id="2" xr3:uid="{635A016D-962F-489A-BA67-EB022A31AF5E}" name="Revenue" dataDxfId="262"/>
    <tableColumn id="3" xr3:uid="{8DBD9DBA-675A-422F-A4ED-7A7BE41563EB}" name="Y/Y Growth" dataDxfId="261"/>
    <tableColumn id="4" xr3:uid="{C7E92248-CDD2-4B63-9378-E8A7BB015D14}" name="Q/Q Growth" dataDxfId="260"/>
  </tableColumns>
  <tableStyleInfo name="TableStyleMedium1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3AD886B-6998-406C-8C00-39471A27A38B}" name="Table142933297" displayName="Table142933297" ref="E2:H14" totalsRowShown="0">
  <tableColumns count="4">
    <tableColumn id="1" xr3:uid="{F9CCFC60-E9F6-4791-95DB-0BF0D1DAF15D}" name="Q"/>
    <tableColumn id="2" xr3:uid="{563C5F6E-27CD-43C4-A449-D091533F5F62}" name="Visits Per Q"/>
    <tableColumn id="3" xr3:uid="{D5D15B48-F518-4687-A2D6-35B381D1905D}" name="Y/Y Growth" dataDxfId="259"/>
    <tableColumn id="4" xr3:uid="{2FF60B04-87B1-47BE-9874-E1B395BB06D1}" name="Q/Q Growth" dataDxfId="258"/>
  </tableColumns>
  <tableStyleInfo name="TableStyleMedium1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C1624D-D567-4D0F-A721-0AD60F7FF507}" name="Table17232413234112" displayName="Table17232413234112" ref="O2:R4" totalsRowShown="0">
  <tableColumns count="4">
    <tableColumn id="1" xr3:uid="{D57C7D42-78F5-4D8C-8CB6-6D469EA3D44D}" name="Independent  Variable"/>
    <tableColumn id="2" xr3:uid="{D227A495-EE83-4F81-9783-4C050D964DFD}" name="Slope" dataDxfId="257">
      <calculatedColumnFormula>SLOPE(L7:L13,#REF!)</calculatedColumnFormula>
    </tableColumn>
    <tableColumn id="3" xr3:uid="{AC12F65B-FCA3-40A2-969C-13F61B05F294}" name="Intercept" dataDxfId="256">
      <calculatedColumnFormula>INTERCEPT(L7:L13,#REF!)</calculatedColumnFormula>
    </tableColumn>
    <tableColumn id="4" xr3:uid="{65DA0AFB-A4EA-4B6D-9BC2-F05FA075715B}" name="R-Squared" dataDxfId="255">
      <calculatedColumnFormula>RSQ(L7:L13,#REF!)</calculatedColumnFormula>
    </tableColumn>
  </tableColumns>
  <tableStyleInfo name="TableStyleMedium1" showFirstColumn="1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17C96B7A-9E61-48EA-9AD9-2B97E407F7AE}" name="Table8263061321203122" displayName="Table8263061321203122" ref="A2:C39" totalsRowShown="0" tableBorderDxfId="254">
  <tableColumns count="3">
    <tableColumn id="1" xr3:uid="{5A8D3A42-CDC7-4CA4-BC15-DE56006E2028}" name="Date" dataDxfId="253"/>
    <tableColumn id="2" xr3:uid="{30CA1139-9A17-4DB7-896E-473157E15228}" name="Website Visits" dataDxfId="252"/>
    <tableColumn id="3" xr3:uid="{23E320E7-4C9E-4955-AE1A-81E62BBE1D60}" name="Y/Y Growth" dataDxfId="251"/>
  </tableColumns>
  <tableStyleInfo name="TableStyleMedium1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5071BEE9-B0EC-4642-A8B7-2A47B3CA3533}" name="Table1186201220" displayName="Table1186201220" ref="J2:M14" totalsRowShown="0">
  <tableColumns count="4">
    <tableColumn id="1" xr3:uid="{2694F920-7200-408F-85F8-A8B44E54E1DE}" name="Q" dataDxfId="250"/>
    <tableColumn id="2" xr3:uid="{5E5ADEB4-9786-408B-9E71-FF59EAA4C92C}" name="Revenue" dataDxfId="249"/>
    <tableColumn id="3" xr3:uid="{224A36AB-83A0-478C-8701-F242458623D7}" name="Y/Y Growth" dataDxfId="248"/>
    <tableColumn id="4" xr3:uid="{831DAEFC-FD13-40CA-AF79-46D3A7B4FBA1}" name="Q/Q Growth" dataDxfId="247"/>
  </tableColumns>
  <tableStyleInfo name="TableStyleMedium1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325C2B9B-21F8-4A67-BCFA-C542657B2961}" name="Table142933298" displayName="Table142933298" ref="E2:H14" totalsRowShown="0">
  <tableColumns count="4">
    <tableColumn id="1" xr3:uid="{67993ED5-7630-4AFF-BA3B-99F267FA6749}" name="Q"/>
    <tableColumn id="2" xr3:uid="{22FDCF77-F694-4EF6-98BF-66AEB712815D}" name="Visits Per Q"/>
    <tableColumn id="3" xr3:uid="{5B19A841-3E2C-43DB-951E-4F1CC7651AFF}" name="Y/Y Growth" dataDxfId="246"/>
    <tableColumn id="4" xr3:uid="{5F53480F-F550-4374-905D-0E443BE5A09A}" name="Q/Q Growth" dataDxfId="245"/>
  </tableColumns>
  <tableStyleInfo name="TableStyleMedium1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03E3C3-1310-4C9A-987C-83131AAC5315}" name="Table17232413234113" displayName="Table17232413234113" ref="O2:R4" totalsRowShown="0">
  <tableColumns count="4">
    <tableColumn id="1" xr3:uid="{33931AB6-2E64-4222-877D-4E7F8F758AF1}" name="Independent  Variable"/>
    <tableColumn id="2" xr3:uid="{C4A7FCC0-005A-4381-B4E4-B8EAD91EDA1D}" name="Slope" dataDxfId="244">
      <calculatedColumnFormula>SLOPE(L7:L13,#REF!)</calculatedColumnFormula>
    </tableColumn>
    <tableColumn id="3" xr3:uid="{998DEB40-40BC-4AAA-93EE-8AD8DA50E74C}" name="Intercept" dataDxfId="243">
      <calculatedColumnFormula>INTERCEPT(L7:L13,#REF!)</calculatedColumnFormula>
    </tableColumn>
    <tableColumn id="4" xr3:uid="{6655D6BA-BDBB-4AB3-8724-DE710953E5B1}" name="R-Squared" dataDxfId="242">
      <calculatedColumnFormula>RSQ(L7:L13,#REF!)</calculatedColumnFormula>
    </tableColumn>
  </tableColumns>
  <tableStyleInfo name="TableStyleMedium1" showFirstColumn="1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BEBFB2F1-208C-4EA9-B027-C8C217D53093}" name="Table101186" displayName="Table101186" ref="A2:C39" totalsRowShown="0" tableBorderDxfId="241">
  <tableColumns count="3">
    <tableColumn id="1" xr3:uid="{CDBEB8C2-DE65-4740-B8BE-4C8C89A4C7D4}" name="Date" dataDxfId="240"/>
    <tableColumn id="2" xr3:uid="{DD5D83BA-099C-43D2-A4DF-5CFE9FA7F9F6}" name="Website Visits" dataDxfId="239"/>
    <tableColumn id="3" xr3:uid="{20A6DAB1-515C-45C9-A23C-3A1F23961947}" name="Y/Y Growth" dataDxfId="238"/>
  </tableColumns>
  <tableStyleInfo name="TableStyleMedium1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70BA0E58-75FA-460D-B853-A2203DD147C3}" name="Table103188" displayName="Table103188" ref="J2:N39" totalsRowShown="0">
  <tableColumns count="5">
    <tableColumn id="1" xr3:uid="{2610882E-DF6B-460E-BEF5-80E484E7D06B}" name="Date" dataDxfId="237"/>
    <tableColumn id="5" xr3:uid="{05800D07-A216-421F-B02B-5E9F90BC07F3}" name="Red RobinRed Robin Events" dataDxfId="236"/>
    <tableColumn id="4" xr3:uid="{8D79BD03-D967-49D4-BEB9-4E4F7D18AE60}" name="Red Robin Events" dataDxfId="235"/>
    <tableColumn id="2" xr3:uid="{7C8E77A9-706A-42C5-B219-432A770856DD}" name="Total">
      <calculatedColumnFormula>SUM(K3:L3)</calculatedColumnFormula>
    </tableColumn>
    <tableColumn id="3" xr3:uid="{536C8F78-034D-4FA0-A92F-66497D7D16CC}" name="Y/Y Growth" dataDxfId="234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D412ED06-1302-436B-8A43-3998A2C79C5F}" name="Table17232413233057" displayName="Table17232413233057" ref="AA2:AD6" totalsRowShown="0">
  <tableColumns count="4">
    <tableColumn id="1" xr3:uid="{E986BB89-39D4-44AB-91EE-5D0B85BFFE76}" name="Independent  Variable"/>
    <tableColumn id="2" xr3:uid="{A116B9EA-1A79-4390-85CF-58C9E92AEB19}" name="Slope" dataDxfId="898">
      <calculatedColumnFormula>SLOPE(X7:X13,F7:F13)</calculatedColumnFormula>
    </tableColumn>
    <tableColumn id="3" xr3:uid="{FCC7111B-4713-4D18-96CF-0AE137E701F3}" name="Intercept" dataDxfId="897">
      <calculatedColumnFormula>INTERCEPT(X7:X13,F7:F13)</calculatedColumnFormula>
    </tableColumn>
    <tableColumn id="4" xr3:uid="{34958BD6-3A2F-43B5-AC1A-BE0F7F52D39D}" name="R-Squared" dataDxfId="896">
      <calculatedColumnFormula>RSQ(X7:X13,F7:F13)</calculatedColumnFormula>
    </tableColumn>
  </tableColumns>
  <tableStyleInfo name="TableStyleMedium1" showFirstColumn="1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592FDD1A-A2BC-4064-8883-4E587CD784B8}" name="Table1186201221" displayName="Table1186201221" ref="U2:X14" totalsRowShown="0">
  <tableColumns count="4">
    <tableColumn id="1" xr3:uid="{9D4D6A17-6500-42D8-A5E8-E6EEC3CB9D36}" name="Q" dataDxfId="233"/>
    <tableColumn id="2" xr3:uid="{055F260F-6B4A-4EA3-ACDF-1FF231DDA9CC}" name="Revenue" dataDxfId="232"/>
    <tableColumn id="3" xr3:uid="{11A32FDF-576C-4D98-917C-B979C826E678}" name="Y/Y Growth" dataDxfId="231"/>
    <tableColumn id="4" xr3:uid="{8C3CC5E1-BA37-4001-825B-6C96EDDC377C}" name="Q/Q Growth" dataDxfId="230"/>
  </tableColumns>
  <tableStyleInfo name="TableStyleMedium1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FEBF4D16-F371-44CC-BDCC-8E80C35982B6}" name="Table142933299" displayName="Table142933299" ref="E2:H14" totalsRowShown="0">
  <tableColumns count="4">
    <tableColumn id="1" xr3:uid="{DE264F53-D699-4A08-ABD6-C4892DDEE6E0}" name="Q"/>
    <tableColumn id="2" xr3:uid="{6C45CE27-281A-4932-B87F-1935FA6EE592}" name="Visits Per Q"/>
    <tableColumn id="3" xr3:uid="{F60AF744-5955-4F09-A4CD-24B7DA4B6422}" name="Y/Y Growth" dataDxfId="229"/>
    <tableColumn id="4" xr3:uid="{16E6C71B-4873-43B7-B5DF-6681767BF9F0}" name="Q/Q Growth" dataDxfId="228"/>
  </tableColumns>
  <tableStyleInfo name="TableStyleMedium1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6E7CE640-15E6-49E8-82E6-15F1E2060B93}" name="Table112832316" displayName="Table112832316" ref="P2:S14" totalsRowShown="0">
  <tableColumns count="4">
    <tableColumn id="1" xr3:uid="{E8D3AA00-DD10-4CEF-A865-85A35CEEC456}" name="Q" dataDxfId="227"/>
    <tableColumn id="2" xr3:uid="{6875DDF3-E9CA-4CF2-9B70-5C19F40D2550}" name="Downloads Per Q" dataDxfId="226"/>
    <tableColumn id="3" xr3:uid="{44C7E420-7E2F-46BB-A815-901797CE24C4}" name="Y/Y Growth" dataDxfId="225"/>
    <tableColumn id="4" xr3:uid="{EB12526D-9B2F-4B64-A8B0-EFB2886DDEA6}" name="Q/Q Growth" dataDxfId="224"/>
  </tableColumns>
  <tableStyleInfo name="TableStyleMedium1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B125044-8EFD-4A73-8EB4-10007DC8899B}" name="Table17232413233069" displayName="Table17232413233069" ref="Z2:AC6" totalsRowShown="0">
  <tableColumns count="4">
    <tableColumn id="1" xr3:uid="{E41BC627-AE1A-4FAA-AAFA-97E0402EDE76}" name="Independent  Variable"/>
    <tableColumn id="2" xr3:uid="{F554AB53-644D-49A8-BF60-58586FD2A4C1}" name="Slope" dataDxfId="223">
      <calculatedColumnFormula>SLOPE(W7:W13,E7:E13)</calculatedColumnFormula>
    </tableColumn>
    <tableColumn id="3" xr3:uid="{E98EA19D-14DA-454B-B8AC-C3BB6405458C}" name="Intercept" dataDxfId="222">
      <calculatedColumnFormula>INTERCEPT(W7:W13,E7:E13)</calculatedColumnFormula>
    </tableColumn>
    <tableColumn id="4" xr3:uid="{47CDFEEE-24F2-48CD-801E-F949A5DB3039}" name="R-Squared" dataDxfId="221">
      <calculatedColumnFormula>RSQ(W7:W13,E7:E13)</calculatedColumnFormula>
    </tableColumn>
  </tableColumns>
  <tableStyleInfo name="TableStyleMedium1" showFirstColumn="1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E76F73A7-5E96-42A8-BA27-46BED06E58BB}" name="Table82630660264154" displayName="Table82630660264154" ref="A2:C39" totalsRowShown="0" tableBorderDxfId="220">
  <tableColumns count="3">
    <tableColumn id="1" xr3:uid="{D371FE18-0D1A-4A71-A8E5-C7030B631BDF}" name="Date" dataDxfId="219"/>
    <tableColumn id="2" xr3:uid="{9864B604-B6A8-466B-9B9F-E7CE1820BB1E}" name="Website Visits" dataDxfId="218"/>
    <tableColumn id="3" xr3:uid="{8FBC8196-E159-465B-B46C-A0C8D6D35247}" name="Y/Y Growth" dataDxfId="217"/>
  </tableColumns>
  <tableStyleInfo name="TableStyleMedium1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3455D353-54E2-481C-8AD6-048418E98A1C}" name="Table1186201222" displayName="Table1186201222" ref="J2:M13" totalsRowShown="0">
  <tableColumns count="4">
    <tableColumn id="1" xr3:uid="{2B94A86C-DD48-4B5E-BBCE-213CEF229DAD}" name="Q" dataDxfId="216"/>
    <tableColumn id="2" xr3:uid="{26B561F6-D564-458F-B0BB-29BA45A32276}" name="Revenue" dataDxfId="215"/>
    <tableColumn id="3" xr3:uid="{2B3F40AD-66F8-4BEF-817C-0815E22B09A5}" name="Y/Y Growth" dataDxfId="214"/>
    <tableColumn id="4" xr3:uid="{F0E472D9-5095-455F-8C01-856C8A16C804}" name="Q/Q Growth" dataDxfId="213"/>
  </tableColumns>
  <tableStyleInfo name="TableStyleMedium1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B9C3DDE7-C7A2-4EB2-B591-B224B8BE5168}" name="Table14115248" displayName="Table14115248" ref="E2:H13" totalsRowShown="0">
  <tableColumns count="4">
    <tableColumn id="1" xr3:uid="{F6417A0D-B373-4A8D-A395-E9E782728056}" name="Q"/>
    <tableColumn id="2" xr3:uid="{20E88E19-47FC-49E0-9671-4602CD4557AD}" name="Visits Per Q"/>
    <tableColumn id="3" xr3:uid="{9281FB22-7EEB-4EDA-95A6-5F2CE553F1A8}" name="Y/Y Growth" dataDxfId="212"/>
    <tableColumn id="4" xr3:uid="{68949A6A-AFE9-4C10-8E54-25773742F873}" name="Q/Q Growth" dataDxfId="211"/>
  </tableColumns>
  <tableStyleInfo name="TableStyleMedium1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845995-599A-4DB0-A3E2-AADB215359D0}" name="Table17232413234236137421" displayName="Table17232413234236137421" ref="O2:R4" totalsRowShown="0">
  <tableColumns count="4">
    <tableColumn id="1" xr3:uid="{5EC164DE-F5FD-4E01-AF82-A27D0A600C14}" name="Independent  Variable"/>
    <tableColumn id="2" xr3:uid="{921D50DC-CDC1-44D7-AF7C-4CD6655F0ED4}" name="Slope" dataDxfId="210">
      <calculatedColumnFormula>SLOPE(L7:L13,#REF!)</calculatedColumnFormula>
    </tableColumn>
    <tableColumn id="3" xr3:uid="{788D3F2A-CCD9-49EF-9939-964B54239AB2}" name="Intercept" dataDxfId="209">
      <calculatedColumnFormula>INTERCEPT(L7:L13,#REF!)</calculatedColumnFormula>
    </tableColumn>
    <tableColumn id="4" xr3:uid="{F56A15E4-D437-41AB-B193-C4317693E5E4}" name="R-Squared" dataDxfId="208">
      <calculatedColumnFormula>RSQ(L7:L13,#REF!)</calculatedColumnFormula>
    </tableColumn>
  </tableColumns>
  <tableStyleInfo name="TableStyleMedium1" showFirstColumn="1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F16E8A0-9540-4226-A1D3-C775F333F5C0}" name="Table82630660264158" displayName="Table82630660264158" ref="A2:C39" totalsRowShown="0" tableBorderDxfId="207">
  <tableColumns count="3">
    <tableColumn id="1" xr3:uid="{61DD6294-59A8-4575-97EB-0CCF4F5D8985}" name="Date" dataDxfId="206"/>
    <tableColumn id="2" xr3:uid="{F3DC0B29-B352-4717-88B7-40C90A59ED30}" name="Website Visits" dataDxfId="205"/>
    <tableColumn id="3" xr3:uid="{C167FB3F-6983-4F3A-AD86-212B00AA434A}" name="Y/Y Growth" dataDxfId="204"/>
  </tableColumns>
  <tableStyleInfo name="TableStyleMedium1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FFB5FC9F-3565-44A3-9AC1-C3ED1EE76600}" name="Table102731761265159" displayName="Table102731761265159" ref="J2:L39" totalsRowShown="0">
  <tableColumns count="3">
    <tableColumn id="1" xr3:uid="{FD2711A1-8FB8-4EB9-B641-65FFE305AA21}" name="Date" dataDxfId="203"/>
    <tableColumn id="4" xr3:uid="{D2016C5E-877F-45C0-B0BA-D0E0349D9727}" name="Total" dataDxfId="202"/>
    <tableColumn id="5" xr3:uid="{7F383734-CD60-4650-83F6-2685A7350BA3}" name="Y/Y Growth" dataDxfId="201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18182C33-250C-43CA-AC58-753348E3D1C5}" name="Table8263061321142" displayName="Table8263061321142" ref="A2:C39" totalsRowShown="0" tableBorderDxfId="895">
  <tableColumns count="3">
    <tableColumn id="1" xr3:uid="{C68E16D3-6905-4DF0-9602-AFB7D56E55EC}" name="Date" dataDxfId="894"/>
    <tableColumn id="2" xr3:uid="{D8346C1F-CA4B-4490-BC87-616E4FE91F94}" name="Website Visits" dataDxfId="893"/>
    <tableColumn id="3" xr3:uid="{58D2CE3C-878C-49AF-AB28-C9F2337EF636}" name="Y/Y Growth" dataDxfId="892"/>
  </tableColumns>
  <tableStyleInfo name="TableStyleMedium1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F78E9E8E-51B6-4126-A965-51CFC7BA839D}" name="Table1186201223" displayName="Table1186201223" ref="S2:V13" totalsRowShown="0">
  <tableColumns count="4">
    <tableColumn id="1" xr3:uid="{974DF497-5458-4B5C-BA13-06905488D949}" name="Q" dataDxfId="200"/>
    <tableColumn id="2" xr3:uid="{38D8BA79-245F-42DE-B351-2332773C7D45}" name="Revenue" dataDxfId="199"/>
    <tableColumn id="3" xr3:uid="{AC680809-2518-48F0-9D5B-AC9F28B21787}" name="Y/Y Growth" dataDxfId="198"/>
    <tableColumn id="4" xr3:uid="{7B9B9AAE-A449-408D-BC2E-DC7B69EDE2CE}" name="Q/Q Growth" dataDxfId="197"/>
  </tableColumns>
  <tableStyleInfo name="TableStyleMedium1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DB3DD9DA-8366-4357-B198-775B066A1267}" name="Table14115249" displayName="Table14115249" ref="E2:H13" totalsRowShown="0">
  <tableColumns count="4">
    <tableColumn id="1" xr3:uid="{E25FC40F-033E-404F-BD76-C55A2E681F91}" name="Q"/>
    <tableColumn id="2" xr3:uid="{DFC92265-8A4B-4C76-82E8-93813FB1633F}" name="Visits Per Q"/>
    <tableColumn id="3" xr3:uid="{EEDBF846-35D1-4182-B931-273BE03E5225}" name="Y/Y Growth" dataDxfId="196"/>
    <tableColumn id="4" xr3:uid="{518AB2B5-8A7A-481C-AFE6-08E12B872EF3}" name="Q/Q Growth" dataDxfId="195"/>
  </tableColumns>
  <tableStyleInfo name="TableStyleMedium1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D3DC3683-CACC-487F-9F50-D07021BE48C3}" name="Table11283236271" displayName="Table11283236271" ref="N2:Q13" totalsRowShown="0">
  <tableColumns count="4">
    <tableColumn id="1" xr3:uid="{36C4E025-D4E9-4428-870A-8BAEB7A690FC}" name="Q" dataDxfId="194"/>
    <tableColumn id="2" xr3:uid="{26853F1A-3359-4E4E-B6F8-C73921D18492}" name="Downloads Per Q" dataDxfId="193"/>
    <tableColumn id="3" xr3:uid="{782298A2-C600-4CFC-9D12-2AB78AD46AE7}" name="Y/Y Growth" dataDxfId="192"/>
    <tableColumn id="4" xr3:uid="{E6DDA73C-B9CE-4B59-AF88-83BD3FE3558F}" name="Q/Q Growth" dataDxfId="191"/>
  </tableColumns>
  <tableStyleInfo name="TableStyleMedium1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40C3C499-07BA-41A9-9F66-19A19422F51A}" name="Table17232413234236138192" displayName="Table17232413234236138192" ref="X2:AA6" totalsRowShown="0">
  <tableColumns count="4">
    <tableColumn id="1" xr3:uid="{6708946B-E812-410B-96D6-322CC94975AE}" name="Independent  Variable"/>
    <tableColumn id="2" xr3:uid="{4913F080-F68A-41D7-B253-62EE5449C5C1}" name="Slope" dataDxfId="190">
      <calculatedColumnFormula>SLOPE(U7:U13,C7:C13)</calculatedColumnFormula>
    </tableColumn>
    <tableColumn id="3" xr3:uid="{E22CC116-808F-41DC-B5A6-452A1959E621}" name="Intercept" dataDxfId="189">
      <calculatedColumnFormula>INTERCEPT(U7:U13,C7:C13)</calculatedColumnFormula>
    </tableColumn>
    <tableColumn id="4" xr3:uid="{1C0514CF-CD7F-4E3B-9D2D-665A9BA673FB}" name="R-Squared" dataDxfId="188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AD5575DF-B243-4A08-97A6-C00FB32C9A09}" name="Table82630660264162" displayName="Table82630660264162" ref="A2:C39" totalsRowShown="0" tableBorderDxfId="187">
  <tableColumns count="3">
    <tableColumn id="1" xr3:uid="{DC310A4D-1F20-4478-BE3C-CF8B8CAEE919}" name="Date" dataDxfId="186"/>
    <tableColumn id="2" xr3:uid="{A46BFA8A-BCEF-45C1-B159-9B3B6D64020C}" name="Website Visits" dataDxfId="185"/>
    <tableColumn id="3" xr3:uid="{557135A8-3E16-4D3C-9BFC-B3A59A0ACC95}" name="Y/Y Growth" dataDxfId="184"/>
  </tableColumns>
  <tableStyleInfo name="TableStyleMedium1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1E1A04AC-9588-45FC-948C-B533A8D1CCE2}" name="Table102731761265163" displayName="Table102731761265163" ref="J2:L39" totalsRowShown="0">
  <tableColumns count="3">
    <tableColumn id="1" xr3:uid="{22C311D6-635D-4AF5-9835-DA417C5D0D53}" name="Date" dataDxfId="183"/>
    <tableColumn id="4" xr3:uid="{D33E4837-D647-454A-8D8C-CE2361A2B5EC}" name="Total" dataDxfId="182"/>
    <tableColumn id="5" xr3:uid="{BD0F9744-CBA3-403F-A8C6-83368CA8CE5B}" name="Y/Y Growth" dataDxfId="181"/>
  </tableColumns>
  <tableStyleInfo name="TableStyleMedium1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EB5132F8-26DD-4864-AAC8-25AB37C03FEF}" name="Table1186201224" displayName="Table1186201224" ref="S2:V13" totalsRowShown="0">
  <tableColumns count="4">
    <tableColumn id="1" xr3:uid="{D7547361-765B-48FB-9F09-565F0CA3A598}" name="Q" dataDxfId="180"/>
    <tableColumn id="2" xr3:uid="{88E6BCAA-00AF-46AB-91A3-CBF6484B4E53}" name="Revenue" dataDxfId="179"/>
    <tableColumn id="3" xr3:uid="{6D6575F2-A4E4-4ABE-9CA0-A7D03B7E8C57}" name="Y/Y Growth" dataDxfId="178"/>
    <tableColumn id="4" xr3:uid="{AC483DBE-2A38-439D-80A7-C522544A116D}" name="Q/Q Growth" dataDxfId="177"/>
  </tableColumns>
  <tableStyleInfo name="TableStyleMedium1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262E88C2-1D88-44CA-9A3C-F686238FEC39}" name="Table14115250" displayName="Table14115250" ref="E2:H13" totalsRowShown="0">
  <tableColumns count="4">
    <tableColumn id="1" xr3:uid="{50F0D9FC-F308-4544-9796-D429C28FCB35}" name="Q"/>
    <tableColumn id="2" xr3:uid="{118C7E14-60F3-423D-A8C9-010446098942}" name="Visits Per Q"/>
    <tableColumn id="3" xr3:uid="{5976F3B8-7C9B-42E2-8CCA-B70BA0FB6E32}" name="Y/Y Growth" dataDxfId="176"/>
    <tableColumn id="4" xr3:uid="{61854854-C179-4C27-B1CB-DADABE17A9C9}" name="Q/Q Growth" dataDxfId="175"/>
  </tableColumns>
  <tableStyleInfo name="TableStyleMedium1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9E6CF7F2-0584-4869-87C3-A5BAE45C8FFA}" name="Table11283236272" displayName="Table11283236272" ref="N2:Q13" totalsRowShown="0">
  <tableColumns count="4">
    <tableColumn id="1" xr3:uid="{9601CF4A-DBDD-458D-8B3E-7D315CF97035}" name="Q" dataDxfId="174"/>
    <tableColumn id="2" xr3:uid="{2FC30AC6-43DB-46A8-8295-8A3E5E380B3E}" name="Downloads Per Q" dataDxfId="173"/>
    <tableColumn id="3" xr3:uid="{649CBB79-56C2-46C3-AFF3-DB1EFB1F1A79}" name="Y/Y Growth" dataDxfId="172"/>
    <tableColumn id="4" xr3:uid="{F250FBB4-DA2C-48AC-964D-B404C6EFADD4}" name="Q/Q Growth" dataDxfId="171"/>
  </tableColumns>
  <tableStyleInfo name="TableStyleMedium1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36DBCCF-4EE6-44C3-91DF-9ED318EEC38E}" name="Table17232413234236138193" displayName="Table17232413234236138193" ref="X2:AA6" totalsRowShown="0">
  <tableColumns count="4">
    <tableColumn id="1" xr3:uid="{DA4F01BA-9F29-4361-A7B9-47B2FF9C6DCD}" name="Independent  Variable"/>
    <tableColumn id="2" xr3:uid="{B0B7AF2F-83D8-44E0-87FD-2C8BBAAA5CED}" name="Slope" dataDxfId="170">
      <calculatedColumnFormula>SLOPE(U7:U13,C7:C13)</calculatedColumnFormula>
    </tableColumn>
    <tableColumn id="3" xr3:uid="{8FAB4868-A73A-425A-9C0C-4E553CD0B78D}" name="Intercept" dataDxfId="169">
      <calculatedColumnFormula>INTERCEPT(U7:U13,C7:C13)</calculatedColumnFormula>
    </tableColumn>
    <tableColumn id="4" xr3:uid="{65B762C2-D7CA-4AAB-9D21-EDBBCFC3FE62}" name="R-Squared" dataDxfId="168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CF8947A-114A-41E1-B2EB-8DC1455A842C}" name="Table10273171422143" displayName="Table10273171422143" ref="J2:L39" totalsRowShown="0">
  <tableColumns count="3">
    <tableColumn id="1" xr3:uid="{E4FE3DA5-5C00-493D-9197-E99DE687F2BA}" name="Date" dataDxfId="891"/>
    <tableColumn id="4" xr3:uid="{161012F8-DC5C-48C8-8CF0-3CCA6EF3D02F}" name="Hibbett sports" dataDxfId="890"/>
    <tableColumn id="5" xr3:uid="{0979FBC7-B373-49EC-B1BE-0C687A9D1D48}" name="Y/Y Growth" dataDxfId="889"/>
  </tableColumns>
  <tableStyleInfo name="TableStyleMedium1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4F774F71-F14F-45A0-A26F-148CEF667667}" name="Table8263061321203126" displayName="Table8263061321203126" ref="A2:C39" totalsRowShown="0" tableBorderDxfId="167">
  <tableColumns count="3">
    <tableColumn id="1" xr3:uid="{A377F8F8-DB4D-4821-8B90-453516737B1C}" name="Date" dataDxfId="166"/>
    <tableColumn id="2" xr3:uid="{F72FC821-3751-429A-92CB-27E3418AA287}" name="Website Visits" dataDxfId="165"/>
    <tableColumn id="3" xr3:uid="{DF75A60F-543B-4D59-AEC7-C5DC8CE91527}" name="Y/Y Growth" dataDxfId="164"/>
  </tableColumns>
  <tableStyleInfo name="TableStyleMedium1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F47EADE-4426-46B9-B2CA-16B5DE55B943}" name="Table10273171422204127" displayName="Table10273171422204127" ref="J2:L39" totalsRowShown="0">
  <tableColumns count="3">
    <tableColumn id="1" xr3:uid="{1E122F09-A9A4-4D11-89DE-4695C38F6DAB}" name="Date" dataDxfId="163"/>
    <tableColumn id="4" xr3:uid="{76FF803D-BBCA-458A-A3CB-8AC3D73356B1}" name="Total" dataDxfId="162"/>
    <tableColumn id="5" xr3:uid="{8066961E-FC5A-4E80-AB73-E5B4C6783C24}" name="Y/Y Growth" dataDxfId="161"/>
  </tableColumns>
  <tableStyleInfo name="TableStyleMedium1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E9D58DD7-FC3D-4792-BA9A-9F577FE42F06}" name="Table1186201225" displayName="Table1186201225" ref="S2:V14" totalsRowShown="0">
  <tableColumns count="4">
    <tableColumn id="1" xr3:uid="{E8EEB457-C5A2-4220-85BE-F5278EA5E607}" name="Q" dataDxfId="160"/>
    <tableColumn id="2" xr3:uid="{FA0891B4-0424-4F4E-87AD-4447B6E95BBF}" name="Revenue" dataDxfId="159"/>
    <tableColumn id="3" xr3:uid="{A930BF8E-B568-4782-BDAE-1CDE33332AD0}" name="Y/Y Growth" dataDxfId="158"/>
    <tableColumn id="4" xr3:uid="{76700694-1697-4343-BDE4-F5DFD6DC5C80}" name="Q/Q Growth" dataDxfId="157"/>
  </tableColumns>
  <tableStyleInfo name="TableStyleMedium1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EE5518AA-B473-4D63-8CCC-5B57CFB95048}" name="Table142933300" displayName="Table142933300" ref="E2:H14" totalsRowShown="0">
  <tableColumns count="4">
    <tableColumn id="1" xr3:uid="{60375143-2E14-4B47-9F7E-006B9E5920EA}" name="Q"/>
    <tableColumn id="2" xr3:uid="{49FA6B91-8756-4637-8F4D-F6C89B31B0CF}" name="Visits Per Q"/>
    <tableColumn id="3" xr3:uid="{DBC3078B-7FB2-4084-8A47-9E89A21ABB7F}" name="Y/Y Growth" dataDxfId="156"/>
    <tableColumn id="4" xr3:uid="{C1862623-2660-4419-89DD-9ECA6C8220A2}" name="Q/Q Growth" dataDxfId="155"/>
  </tableColumns>
  <tableStyleInfo name="TableStyleMedium1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235F0E2E-161B-42C1-971B-08AE00F933FC}" name="Table112832317" displayName="Table112832317" ref="N2:Q14" totalsRowShown="0">
  <tableColumns count="4">
    <tableColumn id="1" xr3:uid="{414095FD-83E4-4ADB-93E3-4F1A1BEA13A5}" name="Q" dataDxfId="154"/>
    <tableColumn id="2" xr3:uid="{19B69F9B-7BFE-468A-BF8A-DDD553EDD0E4}" name="Downloads Per Q" dataDxfId="153"/>
    <tableColumn id="3" xr3:uid="{7B128399-6D9D-45B3-8F30-7085D4A9C28A}" name="Y/Y Growth" dataDxfId="152"/>
    <tableColumn id="4" xr3:uid="{94C0B8B7-1FD1-4077-87A0-910738BB4E7A}" name="Q/Q Growth" dataDxfId="151"/>
  </tableColumns>
  <tableStyleInfo name="TableStyleMedium1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2749825-0734-42E1-82D4-F9A7EBEB0B0C}" name="Table17232413253" displayName="Table17232413253" ref="X2:AA6" totalsRowShown="0">
  <tableColumns count="4">
    <tableColumn id="1" xr3:uid="{CB1200DC-B160-4BC6-86CD-BD55097CF094}" name="Independent  Variable"/>
    <tableColumn id="2" xr3:uid="{EBA9FD16-EAB0-4F20-9470-397E55712994}" name="Slope" dataDxfId="150">
      <calculatedColumnFormula>SLOPE(U7:U13,C7:C13)</calculatedColumnFormula>
    </tableColumn>
    <tableColumn id="3" xr3:uid="{D6D6F525-ACBB-4B2A-B776-2E961DED0021}" name="Intercept" dataDxfId="149">
      <calculatedColumnFormula>INTERCEPT(U7:U13,C7:C13)</calculatedColumnFormula>
    </tableColumn>
    <tableColumn id="4" xr3:uid="{2506E537-3884-4FFF-B221-053731DA7450}" name="R-Squared" dataDxfId="148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ECD4DB72-1BE3-41CA-87DF-722DC5DE4CEF}" name="Table82630660264166" displayName="Table82630660264166" ref="A2:E39" totalsRowShown="0" tableBorderDxfId="147">
  <tableColumns count="5">
    <tableColumn id="1" xr3:uid="{80F5C0DB-0C82-4D79-A0A8-D0E0C084C139}" name="Date" dataDxfId="146"/>
    <tableColumn id="4" xr3:uid="{44B8A8DB-5DE7-4B4C-9BBE-0D284CA3783C}" name="seaworld" dataDxfId="145"/>
    <tableColumn id="5" xr3:uid="{CC287925-60C8-4ED9-BEB7-F00B372B7BEF}" name="buschgardens" dataDxfId="144"/>
    <tableColumn id="2" xr3:uid="{E8E02D6E-5A17-44F3-B5FD-814070CD8F26}" name="Website Visits" dataDxfId="143">
      <calculatedColumnFormula>SUM(B3:C3)</calculatedColumnFormula>
    </tableColumn>
    <tableColumn id="3" xr3:uid="{977FF2E6-26F0-4847-A785-05B1F36CE070}" name="Y/Y Growth" dataDxfId="142"/>
  </tableColumns>
  <tableStyleInfo name="TableStyleMedium1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1C1A002-0C0A-4E6E-8E39-BCB239A3A11E}" name="Table102731761265167" displayName="Table102731761265167" ref="L2:R39" totalsRowShown="0">
  <tableColumns count="7">
    <tableColumn id="1" xr3:uid="{4D26A64A-E3B8-423C-9236-61331AD2C1AA}" name="Date" dataDxfId="141"/>
    <tableColumn id="2" xr3:uid="{29BE5D1C-772B-4F9C-953A-9A9A9AC0F790}" name="Sea World" dataDxfId="140"/>
    <tableColumn id="6" xr3:uid="{578203A5-CF67-4A19-8381-4ECB29392B1A}" name="Sesame Place" dataDxfId="139"/>
    <tableColumn id="7" xr3:uid="{E4778C1B-191D-4A0D-AA47-4A48D97BBBE6}" name="Aquatica" dataDxfId="138"/>
    <tableColumn id="3" xr3:uid="{6F96C1D9-58CE-4C32-B30E-9A9091FF3DD3}" name="Busch Gardens" dataDxfId="137"/>
    <tableColumn id="4" xr3:uid="{E90C83F6-0027-44DA-8D0C-67E7AE0AB617}" name="Total" dataDxfId="136">
      <calculatedColumnFormula>SUM(M3:P3)</calculatedColumnFormula>
    </tableColumn>
    <tableColumn id="5" xr3:uid="{38B6DE60-54BC-4A62-B5C6-9EEE71C84725}" name="Y/Y Growth" dataDxfId="135"/>
  </tableColumns>
  <tableStyleInfo name="TableStyleMedium1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FF0C7F67-83BA-4BC0-93CC-A6355A5C92FD}" name="Table1186201226" displayName="Table1186201226" ref="Y2:AB13" totalsRowShown="0">
  <tableColumns count="4">
    <tableColumn id="1" xr3:uid="{299DC531-FD30-4264-BFB1-4A429CDD5862}" name="Q" dataDxfId="134"/>
    <tableColumn id="2" xr3:uid="{26B71F0C-0FB0-419E-8BA8-E9392C1734D9}" name="Revenue" dataDxfId="133"/>
    <tableColumn id="3" xr3:uid="{9B80BE23-4D19-41B0-A414-FC5599E7D2FB}" name="Y/Y Growth" dataDxfId="132"/>
    <tableColumn id="4" xr3:uid="{7709BDDC-77ED-4BF2-8BDA-DCF14DE5FC6A}" name="Q/Q Growth" dataDxfId="131"/>
  </tableColumns>
  <tableStyleInfo name="TableStyleMedium1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4BE2396E-B90E-4FCF-A750-F8D48A8A2166}" name="Table14115251" displayName="Table14115251" ref="G2:J13" totalsRowShown="0">
  <tableColumns count="4">
    <tableColumn id="1" xr3:uid="{EC6CE6AA-93C9-4799-8293-36DE869DFF99}" name="Q"/>
    <tableColumn id="2" xr3:uid="{803DEEC7-1013-489A-8C53-C6F99FA31D8A}" name="Visits Per Q"/>
    <tableColumn id="3" xr3:uid="{BD43C8AA-5AD3-4DF8-8EC5-003925117409}" name="Y/Y Growth" dataDxfId="130"/>
    <tableColumn id="4" xr3:uid="{03649ADC-08B1-4DF5-9DC4-8D94B5B0530E}" name="Q/Q Growth" dataDxfId="129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2D72F2DA-5C9A-4B50-9577-C1B8A8B43602}" name="Table1186135" displayName="Table1186135" ref="S2:V14" totalsRowShown="0">
  <tableColumns count="4">
    <tableColumn id="1" xr3:uid="{3005349B-515D-4375-966C-97B31BF6E35F}" name="Q" dataDxfId="888"/>
    <tableColumn id="2" xr3:uid="{C5017500-CDDF-4D35-BB3B-73924CE14923}" name="Revenue" dataDxfId="887"/>
    <tableColumn id="3" xr3:uid="{D54AD26E-CA68-4E46-AA8C-230225E33011}" name="Y/Y Growth" dataDxfId="886"/>
    <tableColumn id="4" xr3:uid="{C2A5E69F-85E9-41AE-BA88-4CBCEC06D4B2}" name="Q/Q Growth" dataDxfId="885"/>
  </tableColumns>
  <tableStyleInfo name="TableStyleMedium1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5112D141-826F-4826-BEA1-76EBFE8F8DA4}" name="Table11283236273" displayName="Table11283236273" ref="T2:W13" totalsRowShown="0">
  <tableColumns count="4">
    <tableColumn id="1" xr3:uid="{6A32968F-85D0-47F2-A352-58D6C7F77987}" name="Q" dataDxfId="128"/>
    <tableColumn id="2" xr3:uid="{E854D37F-7F84-49B8-B601-6CF1136D5F81}" name="Downloads Per Q" dataDxfId="127"/>
    <tableColumn id="3" xr3:uid="{66B5FCDA-8AFE-406B-A583-7EE00D43A096}" name="Y/Y Growth" dataDxfId="126"/>
    <tableColumn id="4" xr3:uid="{8A50FB10-B7AF-41A4-87E6-EEF7CBD3BCA6}" name="Q/Q Growth" dataDxfId="125"/>
  </tableColumns>
  <tableStyleInfo name="TableStyleMedium1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23B3491-206C-4AEC-B60F-04BDF2365F0F}" name="Table172333" displayName="Table172333" ref="AD2:AG6" totalsRowShown="0">
  <tableColumns count="4">
    <tableColumn id="1" xr3:uid="{EE8AE969-2311-498A-B480-0A577AD5EFC5}" name="Independent  Variable"/>
    <tableColumn id="2" xr3:uid="{C3A63FD9-41D3-481D-9D62-1A54E88E101D}" name="Slope" dataDxfId="124">
      <calculatedColumnFormula>SLOPE(AA7:AA13,K7:K13)</calculatedColumnFormula>
    </tableColumn>
    <tableColumn id="3" xr3:uid="{BE739860-63AA-4F6C-94D0-191F8B5F8B76}" name="Intercept" dataDxfId="123">
      <calculatedColumnFormula>INTERCEPT(AA7:AA13,K7:K13)</calculatedColumnFormula>
    </tableColumn>
    <tableColumn id="4" xr3:uid="{A847CE5C-7CED-4CE1-8432-1645CD4176EA}" name="R-Squared" dataDxfId="122">
      <calculatedColumnFormula>RSQ(AA7:AA13,K7:K13)</calculatedColumnFormula>
    </tableColumn>
  </tableColumns>
  <tableStyleInfo name="TableStyleMedium1" showFirstColumn="1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A93BA621-76E5-40D6-812D-54ECA2578899}" name="Table8263061321203130" displayName="Table8263061321203130" ref="A2:C39" totalsRowShown="0" tableBorderDxfId="121">
  <tableColumns count="3">
    <tableColumn id="1" xr3:uid="{09055A44-D82A-4E3B-8F4D-9B26967F738B}" name="Date" dataDxfId="120"/>
    <tableColumn id="2" xr3:uid="{691DAFDD-55A2-484D-815C-7D9D9E6BA47B}" name="Website Visits" dataDxfId="119"/>
    <tableColumn id="3" xr3:uid="{ACC00801-FE31-4170-9267-EAF8D26184AB}" name="Y/Y Growth" dataDxfId="118"/>
  </tableColumns>
  <tableStyleInfo name="TableStyleMedium1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E7A2E6D1-C0C4-425A-97AE-DDD944B2F48E}" name="Table10273171422204131" displayName="Table10273171422204131" ref="J2:L39" totalsRowShown="0">
  <tableColumns count="3">
    <tableColumn id="1" xr3:uid="{2CB95091-BCC7-4E30-BF4A-CB3906D07F1D}" name="Date" dataDxfId="117"/>
    <tableColumn id="4" xr3:uid="{3BDF4C11-613E-4E88-A077-9589BEE0106C}" name="Total" dataDxfId="116"/>
    <tableColumn id="5" xr3:uid="{2ED6587B-2DFA-40C2-B032-24CB811FD08E}" name="Y/Y Growth" dataDxfId="115"/>
  </tableColumns>
  <tableStyleInfo name="TableStyleMedium1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FFA43DF7-37C9-4EA2-9789-6B12DEC8902C}" name="Table1186201227" displayName="Table1186201227" ref="S2:V14" totalsRowShown="0">
  <tableColumns count="4">
    <tableColumn id="1" xr3:uid="{8B12EF75-7EE9-4D21-9981-BC223CA6DC16}" name="Q" dataDxfId="114"/>
    <tableColumn id="2" xr3:uid="{92099A1D-B156-4EF1-BC49-77F6861C1BF5}" name="Revenue" dataDxfId="113"/>
    <tableColumn id="3" xr3:uid="{FE733F37-753E-4B02-80E9-FE3C3F4396CF}" name="Y/Y Growth" dataDxfId="112"/>
    <tableColumn id="4" xr3:uid="{D477907D-6FCB-49C9-BBB5-625015B86B8E}" name="Q/Q Growth" dataDxfId="111"/>
  </tableColumns>
  <tableStyleInfo name="TableStyleMedium1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50B8406C-95D5-4B21-A32A-ECF35696C3A2}" name="Table142933301" displayName="Table142933301" ref="E2:H14" totalsRowShown="0">
  <tableColumns count="4">
    <tableColumn id="1" xr3:uid="{FEE3BFEF-7677-482F-B9B2-4BA5FE22B7FD}" name="Q"/>
    <tableColumn id="2" xr3:uid="{8CB265BD-40F5-4513-8BF9-459B56520A1A}" name="Visits Per Q"/>
    <tableColumn id="3" xr3:uid="{CECA634E-2E5E-4A54-A66F-69B4D00B4AD4}" name="Y/Y Growth" dataDxfId="110"/>
    <tableColumn id="4" xr3:uid="{1CC68E31-2E21-45FC-8566-D3A46AEE4EFB}" name="Q/Q Growth" dataDxfId="109"/>
  </tableColumns>
  <tableStyleInfo name="TableStyleMedium1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AB55A98D-C5B3-4F42-ADF9-CB1913FEFCE8}" name="Table112832318" displayName="Table112832318" ref="N2:Q14" totalsRowShown="0">
  <tableColumns count="4">
    <tableColumn id="1" xr3:uid="{53EE9248-96B7-4061-A1B0-C37EC9B871CF}" name="Q" dataDxfId="108"/>
    <tableColumn id="2" xr3:uid="{0A5E79B8-0584-464E-B3D0-A55D8E0EDC50}" name="Downloads Per Q" dataDxfId="107"/>
    <tableColumn id="3" xr3:uid="{0923F163-DA26-4435-8ECE-1DF8DC53315A}" name="Y/Y Growth" dataDxfId="106"/>
    <tableColumn id="4" xr3:uid="{A7B742EB-5AC0-42AD-868F-0E23704A7C9C}" name="Q/Q Growth" dataDxfId="105"/>
  </tableColumns>
  <tableStyleInfo name="TableStyleMedium1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562414A-01FB-4413-8C2D-41BD4086274F}" name="Table17232413255" displayName="Table17232413255" ref="X2:AA6" totalsRowShown="0">
  <tableColumns count="4">
    <tableColumn id="1" xr3:uid="{4C9A8BEF-F673-406A-A6E8-AD6B2D281719}" name="Independent  Variable"/>
    <tableColumn id="2" xr3:uid="{E7833B67-7691-4C4B-A0FE-F110D31F6AD4}" name="Slope" dataDxfId="104">
      <calculatedColumnFormula>SLOPE(U7:U13,C7:C13)</calculatedColumnFormula>
    </tableColumn>
    <tableColumn id="3" xr3:uid="{C0F81B31-CADE-4880-99A7-8A6FFE2444EE}" name="Intercept" dataDxfId="103">
      <calculatedColumnFormula>INTERCEPT(U7:U13,C7:C13)</calculatedColumnFormula>
    </tableColumn>
    <tableColumn id="4" xr3:uid="{50AD2E29-DF3A-4295-AD5B-C68F2213B772}" name="R-Squared" dataDxfId="102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C6C7BAA7-6779-44E5-908C-34EC616B5569}" name="Table82630660264170" displayName="Table82630660264170" ref="A2:C39" totalsRowShown="0" tableBorderDxfId="101">
  <tableColumns count="3">
    <tableColumn id="1" xr3:uid="{B1188367-AA2F-4376-91CF-552B42709BDB}" name="Date" dataDxfId="100"/>
    <tableColumn id="2" xr3:uid="{5286E2EC-9A8D-4F46-BAFC-5702F8EF5A05}" name="Website Visits" dataDxfId="99"/>
    <tableColumn id="3" xr3:uid="{6B3AA9AC-7F1E-414F-A02B-5F7D8343B3B1}" name="Y/Y Growth" dataDxfId="98"/>
  </tableColumns>
  <tableStyleInfo name="TableStyleMedium1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7D30A164-DB77-419F-9B38-170D3DD420D1}" name="Table102731761265171" displayName="Table102731761265171" ref="J2:L39" totalsRowShown="0">
  <tableColumns count="3">
    <tableColumn id="1" xr3:uid="{383C58FE-F0B5-4B08-84D3-D5EFC6BB184F}" name="Date" dataDxfId="97"/>
    <tableColumn id="4" xr3:uid="{8409BD26-37FF-4555-8FBA-A08134CB25FD}" name="Total" dataDxfId="96"/>
    <tableColumn id="5" xr3:uid="{65A5F041-CD77-41BB-A992-0413B9488527}" name="Y/Y Growth" dataDxfId="95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E34AFBEB-49BE-48E6-80C0-1561812B9FC2}" name="Table142933282" displayName="Table142933282" ref="E2:H14" totalsRowShown="0">
  <tableColumns count="4">
    <tableColumn id="1" xr3:uid="{1930851A-42E3-4E49-ADB3-D8E1651C2842}" name="Q"/>
    <tableColumn id="2" xr3:uid="{8CDE55CC-ED6B-4F28-A70B-0E2EA0AE591F}" name="Visits Per Q"/>
    <tableColumn id="3" xr3:uid="{DCD1B711-1588-4B94-8094-FBD8E86256EB}" name="Y/Y Growth" dataDxfId="884"/>
    <tableColumn id="4" xr3:uid="{FF3107DD-CC60-4BBC-8FC7-7CD7D914BEBD}" name="Q/Q Growth" dataDxfId="883"/>
  </tableColumns>
  <tableStyleInfo name="TableStyleMedium1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56DE657B-32DF-4D50-BF0C-F567F4D69C77}" name="Table1186201228" displayName="Table1186201228" ref="S2:V13" totalsRowShown="0">
  <tableColumns count="4">
    <tableColumn id="1" xr3:uid="{906622AC-4C29-41FF-9470-E04582C67698}" name="Q" dataDxfId="94"/>
    <tableColumn id="2" xr3:uid="{D308C154-BABB-483C-8023-E3D16221EF9E}" name="Revenue" dataDxfId="93"/>
    <tableColumn id="3" xr3:uid="{745AA08D-1A19-4299-9549-7F2849239F87}" name="Y/Y Growth" dataDxfId="92"/>
    <tableColumn id="4" xr3:uid="{4D2E57D8-DAAE-434D-9BF1-CFFE411EE8B9}" name="Q/Q Growth" dataDxfId="91"/>
  </tableColumns>
  <tableStyleInfo name="TableStyleMedium1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671682AC-1F31-4F4F-BBBB-A7863EDC7D43}" name="Table14115252" displayName="Table14115252" ref="E2:H13" totalsRowShown="0">
  <tableColumns count="4">
    <tableColumn id="1" xr3:uid="{3581C893-C214-4040-A611-D021D9D5CFD9}" name="Q"/>
    <tableColumn id="2" xr3:uid="{405FB6D1-E069-4695-BD3E-445825CC8B16}" name="Visits Per Q"/>
    <tableColumn id="3" xr3:uid="{E133B728-8A62-4DA9-8CA1-23EB74174BA5}" name="Y/Y Growth" dataDxfId="90"/>
    <tableColumn id="4" xr3:uid="{4128CEFF-1C8B-42C1-8B7C-6DF85B3206E9}" name="Q/Q Growth" dataDxfId="89"/>
  </tableColumns>
  <tableStyleInfo name="TableStyleMedium1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D47078E5-94A6-4328-AF28-AF9708AAD62A}" name="Table11283236274" displayName="Table11283236274" ref="N2:Q13" totalsRowShown="0">
  <tableColumns count="4">
    <tableColumn id="1" xr3:uid="{5A9FA73B-5894-42A6-B9FF-179F13AE91B3}" name="Q" dataDxfId="88"/>
    <tableColumn id="2" xr3:uid="{85E0D944-4AAA-4256-90B7-780A3B95234E}" name="Downloads Per Q" dataDxfId="87"/>
    <tableColumn id="3" xr3:uid="{EE77C821-3332-4C39-8A45-E65F64875004}" name="Y/Y Growth" dataDxfId="86"/>
    <tableColumn id="4" xr3:uid="{0155A1B4-FCDD-454E-ADBB-C736E63CD74F}" name="Q/Q Growth" dataDxfId="85"/>
  </tableColumns>
  <tableStyleInfo name="TableStyleMedium1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C50C7A11-044A-451E-835D-1E195AC1CCB7}" name="Table17232413234236138196" displayName="Table17232413234236138196" ref="X2:AA6" totalsRowShown="0">
  <tableColumns count="4">
    <tableColumn id="1" xr3:uid="{C79E5DDA-1B80-4A07-82D5-992EFA95C472}" name="Independent  Variable"/>
    <tableColumn id="2" xr3:uid="{95829847-BF34-495E-99C7-A0900E861B98}" name="Slope" dataDxfId="84">
      <calculatedColumnFormula>SLOPE(U7:U13,C7:C13)</calculatedColumnFormula>
    </tableColumn>
    <tableColumn id="3" xr3:uid="{E99CA0C9-9595-4677-B0A1-A96BB8B15941}" name="Intercept" dataDxfId="83">
      <calculatedColumnFormula>INTERCEPT(U7:U13,C7:C13)</calculatedColumnFormula>
    </tableColumn>
    <tableColumn id="4" xr3:uid="{D3D795A7-A0C3-414A-B6C1-F74F0D7BF76C}" name="R-Squared" dataDxfId="82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8872ADB-636B-4644-9C94-A4CAD42AB292}" name="Table82630660264174" displayName="Table82630660264174" ref="A2:C39" totalsRowShown="0" tableBorderDxfId="81">
  <tableColumns count="3">
    <tableColumn id="1" xr3:uid="{E02544A5-2A3C-44AC-9C61-4B9211BB923F}" name="Date" dataDxfId="80"/>
    <tableColumn id="2" xr3:uid="{24B5C060-07FF-4D01-AF82-0C1AC6A5D54B}" name="Website Visits" dataDxfId="79"/>
    <tableColumn id="3" xr3:uid="{9340E562-A887-4042-A903-999FC5EFD169}" name="Y/Y Growth" dataDxfId="78"/>
  </tableColumns>
  <tableStyleInfo name="TableStyleMedium1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22F3D1B-7C6E-4A35-A43C-04A1B708A019}" name="Table102731761265175" displayName="Table102731761265175" ref="J2:L39" totalsRowShown="0">
  <tableColumns count="3">
    <tableColumn id="1" xr3:uid="{DAFE0C93-658E-4408-A0E8-FD98BFA79B83}" name="Date" dataDxfId="77"/>
    <tableColumn id="4" xr3:uid="{7ABFB933-B2B2-4F35-AE50-F03C4DA4CA32}" name="Total" dataDxfId="76"/>
    <tableColumn id="5" xr3:uid="{E77A3F28-3E96-4365-91FD-1A2D6479CFEA}" name="Y/Y Growth" dataDxfId="75"/>
  </tableColumns>
  <tableStyleInfo name="TableStyleMedium1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E8A47604-CEF5-42A6-B1C2-6C2FD974B774}" name="Table1186201229" displayName="Table1186201229" ref="S2:V13" totalsRowShown="0">
  <tableColumns count="4">
    <tableColumn id="1" xr3:uid="{C44C73AB-CD0A-4E74-9BC0-EB303F1BAF50}" name="Q" dataDxfId="74"/>
    <tableColumn id="2" xr3:uid="{4FD4CAA7-4ACC-44A2-9F57-04E3A06249B7}" name="Revenue" dataDxfId="73"/>
    <tableColumn id="3" xr3:uid="{150240B5-427F-49E4-B2EC-DFE48B66A250}" name="Y/Y Growth" dataDxfId="72"/>
    <tableColumn id="4" xr3:uid="{62099639-B27F-44F4-8173-1566827B2B45}" name="Q/Q Growth" dataDxfId="71"/>
  </tableColumns>
  <tableStyleInfo name="TableStyleMedium1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1B07FAB8-257F-4F63-AA0C-6D2712245B67}" name="Table14115253" displayName="Table14115253" ref="E2:H13" totalsRowShown="0">
  <tableColumns count="4">
    <tableColumn id="1" xr3:uid="{D68026C6-50F8-4553-8E51-7AAF5BEFE4A1}" name="Q"/>
    <tableColumn id="2" xr3:uid="{E57E5BD4-5E11-4318-B28F-F24A2F51E7E8}" name="Visits Per Q"/>
    <tableColumn id="3" xr3:uid="{381AD379-91FA-49B1-8B5A-7B63C529FA0D}" name="Y/Y Growth" dataDxfId="70"/>
    <tableColumn id="4" xr3:uid="{9BAF96A8-495B-4320-8F48-ACC785B82003}" name="Q/Q Growth" dataDxfId="69"/>
  </tableColumns>
  <tableStyleInfo name="TableStyleMedium1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3039ED2D-0F3E-487B-91F1-C7A942DE71C1}" name="Table11283236275" displayName="Table11283236275" ref="N2:Q13" totalsRowShown="0">
  <tableColumns count="4">
    <tableColumn id="1" xr3:uid="{47836C27-EB1C-421B-95BB-2668F2560576}" name="Q" dataDxfId="68"/>
    <tableColumn id="2" xr3:uid="{FA14A2DD-F37B-456D-8242-1536193F04F5}" name="Downloads Per Q" dataDxfId="67"/>
    <tableColumn id="3" xr3:uid="{31193272-6089-4441-98BD-2025D1D99C2C}" name="Y/Y Growth" dataDxfId="66"/>
    <tableColumn id="4" xr3:uid="{9FFBE07F-1ED7-46E5-A92D-C28C3C553730}" name="Q/Q Growth" dataDxfId="65"/>
  </tableColumns>
  <tableStyleInfo name="TableStyleMedium1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FB9ACD4F-2226-4593-B8D8-B8E67688EBD2}" name="Table17232413234236138197" displayName="Table17232413234236138197" ref="X2:AA6" totalsRowShown="0">
  <tableColumns count="4">
    <tableColumn id="1" xr3:uid="{E2B760FD-B96E-4614-A629-3B29308FBE21}" name="Independent  Variable"/>
    <tableColumn id="2" xr3:uid="{482B77A7-17C4-41D6-9702-E35D7EC4E5F6}" name="Slope" dataDxfId="64">
      <calculatedColumnFormula>SLOPE(U7:U13,C7:C13)</calculatedColumnFormula>
    </tableColumn>
    <tableColumn id="3" xr3:uid="{AA49C583-50DE-4AEB-949D-46ABAE93DE7A}" name="Intercept" dataDxfId="63">
      <calculatedColumnFormula>INTERCEPT(U7:U13,C7:C13)</calculatedColumnFormula>
    </tableColumn>
    <tableColumn id="4" xr3:uid="{A962874E-F21A-4B94-A928-C1E2EBC54493}" name="R-Squared" dataDxfId="62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7996354E-3D8B-427E-A4B9-C20D2557B5A2}" name="Table112832305" displayName="Table112832305" ref="N2:Q14" totalsRowShown="0">
  <tableColumns count="4">
    <tableColumn id="1" xr3:uid="{73C2B010-70AC-4F77-852D-61A0F7E59699}" name="Q" dataDxfId="882"/>
    <tableColumn id="2" xr3:uid="{417B4330-16EB-40D1-AF6D-C0B9D8B5A01C}" name="Downloads Per Q" dataDxfId="881"/>
    <tableColumn id="3" xr3:uid="{E2DF5E2B-429C-4B60-B133-E94035652423}" name="Y/Y Growth" dataDxfId="880"/>
    <tableColumn id="4" xr3:uid="{D9F630D0-CA97-4438-808F-780E25510E4B}" name="Q/Q Growth" dataDxfId="879"/>
  </tableColumns>
  <tableStyleInfo name="TableStyleMedium1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A7222E28-CE5E-4343-B867-72B5BCE57ACA}" name="Table82630660264178" displayName="Table82630660264178" ref="A2:C39" totalsRowShown="0" tableBorderDxfId="61">
  <tableColumns count="3">
    <tableColumn id="1" xr3:uid="{1CCC3FFF-FF0C-44B6-BB99-EA8702A0B5E0}" name="Date" dataDxfId="60"/>
    <tableColumn id="2" xr3:uid="{02C8CF76-E57E-4726-BC6F-496E66F8478E}" name="Website Visits" dataDxfId="59"/>
    <tableColumn id="3" xr3:uid="{9056316C-F5B0-478A-B366-8AF900B438EB}" name="Y/Y Growth" dataDxfId="58"/>
  </tableColumns>
  <tableStyleInfo name="TableStyleMedium1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CEE98EC0-278F-469D-9412-14486304AC6E}" name="Table102731761265179" displayName="Table102731761265179" ref="J2:L39" totalsRowShown="0">
  <tableColumns count="3">
    <tableColumn id="1" xr3:uid="{59243D64-6507-425D-ABFD-9D8531111D53}" name="Date" dataDxfId="57"/>
    <tableColumn id="4" xr3:uid="{ACE3C674-AEF6-4689-83F0-EE57347210C6}" name="Total" dataDxfId="56"/>
    <tableColumn id="5" xr3:uid="{5A58A319-964B-4A92-BB31-DFD4A710D08E}" name="Y/Y Growth" dataDxfId="55"/>
  </tableColumns>
  <tableStyleInfo name="TableStyleMedium1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92D74BCE-747C-4E9F-BD6B-881336B92EBC}" name="Table1186201230" displayName="Table1186201230" ref="S2:V13" totalsRowShown="0">
  <tableColumns count="4">
    <tableColumn id="1" xr3:uid="{C064FA18-27FC-4ACA-BC74-6B3FC50E30E9}" name="Q" dataDxfId="54"/>
    <tableColumn id="2" xr3:uid="{61D9B956-EE24-4041-B29C-C1172F3E7E32}" name="Revenue" dataDxfId="53"/>
    <tableColumn id="3" xr3:uid="{75456E44-11AA-4E99-BED1-A725E0DE66E7}" name="Y/Y Growth" dataDxfId="52"/>
    <tableColumn id="4" xr3:uid="{D4CE521C-3550-47C5-BB09-D341BA321D85}" name="Q/Q Growth" dataDxfId="51"/>
  </tableColumns>
  <tableStyleInfo name="TableStyleMedium1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5099EC37-2141-4435-A602-C6106A3D8182}" name="Table14115254" displayName="Table14115254" ref="E2:H13" totalsRowShown="0">
  <tableColumns count="4">
    <tableColumn id="1" xr3:uid="{71C17BD4-733C-40E8-A402-264B180BE748}" name="Q"/>
    <tableColumn id="2" xr3:uid="{C0CC8A46-CE07-48BC-9296-9B5614F92EE6}" name="Visits Per Q"/>
    <tableColumn id="3" xr3:uid="{78BD2B14-9254-46DD-B5BD-A893AA628EF7}" name="Y/Y Growth" dataDxfId="50"/>
    <tableColumn id="4" xr3:uid="{58B26E1D-C8AB-4B95-8B06-5AC37F0D4F1B}" name="Q/Q Growth" dataDxfId="49"/>
  </tableColumns>
  <tableStyleInfo name="TableStyleMedium1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5459D129-FE99-4644-9554-9105AB96CFCA}" name="Table11283236276" displayName="Table11283236276" ref="N2:Q13" totalsRowShown="0">
  <tableColumns count="4">
    <tableColumn id="1" xr3:uid="{FEC9BE96-8064-4A3C-B5C6-3B3F2493B80A}" name="Q" dataDxfId="48"/>
    <tableColumn id="2" xr3:uid="{305DEF86-AF8C-4F5B-B7A5-52044F0280A4}" name="Downloads Per Q" dataDxfId="47"/>
    <tableColumn id="3" xr3:uid="{5997A8D3-0A0B-47F8-B701-78A125190242}" name="Y/Y Growth" dataDxfId="46"/>
    <tableColumn id="4" xr3:uid="{C7032F59-3EA1-40CC-95A8-194B2462707A}" name="Q/Q Growth" dataDxfId="45"/>
  </tableColumns>
  <tableStyleInfo name="TableStyleMedium1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B55C00F8-A230-4DD0-82CF-FDF44C4FAB54}" name="Table17232413234236138199" displayName="Table17232413234236138199" ref="X2:AA6" totalsRowShown="0">
  <tableColumns count="4">
    <tableColumn id="1" xr3:uid="{1D0034AA-B041-4681-9192-410B442155AA}" name="Independent  Variable"/>
    <tableColumn id="2" xr3:uid="{46806527-D05E-4F3A-A4B0-73991C11F4F5}" name="Slope" dataDxfId="44">
      <calculatedColumnFormula>SLOPE(U7:U13,C7:C13)</calculatedColumnFormula>
    </tableColumn>
    <tableColumn id="3" xr3:uid="{E7F889D8-2868-4A1D-95D7-69FC98E76942}" name="Intercept" dataDxfId="43">
      <calculatedColumnFormula>INTERCEPT(U7:U13,C7:C13)</calculatedColumnFormula>
    </tableColumn>
    <tableColumn id="4" xr3:uid="{8E514687-4DA6-4D1F-BE24-B6A940F91CBB}" name="R-Squared" dataDxfId="42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C72BF1C5-0AA1-47D2-95CE-6A2C92EB5527}" name="Table82630660264182" displayName="Table82630660264182" ref="A2:E39" totalsRowShown="0" tableBorderDxfId="41">
  <tableColumns count="5">
    <tableColumn id="1" xr3:uid="{A34C4AA9-975C-4813-AD0A-6C95FDFB44F1}" name="Date" dataDxfId="40"/>
    <tableColumn id="5" xr3:uid="{E93429F9-93F0-407C-9005-FECD4FDBE74E}" name="spotify" dataDxfId="39"/>
    <tableColumn id="4" xr3:uid="{81578702-8CBC-4043-B7B2-EA5344F1185D}" name="anchor" dataDxfId="38"/>
    <tableColumn id="2" xr3:uid="{9A009951-4291-4605-8FC3-C6831D1D1BC3}" name="Website Visits" dataDxfId="37">
      <calculatedColumnFormula>SUM(B3:C3)</calculatedColumnFormula>
    </tableColumn>
    <tableColumn id="3" xr3:uid="{4B8E0C07-2640-4568-A895-0FC7A6DD25F5}" name="Y/Y Growth" dataDxfId="36"/>
  </tableColumns>
  <tableStyleInfo name="TableStyleMedium1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1D7CE5E5-5D22-48F6-B0A4-4E113B09A912}" name="Table102731761265183" displayName="Table102731761265183" ref="L2:P39" totalsRowShown="0">
  <tableColumns count="5">
    <tableColumn id="1" xr3:uid="{56A7E271-4819-46EF-843C-288C587E927A}" name="Date" dataDxfId="35"/>
    <tableColumn id="2" xr3:uid="{F5B351C5-790C-4D67-9980-CC4E061DE664}" name="Spotify" dataDxfId="34"/>
    <tableColumn id="3" xr3:uid="{34281755-8E0A-4D08-B81B-6B59E466EBE1}" name="Anchor" dataDxfId="33"/>
    <tableColumn id="4" xr3:uid="{DAF679E6-D556-49AE-9D1C-C9CE7540D20A}" name="Total" dataDxfId="32">
      <calculatedColumnFormula>SUM(M3:N3)</calculatedColumnFormula>
    </tableColumn>
    <tableColumn id="5" xr3:uid="{716D263D-EEFC-489A-9257-6C0D2CB4EBAF}" name="Y/Y Growth" dataDxfId="31"/>
  </tableColumns>
  <tableStyleInfo name="TableStyleMedium1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398C6B9A-9694-45D7-B7A4-AA4BE4CCE352}" name="Table1186201231" displayName="Table1186201231" ref="W2:Z13" totalsRowShown="0">
  <tableColumns count="4">
    <tableColumn id="1" xr3:uid="{100E97DA-A40B-449E-82F0-C719C5AC197F}" name="Q" dataDxfId="30"/>
    <tableColumn id="2" xr3:uid="{7ED06DD6-AB05-4FB0-A2B4-58A9486A5D56}" name="Revenue" dataDxfId="29"/>
    <tableColumn id="3" xr3:uid="{F40C6F0C-6591-4104-94A4-533132DCA0ED}" name="Y/Y Growth" dataDxfId="28"/>
    <tableColumn id="4" xr3:uid="{076B6AA9-B77B-4440-B7C9-87FACC0D7283}" name="Q/Q Growth" dataDxfId="27"/>
  </tableColumns>
  <tableStyleInfo name="TableStyleMedium1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3E519272-0A66-4D71-B4E0-7FB92CFE6DEA}" name="Table14115255" displayName="Table14115255" ref="G2:J13" totalsRowShown="0">
  <tableColumns count="4">
    <tableColumn id="1" xr3:uid="{140008D3-B9EA-4DAB-B73A-BA00F7EF4EAD}" name="Q"/>
    <tableColumn id="2" xr3:uid="{E365076B-79C2-4818-BEE6-99D16AC249C1}" name="Visits Per Q"/>
    <tableColumn id="3" xr3:uid="{E124DCBB-4E18-470B-B6B6-C69D8DA6CD84}" name="Y/Y Growth" dataDxfId="26"/>
    <tableColumn id="4" xr3:uid="{7514821C-7421-483D-8385-552ACE33A321}" name="Q/Q Growth" dataDxfId="25"/>
  </tableColumns>
  <tableStyleInfo name="TableStyleMedium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5D35FF4-A720-4580-9ED6-D86C381563D8}" name="Table71" displayName="Table71" ref="X2:AA6" totalsRowShown="0">
  <tableColumns count="4">
    <tableColumn id="1" xr3:uid="{AB39CB3D-DC9D-4529-B37D-C48F19A06FC4}" name="Independent  Variable"/>
    <tableColumn id="2" xr3:uid="{7551C09A-7BE3-4D2A-9F7D-4AA2C93526C0}" name="Slope"/>
    <tableColumn id="3" xr3:uid="{733EBC74-77CF-4D4F-A533-18247F809DDC}" name="Intercept"/>
    <tableColumn id="4" xr3:uid="{0D342A29-2DA0-4A4C-BA12-0920F3BD0818}" name="R-Squared"/>
  </tableColumns>
  <tableStyleInfo name="TableStyleMedium1" showFirstColumn="1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6CC27643-3E91-49ED-B7BA-E3C1853E9116}" name="Table11283236277" displayName="Table11283236277" ref="R2:U13" totalsRowShown="0">
  <tableColumns count="4">
    <tableColumn id="1" xr3:uid="{B7655E53-E87B-4BC6-AD7C-857AABFB4CB1}" name="Q" dataDxfId="24"/>
    <tableColumn id="2" xr3:uid="{55EA69CD-3D59-4AEF-8882-F2CA8AB57788}" name="Downloads Per Q" dataDxfId="23"/>
    <tableColumn id="3" xr3:uid="{A097DB83-6D3E-46A3-8839-A635804F2C19}" name="Y/Y Growth" dataDxfId="22"/>
    <tableColumn id="4" xr3:uid="{BFB273A0-81CC-4676-8093-FD597BC046B2}" name="Q/Q Growth" dataDxfId="21"/>
  </tableColumns>
  <tableStyleInfo name="TableStyleMedium1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26B63D1-8346-4222-B9A8-10FA9182230B}" name="Table172336" displayName="Table172336" ref="AB2:AE6" totalsRowShown="0">
  <tableColumns count="4">
    <tableColumn id="1" xr3:uid="{8567A4A2-EC78-4A95-B121-B783387877FE}" name="Independent  Variable"/>
    <tableColumn id="2" xr3:uid="{AF662E0A-238A-4E51-B1D7-E324C5D55961}" name="Slope" dataDxfId="20">
      <calculatedColumnFormula>SLOPE(Y7:Y13,I7:I13)</calculatedColumnFormula>
    </tableColumn>
    <tableColumn id="3" xr3:uid="{535EDA12-B313-4956-8364-1582F0A5010B}" name="Intercept" dataDxfId="19">
      <calculatedColumnFormula>INTERCEPT(Y7:Y13,I7:I13)</calculatedColumnFormula>
    </tableColumn>
    <tableColumn id="4" xr3:uid="{FD89527C-BB1A-439B-91AE-0A5E7EA92D86}" name="R-Squared" dataDxfId="18">
      <calculatedColumnFormula>RSQ(Y7:Y13,I7:I13)</calculatedColumnFormula>
    </tableColumn>
  </tableColumns>
  <tableStyleInfo name="TableStyleMedium1" showFirstColumn="1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39458A9D-CFAF-4301-AF0C-514F3583F964}" name="Table8263061321203134" displayName="Table8263061321203134" ref="A2:C39" totalsRowShown="0" headerRowBorderDxfId="17" tableBorderDxfId="16" totalsRowBorderDxfId="15">
  <tableColumns count="3">
    <tableColumn id="1" xr3:uid="{B9BF0123-30B1-4FBD-8D69-2819E7E009AE}" name="Date" dataDxfId="14"/>
    <tableColumn id="2" xr3:uid="{59713033-8EA8-4F35-AA90-3E94EA25386B}" name="Website Visits" dataDxfId="13"/>
    <tableColumn id="3" xr3:uid="{F186AE0A-8CCD-4C39-BDEE-9902FEBB8A12}" name="Y/Y Growth" dataDxfId="12"/>
  </tableColumns>
  <tableStyleInfo name="TableStyleMedium1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E3CC779D-33BF-4DA3-BFAB-3753DC781542}" name="Table1186201232" displayName="Table1186201232" ref="J2:M14" totalsRowShown="0">
  <tableColumns count="4">
    <tableColumn id="1" xr3:uid="{1DC03B54-A5B2-4D73-89AF-C866C010B589}" name="Q" dataDxfId="11"/>
    <tableColumn id="2" xr3:uid="{E95ACE7D-438A-4778-B825-DBCD5E079577}" name="Revenue" dataDxfId="10"/>
    <tableColumn id="3" xr3:uid="{2D13B421-32D2-42D3-ADCD-59AB6AE5B92C}" name="Y/Y Growth" dataDxfId="9"/>
    <tableColumn id="4" xr3:uid="{054A3FA9-1895-42B6-86E2-36651A9EA4ED}" name="Q/Q Growth" dataDxfId="8"/>
  </tableColumns>
  <tableStyleInfo name="TableStyleMedium1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5AED4C6-D859-4023-A305-ECFF54E74A24}" name="Table142933302" displayName="Table142933302" ref="E2:H14" totalsRowShown="0">
  <tableColumns count="4">
    <tableColumn id="1" xr3:uid="{19120624-6E13-4C07-A4F9-7D733D7DBC21}" name="Q"/>
    <tableColumn id="2" xr3:uid="{6286A5F3-7BED-40C2-96DB-5AD7BBBE121F}" name="Visits Per Q"/>
    <tableColumn id="3" xr3:uid="{781D1067-088A-4E44-BD93-8F16BBFB0DD2}" name="Y/Y Growth" dataDxfId="7"/>
    <tableColumn id="4" xr3:uid="{7C6488E5-C672-4110-BCCE-1D10F0D769C4}" name="Q/Q Growth" dataDxfId="6"/>
  </tableColumns>
  <tableStyleInfo name="TableStyleMedium1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79582E2-5531-4382-9358-1B16A5FFDEE7}" name="Table17232413234116" displayName="Table17232413234116" ref="O2:R4" totalsRowShown="0">
  <tableColumns count="4">
    <tableColumn id="1" xr3:uid="{8DCB2F9D-8D60-4AAB-BFD5-D9C6E9261139}" name="Independent  Variable"/>
    <tableColumn id="2" xr3:uid="{CC542EB9-97B0-45CB-B868-42749657497A}" name="Slope" dataDxfId="5">
      <calculatedColumnFormula>SLOPE(L7:L13,#REF!)</calculatedColumnFormula>
    </tableColumn>
    <tableColumn id="3" xr3:uid="{005CD190-F214-44E5-B113-7737CD309862}" name="Intercept" dataDxfId="4">
      <calculatedColumnFormula>INTERCEPT(L7:L13,#REF!)</calculatedColumnFormula>
    </tableColumn>
    <tableColumn id="4" xr3:uid="{7D3FB09E-E75D-4428-BCB9-2503CF17789D}" name="R-Squared" dataDxfId="3">
      <calculatedColumnFormula>RSQ(L7:L13,#REF!)</calculatedColumnFormula>
    </tableColumn>
  </tableColumns>
  <tableStyleInfo name="TableStyleMedium1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7CAABE85-D6A1-4CCC-B96D-E25668E5AA05}" name="Table82630660236" displayName="Table82630660236" ref="A2:C39" totalsRowShown="0" tableBorderDxfId="878">
  <tableColumns count="3">
    <tableColumn id="1" xr3:uid="{4A19282D-B807-4C04-AD63-BB91599C0165}" name="Date" dataDxfId="877"/>
    <tableColumn id="2" xr3:uid="{DC5B5F73-EA07-4729-BCBE-1633823EC2DC}" name="Website Visits" dataDxfId="876"/>
    <tableColumn id="3" xr3:uid="{95A889C1-2FBB-48DA-BAC4-187A4CFDAC4D}" name="Y/Y Growth" dataDxfId="875"/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5658F5CF-7A9D-4C05-A6E4-2361BB4B2CD8}" name="Table102731761237" displayName="Table102731761237" ref="J2:O39" totalsRowShown="0">
  <tableColumns count="6">
    <tableColumn id="1" xr3:uid="{B21C8803-2CEE-4417-8564-F372462D4FA3}" name="Date" dataDxfId="874"/>
    <tableColumn id="2" xr3:uid="{F90D21EE-2554-4875-A781-C32E09E8C13F}" name="Herbalife POS" dataDxfId="873"/>
    <tableColumn id="6" xr3:uid="{2487181A-C157-4263-A9FA-5B0BC198680B}" name="Engage - Your Life" dataDxfId="872"/>
    <tableColumn id="3" xr3:uid="{83DC1EBC-6634-4967-838D-684BF515D77A}" name="Herbalife Learning" dataDxfId="871"/>
    <tableColumn id="4" xr3:uid="{853973E1-FF81-4EEC-88A4-AEAD6F5E1E18}" name="Total" dataDxfId="870">
      <calculatedColumnFormula>SUM(K3:M3)</calculatedColumnFormula>
    </tableColumn>
    <tableColumn id="5" xr3:uid="{8504865E-A094-42A9-B778-AC6EB2C01432}" name="Y/Y Growth" dataDxfId="86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1AB194A-C3E2-409E-8372-AE110AE4AD31}" name="Table1186" displayName="Table1186" ref="L2:O14" totalsRowShown="0">
  <tableColumns count="4">
    <tableColumn id="1" xr3:uid="{1BE7498B-2FBB-4854-AC06-769BC14C5B19}" name="Q" dataDxfId="964"/>
    <tableColumn id="2" xr3:uid="{6C300AF2-C20B-4A54-BC2E-10DE3F5DD39E}" name="Revenue" dataDxfId="963"/>
    <tableColumn id="3" xr3:uid="{16A60B80-D63A-4FCD-9772-25B490393DC8}" name="Y/Y Growth" dataDxfId="962"/>
    <tableColumn id="4" xr3:uid="{5142B7AB-CFFF-46D4-9E93-EBDBD1EC5D70}" name="Q/Q Growth" dataDxfId="961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62095F59-84C5-4106-923A-089AF9DC89E2}" name="Table1186136" displayName="Table1186136" ref="V2:Y13" totalsRowShown="0">
  <tableColumns count="4">
    <tableColumn id="1" xr3:uid="{7E5CE84C-5DD1-41C0-B07F-D511C5B92C15}" name="Q" dataDxfId="868"/>
    <tableColumn id="2" xr3:uid="{37D23C95-CC93-450F-AEA0-67255C3D6E33}" name="Revenue" dataDxfId="867"/>
    <tableColumn id="3" xr3:uid="{275E9EFD-8247-4CD4-8994-F18038DCA328}" name="Y/Y Growth" dataDxfId="866"/>
    <tableColumn id="4" xr3:uid="{8E61295A-097E-47EF-9B7A-4A952C5E39A3}" name="Q/Q Growth" dataDxfId="865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88B57033-C385-4ED3-A725-48D8BF6AA337}" name="Table14115195" displayName="Table14115195" ref="E2:H13" totalsRowShown="0">
  <tableColumns count="4">
    <tableColumn id="1" xr3:uid="{05E2B4E3-C8BC-4D5A-9CBF-82577BB5AEF3}" name="Q"/>
    <tableColumn id="2" xr3:uid="{9B550974-82EA-4627-9942-8869A2EE946D}" name="Visits Per Q"/>
    <tableColumn id="3" xr3:uid="{8EC62E15-C3F1-49B4-8445-CE2BFCB029F9}" name="Y/Y Growth" dataDxfId="864"/>
    <tableColumn id="4" xr3:uid="{F4371FE0-554C-45AA-9D38-682EB266372B}" name="Q/Q Growth" dataDxfId="863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7FBA3CD4-F2AC-4819-B574-73353C5B36AE}" name="Table11283236" displayName="Table11283236" ref="Q2:T13" totalsRowShown="0">
  <tableColumns count="4">
    <tableColumn id="1" xr3:uid="{E3CCC892-948A-400C-A80F-4846706A3A4E}" name="Q" dataDxfId="862"/>
    <tableColumn id="2" xr3:uid="{1EE90D17-7047-45BB-8AD2-EEDED3721B77}" name="Downloads Per Q" dataDxfId="861"/>
    <tableColumn id="3" xr3:uid="{E451CAA0-4289-4972-90D0-C3BD63F4F2C0}" name="Y/Y Growth" dataDxfId="860"/>
    <tableColumn id="4" xr3:uid="{52F07DD0-2C0C-47AD-A2BE-A3652B6E14C5}" name="Q/Q Growth" dataDxfId="859"/>
  </tableColumns>
  <tableStyleInfo name="TableStyleMedium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2A4A204-8208-4682-93A7-8E57DEA44DB9}" name="Table1723" displayName="Table1723" ref="AA2:AD6" totalsRowShown="0">
  <tableColumns count="4">
    <tableColumn id="1" xr3:uid="{C7E6CA42-5D5B-4C9A-9660-AE92A21E48C4}" name="Independent  Variable"/>
    <tableColumn id="2" xr3:uid="{850BD8F4-5A25-49BE-A1A7-6CD3EF9A3BA6}" name="Slope" dataDxfId="858">
      <calculatedColumnFormula>SLOPE(X7:X13,H7:H13)</calculatedColumnFormula>
    </tableColumn>
    <tableColumn id="3" xr3:uid="{4C4AC590-B0E2-477E-A66A-5FFA880B2140}" name="Intercept" dataDxfId="857">
      <calculatedColumnFormula>INTERCEPT(X7:X13,H7:H13)</calculatedColumnFormula>
    </tableColumn>
    <tableColumn id="4" xr3:uid="{F542C0FB-B6B3-4BA3-BF7F-8A38BCC04BCF}" name="R-Squared" dataDxfId="856">
      <calculatedColumnFormula>RSQ(X7:X13,H7:H13)</calculatedColumnFormula>
    </tableColumn>
  </tableColumns>
  <tableStyleInfo name="TableStyleMedium1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67FBD41E-2147-45E9-A5C4-0BF463022BE5}" name="Table101" displayName="Table101" ref="A2:C39" totalsRowShown="0" tableBorderDxfId="855">
  <tableColumns count="3">
    <tableColumn id="1" xr3:uid="{1DA4DA86-7469-4D98-A8CE-5C42DB3A56CC}" name="Date" dataDxfId="854"/>
    <tableColumn id="2" xr3:uid="{1A4D50DA-9ACE-4C40-9D50-514BEAB61F49}" name="Website Visits" dataDxfId="853"/>
    <tableColumn id="3" xr3:uid="{07E84D21-DDF0-4235-8792-BD94DC2E6601}" name="Y/Y Growth" dataDxfId="852"/>
  </tableColumns>
  <tableStyleInfo name="TableStyleMedium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2D1EF54F-AB48-46B6-8F01-D8AD5271321F}" name="Table103" displayName="Table103" ref="J2:N39" totalsRowShown="0">
  <tableColumns count="5">
    <tableColumn id="1" xr3:uid="{526CFF72-2580-4C7D-AFDC-2783CD07A405}" name="Date" dataDxfId="851"/>
    <tableColumn id="5" xr3:uid="{290B52A2-9777-49DC-8DDA-4481DFCF44F5}" name="Jack in the box" dataDxfId="850"/>
    <tableColumn id="4" xr3:uid="{BCA1F435-A2CB-478E-B864-3ACCC38B2100}" name="del taco" dataDxfId="849"/>
    <tableColumn id="2" xr3:uid="{AF3A1353-A3A4-4CCE-8EAC-CC220D7D8BC3}" name="Total">
      <calculatedColumnFormula>SUM(K3:L3)</calculatedColumnFormula>
    </tableColumn>
    <tableColumn id="3" xr3:uid="{41E0E876-B68D-4985-9BDA-6E77513C5B2B}" name="Y/Y Growth" dataDxfId="848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3B9948F8-B311-4B74-B9E8-A287380619DB}" name="Table1186155" displayName="Table1186155" ref="U2:X14" totalsRowShown="0">
  <tableColumns count="4">
    <tableColumn id="1" xr3:uid="{F92F342F-8C83-4087-A499-1B8375D02ECA}" name="Q" dataDxfId="847"/>
    <tableColumn id="2" xr3:uid="{4C49B004-DE25-4BF5-9DF8-CDB929FB4CF6}" name="Revenue" dataDxfId="846"/>
    <tableColumn id="3" xr3:uid="{C104E831-BCA6-4C0E-9CCF-CD70110263CB}" name="Y/Y Growth" dataDxfId="845"/>
    <tableColumn id="4" xr3:uid="{ADE0C776-FCEB-465D-A7A4-EBCA379DC63E}" name="Q/Q Growth" dataDxfId="844"/>
  </tableColumns>
  <tableStyleInfo name="TableStyleMedium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C4BFAF6-8288-4BF8-8F0F-B7004273050A}" name="Table142933283" displayName="Table142933283" ref="E2:H14" totalsRowShown="0">
  <tableColumns count="4">
    <tableColumn id="1" xr3:uid="{882BE5FB-D2FC-4E15-A7EF-285324D9963B}" name="Q"/>
    <tableColumn id="2" xr3:uid="{33AB6BD0-66B9-472C-9DC9-3B618C4DE0F7}" name="Visits Per Q"/>
    <tableColumn id="3" xr3:uid="{59E204F4-AE9F-4583-9464-F00CE98E655F}" name="Y/Y Growth" dataDxfId="843"/>
    <tableColumn id="4" xr3:uid="{F2C43715-7540-4A3A-9AD2-B80273002ADF}" name="Q/Q Growth" dataDxfId="842"/>
  </tableColumns>
  <tableStyleInfo name="TableStyleMedium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A2189335-9E97-47D3-982B-7CFD40A12FAF}" name="Table112832319" displayName="Table112832319" ref="P2:S14" totalsRowShown="0">
  <tableColumns count="4">
    <tableColumn id="1" xr3:uid="{77D1F2FD-8257-4796-97C2-B0B27539B279}" name="Q" dataDxfId="841"/>
    <tableColumn id="2" xr3:uid="{388697BB-4492-4836-8F53-1F1439BC66CD}" name="Downloads Per Q" dataDxfId="840"/>
    <tableColumn id="3" xr3:uid="{7B565171-0822-4B93-8450-3BF81A35D2DA}" name="Y/Y Growth" dataDxfId="839"/>
    <tableColumn id="4" xr3:uid="{539A7C45-CBD7-40C0-AB50-7B93596141EF}" name="Q/Q Growth" dataDxfId="838"/>
  </tableColumns>
  <tableStyleInfo name="TableStyleMedium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5FB401D6-8404-4D66-B6E0-B76E44E92FFD}" name="Table17232413233060" displayName="Table17232413233060" ref="Z2:AC6" totalsRowShown="0">
  <tableColumns count="4">
    <tableColumn id="1" xr3:uid="{B87653B3-8CC9-4ED6-8324-B94CACED2FAF}" name="Independent  Variable"/>
    <tableColumn id="2" xr3:uid="{E2941D5E-1E29-44C4-BBC0-B372C00E0558}" name="Slope" dataDxfId="837">
      <calculatedColumnFormula>SLOPE(W7:W13,E7:E13)</calculatedColumnFormula>
    </tableColumn>
    <tableColumn id="3" xr3:uid="{BD250265-643B-4F7E-AEE8-659F6E548C94}" name="Intercept" dataDxfId="836">
      <calculatedColumnFormula>INTERCEPT(W7:W13,E7:E13)</calculatedColumnFormula>
    </tableColumn>
    <tableColumn id="4" xr3:uid="{67CAE5BD-816F-49DE-A0D4-AEAACE99D536}" name="R-Squared" dataDxfId="835">
      <calculatedColumnFormula>RSQ(W7:W13,E7:E13)</calculatedColumnFormula>
    </tableColumn>
  </tableColumns>
  <tableStyleInfo name="TableStyleMedium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968B3248-B762-4D60-BEBB-79771C7BEC68}" name="Table142933" displayName="Table142933" ref="G2:J14" totalsRowShown="0">
  <tableColumns count="4">
    <tableColumn id="1" xr3:uid="{50F74D6D-083D-4688-BC71-BA15E56632A4}" name="Q"/>
    <tableColumn id="2" xr3:uid="{2EB9056C-8980-45AE-91AA-CB8067442211}" name="Visits Per Q"/>
    <tableColumn id="3" xr3:uid="{AD3AE77C-7F23-4586-A191-80FC56EF51FB}" name="Y/Y Growth" dataDxfId="960"/>
    <tableColumn id="4" xr3:uid="{92955BD0-AA34-4D45-A0E7-5C28A3DB7330}" name="Q/Q Growth" dataDxfId="959"/>
  </tableColumns>
  <tableStyleInfo name="TableStyleMedium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D23D324-CCA4-4728-B853-C5528BF20851}" name="Table8263061321146" displayName="Table8263061321146" ref="A2:C39" totalsRowShown="0" tableBorderDxfId="834">
  <tableColumns count="3">
    <tableColumn id="1" xr3:uid="{489B2EB6-3904-42FE-8EA1-C591FF6AA1BB}" name="Date" dataDxfId="833"/>
    <tableColumn id="2" xr3:uid="{9D1E9325-ED5E-4202-A634-83513165DAA0}" name="Website Visits" dataDxfId="832"/>
    <tableColumn id="3" xr3:uid="{6D7531DB-864A-48BE-9E25-0726BD089B01}" name="Y/Y Growth" dataDxfId="831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60FB621-4CE2-4708-BEA2-617056504BC8}" name="Table1186156" displayName="Table1186156" ref="J2:M14" totalsRowShown="0">
  <tableColumns count="4">
    <tableColumn id="1" xr3:uid="{A2373D2D-CEDD-4AE9-8A0F-FC3AAD4F34D5}" name="Q" dataDxfId="830"/>
    <tableColumn id="2" xr3:uid="{A39E5EB9-8A05-4C66-9488-C4EBCA57B966}" name="Revenue" dataDxfId="829"/>
    <tableColumn id="3" xr3:uid="{A7D23092-3127-4E83-A4C5-1797E424B297}" name="Y/Y Growth" dataDxfId="828"/>
    <tableColumn id="4" xr3:uid="{65B77140-9E3D-424F-8DA6-8ADFCF3F3B90}" name="Q/Q Growth" dataDxfId="827"/>
  </tableColumns>
  <tableStyleInfo name="TableStyleMedium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9E4445D5-A0CB-4E11-81A5-2012E7EE9BD1}" name="Table142933284" displayName="Table142933284" ref="E2:H14" totalsRowShown="0">
  <tableColumns count="4">
    <tableColumn id="1" xr3:uid="{70B4841B-330F-477B-96E3-5E342581DD11}" name="Q"/>
    <tableColumn id="2" xr3:uid="{79884CA8-FF88-4951-864F-E1FBDBCD4EAD}" name="Visits Per Q"/>
    <tableColumn id="3" xr3:uid="{2BB799B9-F275-498C-BA18-02E0DDAC97C4}" name="Y/Y Growth" dataDxfId="826"/>
    <tableColumn id="4" xr3:uid="{0B32773F-DE7D-4780-920C-347E31A2DF46}" name="Q/Q Growth" dataDxfId="825"/>
  </tableColumns>
  <tableStyleInfo name="TableStyleMedium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23F988-2ADD-4AE2-A8BF-B88692A0E147}" name="Table1723241323415" displayName="Table1723241323415" ref="O2:R4" totalsRowShown="0">
  <tableColumns count="4">
    <tableColumn id="1" xr3:uid="{4B2AA98C-92A6-40EB-8178-1B1CCBF5372D}" name="Independent  Variable"/>
    <tableColumn id="2" xr3:uid="{981E7D27-ABA1-4FD5-A63C-7470DB653B6C}" name="Slope" dataDxfId="824">
      <calculatedColumnFormula>SLOPE(L7:L13,#REF!)</calculatedColumnFormula>
    </tableColumn>
    <tableColumn id="3" xr3:uid="{986FB865-F1A8-4439-AD1C-25D22C782C21}" name="Intercept" dataDxfId="823">
      <calculatedColumnFormula>INTERCEPT(L7:L13,#REF!)</calculatedColumnFormula>
    </tableColumn>
    <tableColumn id="4" xr3:uid="{FD2921ED-4971-4EE4-9174-1A440B6B69C1}" name="R-Squared" dataDxfId="822">
      <calculatedColumnFormula>RSQ(L7:L13,#REF!)</calculatedColumnFormula>
    </tableColumn>
  </tableColumns>
  <tableStyleInfo name="TableStyleMedium1" showFirstColumn="1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F03FCFBD-4DC0-41BB-933D-550C8AD25EC0}" name="Table8263061321154" displayName="Table8263061321154" ref="A2:C39" totalsRowShown="0" tableBorderDxfId="821">
  <tableColumns count="3">
    <tableColumn id="1" xr3:uid="{D13C77B7-DC64-4C9C-8435-7343AB371874}" name="Date" dataDxfId="820"/>
    <tableColumn id="2" xr3:uid="{5B531B90-415C-43A0-8241-17963011FE12}" name="Website Visits" dataDxfId="819"/>
    <tableColumn id="3" xr3:uid="{256A66CD-283F-4726-B1E4-A231348C3CEB}" name="Y/Y Growth" dataDxfId="818"/>
  </tableColumns>
  <tableStyleInfo name="TableStyleMedium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2ED7911-96DB-434D-9387-7E10DD3862AE}" name="Table10273171422155" displayName="Table10273171422155" ref="J2:L39" totalsRowShown="0">
  <tableColumns count="3">
    <tableColumn id="1" xr3:uid="{4BE1F253-95A3-4C5B-BC31-AC29DCF3DFBB}" name="Date" dataDxfId="817"/>
    <tableColumn id="4" xr3:uid="{0F733B87-6E8E-481F-8A6B-09AAD8707A70}" name="Total" dataDxfId="816"/>
    <tableColumn id="5" xr3:uid="{3F590467-CBC2-49C4-9085-78993DCEE9ED}" name="Y/Y Growth" dataDxfId="815"/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0012313-4084-4181-8C01-7E539C9B2EFA}" name="Table1186190" displayName="Table1186190" ref="S2:V14" totalsRowShown="0">
  <tableColumns count="4">
    <tableColumn id="1" xr3:uid="{FFAF0A88-81D5-4216-8808-3C215030181C}" name="Q" dataDxfId="814"/>
    <tableColumn id="2" xr3:uid="{554F0CEF-DC22-485B-9EA4-9DBCD62570C6}" name="Revenue" dataDxfId="813"/>
    <tableColumn id="3" xr3:uid="{47566551-957D-4CE1-B768-BDE0495CCEF7}" name="Y/Y Growth" dataDxfId="812"/>
    <tableColumn id="4" xr3:uid="{A242438E-EA3E-43B5-910D-556098CE9DE0}" name="Q/Q Growth" dataDxfId="811"/>
  </tableColumns>
  <tableStyleInfo name="TableStyleMedium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9EB8BD37-7506-4057-88FD-41AC71311B3E}" name="Table142933285" displayName="Table142933285" ref="E2:H14" totalsRowShown="0">
  <tableColumns count="4">
    <tableColumn id="1" xr3:uid="{415A4DF5-08A2-4D4E-AC16-74019916A527}" name="Q"/>
    <tableColumn id="2" xr3:uid="{38CDED60-38B7-418F-8479-FEF63D2CF863}" name="Visits Per Q"/>
    <tableColumn id="3" xr3:uid="{4624DDAB-F6C0-4DD5-8C08-D50EABF41092}" name="Y/Y Growth" dataDxfId="810"/>
    <tableColumn id="4" xr3:uid="{D47AEB15-FFE5-44A5-96A9-F22DA14B63A5}" name="Q/Q Growth" dataDxfId="809"/>
  </tableColumns>
  <tableStyleInfo name="TableStyleMedium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19BA092E-F452-42E4-B8BF-6C274C69F33E}" name="Table112832306" displayName="Table112832306" ref="N2:Q14" totalsRowShown="0">
  <tableColumns count="4">
    <tableColumn id="1" xr3:uid="{65E31282-30CC-482C-9D46-43740564DB4F}" name="Q" dataDxfId="808"/>
    <tableColumn id="2" xr3:uid="{76751D32-5950-44ED-B616-851924B3F635}" name="Downloads Per Q" dataDxfId="807"/>
    <tableColumn id="3" xr3:uid="{C4E410FF-C4D1-493A-913C-67658ECD6588}" name="Y/Y Growth" dataDxfId="806"/>
    <tableColumn id="4" xr3:uid="{8D4A2B31-5C98-460C-8EA5-50438C11C10C}" name="Q/Q Growth" dataDxfId="805"/>
  </tableColumns>
  <tableStyleInfo name="TableStyleMedium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A4A3DB5-4EEE-4153-AC41-576F54E07FD1}" name="Table17232413240" displayName="Table17232413240" ref="X2:AA6" totalsRowShown="0">
  <tableColumns count="4">
    <tableColumn id="1" xr3:uid="{7AD7E54F-26F7-48DF-8558-4C2BA78E5AF8}" name="Independent  Variable"/>
    <tableColumn id="2" xr3:uid="{1C4350A0-A8A6-42C6-9C03-98C2BF54753B}" name="Slope" dataDxfId="804">
      <calculatedColumnFormula>SLOPE(U7:U13,C7:C13)</calculatedColumnFormula>
    </tableColumn>
    <tableColumn id="3" xr3:uid="{9BF5CD91-6147-40D0-98A6-E458586D1114}" name="Intercept" dataDxfId="803">
      <calculatedColumnFormula>INTERCEPT(U7:U13,C7:C13)</calculatedColumnFormula>
    </tableColumn>
    <tableColumn id="4" xr3:uid="{8664131E-8EE2-4620-82DC-7E014328B069}" name="R-Squared" dataDxfId="802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7DD817-CAF7-4A7C-902E-F1268A08D893}" name="Table172324132341" displayName="Table172324132341" ref="Q2:T4" totalsRowShown="0">
  <tableColumns count="4">
    <tableColumn id="1" xr3:uid="{22307AD2-2CA8-4C03-A971-CCEDC614C7FE}" name="Independent  Variable"/>
    <tableColumn id="2" xr3:uid="{96AB19B5-2840-4AAE-A3E9-285A0D264DAA}" name="Slope" dataDxfId="958">
      <calculatedColumnFormula>SLOPE(N7:N13,#REF!)</calculatedColumnFormula>
    </tableColumn>
    <tableColumn id="3" xr3:uid="{B2955018-1AD6-4417-98B7-89FA9E0230D8}" name="Intercept" dataDxfId="957">
      <calculatedColumnFormula>INTERCEPT(N7:N13,#REF!)</calculatedColumnFormula>
    </tableColumn>
    <tableColumn id="4" xr3:uid="{B2E68062-0291-4910-AC35-F0ECFFB7871B}" name="R-Squared" dataDxfId="956">
      <calculatedColumnFormula>RSQ(N7:N13,#REF!)</calculatedColumnFormula>
    </tableColumn>
  </tableColumns>
  <tableStyleInfo name="TableStyleMedium1" showFirstColumn="1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DDAA065-3BFC-40FC-B165-A2EDBC62725D}" name="Table8263061321158" displayName="Table8263061321158" ref="A2:C39" totalsRowShown="0" tableBorderDxfId="801">
  <tableColumns count="3">
    <tableColumn id="1" xr3:uid="{43BB0578-5084-4F45-9DB3-562073EB2828}" name="Date" dataDxfId="800"/>
    <tableColumn id="2" xr3:uid="{2268164B-E8F7-4A64-9699-75C6DD3C8B44}" name="Website Visits" dataDxfId="799"/>
    <tableColumn id="3" xr3:uid="{1719A7D6-4D4B-429E-8B71-D6F7B523C51E}" name="Y/Y Growth" dataDxfId="798"/>
  </tableColumns>
  <tableStyleInfo name="TableStyleMedium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54C2BD61-205D-4E86-9E00-440CDC56C6D3}" name="Table10273171422159" displayName="Table10273171422159" ref="J2:N39" totalsRowShown="0">
  <tableColumns count="5">
    <tableColumn id="1" xr3:uid="{4E2FD496-FBF8-4237-A71C-E62C031DE314}" name="Date" dataDxfId="797"/>
    <tableColumn id="3" xr3:uid="{76DE78C5-6863-4232-B3E6-FA0142388FAC}" name="Nordstrom" dataDxfId="796"/>
    <tableColumn id="2" xr3:uid="{7FAEA66C-5649-49B3-BD96-4DF074C4CECC}" name="Nordstrom Rack" dataDxfId="795"/>
    <tableColumn id="4" xr3:uid="{FE813553-8EEA-4C54-BE57-E436B9E60B2B}" name="Total" dataDxfId="794">
      <calculatedColumnFormula>SUM(K3:L3)</calculatedColumnFormula>
    </tableColumn>
    <tableColumn id="5" xr3:uid="{E4143FE9-4F5E-4559-B3AC-EBEECC63F5EC}" name="Y/Y Growth" dataDxfId="793"/>
  </tableColumns>
  <tableStyleInfo name="TableStyleMedium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8C00D98F-1B6B-40DD-AEB2-614048CD36C2}" name="Table1186191" displayName="Table1186191" ref="U2:X14" totalsRowShown="0">
  <tableColumns count="4">
    <tableColumn id="1" xr3:uid="{44311DD3-CAD1-4A0B-BB02-74E2FF29B3F8}" name="Q" dataDxfId="792"/>
    <tableColumn id="2" xr3:uid="{01656C8D-396C-4DCE-B6D8-747CE2D71CCB}" name="Revenue" dataDxfId="791"/>
    <tableColumn id="3" xr3:uid="{BADF0B5A-C331-4F1D-A2CB-408333535B11}" name="Y/Y Growth" dataDxfId="790"/>
    <tableColumn id="4" xr3:uid="{C3F87242-502E-40E4-8DCA-E72DCABC5004}" name="Q/Q Growth" dataDxfId="789"/>
  </tableColumns>
  <tableStyleInfo name="TableStyleMedium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F9A3E4F5-2BE1-4FFE-9540-A184846B0F5E}" name="Table142933286" displayName="Table142933286" ref="E2:H14" totalsRowShown="0">
  <tableColumns count="4">
    <tableColumn id="1" xr3:uid="{4356BEB1-2D93-4EA3-8B87-3BC6C9460B7B}" name="Q"/>
    <tableColumn id="2" xr3:uid="{5B698EE4-291C-4098-94B9-07F5D54EB0FF}" name="Visits Per Q"/>
    <tableColumn id="3" xr3:uid="{C66FF88E-83F0-424B-9C1D-6CE0DD6536F8}" name="Y/Y Growth" dataDxfId="788"/>
    <tableColumn id="4" xr3:uid="{DBF42755-7588-444E-93DE-9363655379B5}" name="Q/Q Growth" dataDxfId="787"/>
  </tableColumns>
  <tableStyleInfo name="TableStyleMedium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6C2F7E8D-C447-4E12-A3A4-C8F8943CEFB8}" name="Table112832307" displayName="Table112832307" ref="P2:S14" totalsRowShown="0">
  <tableColumns count="4">
    <tableColumn id="1" xr3:uid="{AE74B712-A106-418A-9775-3A513B2C5CA7}" name="Q" dataDxfId="786"/>
    <tableColumn id="2" xr3:uid="{544A3378-E589-452F-921F-DC68800A7428}" name="Downloads Per Q" dataDxfId="785"/>
    <tableColumn id="3" xr3:uid="{4E43AAE0-A23A-4EBC-AAB2-EDAA1B2EA6F4}" name="Y/Y Growth" dataDxfId="784"/>
    <tableColumn id="4" xr3:uid="{0810B9EA-43E3-4A97-943C-2F7B17FAC6CE}" name="Q/Q Growth" dataDxfId="783"/>
  </tableColumns>
  <tableStyleInfo name="TableStyleMedium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33A4D30D-433F-445D-9BE8-9584753F3556}" name="Table17232413233061" displayName="Table17232413233061" ref="Z2:AC6" totalsRowShown="0">
  <tableColumns count="4">
    <tableColumn id="1" xr3:uid="{17186022-5C50-4CF3-8535-7249382886EE}" name="Independent  Variable"/>
    <tableColumn id="2" xr3:uid="{B82A7689-D7B9-46C7-8B67-EADBAD49D8CF}" name="Slope" dataDxfId="782">
      <calculatedColumnFormula>SLOPE(W7:W13,E7:E13)</calculatedColumnFormula>
    </tableColumn>
    <tableColumn id="3" xr3:uid="{22EBAE8F-0DC7-4095-BF79-3E04FDD2D8BC}" name="Intercept" dataDxfId="781">
      <calculatedColumnFormula>INTERCEPT(W7:W13,E7:E13)</calculatedColumnFormula>
    </tableColumn>
    <tableColumn id="4" xr3:uid="{866F2596-22D7-4364-A7FB-84BA5DB12853}" name="R-Squared" dataDxfId="780">
      <calculatedColumnFormula>RSQ(W7:W13,E7:E13)</calculatedColumnFormula>
    </tableColumn>
  </tableColumns>
  <tableStyleInfo name="TableStyleMedium1" showFirstColumn="1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51610F1-D6FC-4CED-8BDD-E98ACBAB4E01}" name="Table8263061321195" displayName="Table8263061321195" ref="A2:C39" totalsRowShown="0" tableBorderDxfId="779">
  <tableColumns count="3">
    <tableColumn id="1" xr3:uid="{54407BA6-CFA6-4808-B1E9-98B0D8E5700C}" name="Date" dataDxfId="778"/>
    <tableColumn id="2" xr3:uid="{4958DDB9-2709-4FF0-A1C5-200D02FD5B27}" name="Website Visits" dataDxfId="777"/>
    <tableColumn id="3" xr3:uid="{A0F5BA1B-AAFE-4351-AD27-C30E6F0E9F33}" name="Y/Y Growth" dataDxfId="776"/>
  </tableColumns>
  <tableStyleInfo name="TableStyleMedium1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CF74BF3A-BB57-45D7-B397-E8F11A6454FF}" name="Table142933287" displayName="Table142933287" ref="E2:H14" totalsRowShown="0">
  <tableColumns count="4">
    <tableColumn id="1" xr3:uid="{3C912A82-6658-4F4C-B00A-668AEEC0BC29}" name="Q"/>
    <tableColumn id="2" xr3:uid="{46BCA9F3-D373-414E-B22F-BB73B4F996C7}" name="Visits Per Q"/>
    <tableColumn id="3" xr3:uid="{9C7C5025-4CFF-4BBE-87EB-73A105AFD57B}" name="Y/Y Growth" dataDxfId="775"/>
    <tableColumn id="4" xr3:uid="{7AA99F45-D938-42F3-B7FA-773A21FFCF16}" name="Q/Q Growth" dataDxfId="774"/>
  </tableColumns>
  <tableStyleInfo name="TableStyleMedium1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7F514D1-D2E1-46D9-B8D6-6F840AEEE4A2}" name="Table8263023842276" displayName="Table8263023842276" ref="A2:C39" totalsRowShown="0" tableBorderDxfId="773">
  <tableColumns count="3">
    <tableColumn id="1" xr3:uid="{7184BB94-2739-42B5-91EB-601ED766DFCA}" name="Date" dataDxfId="772"/>
    <tableColumn id="6" xr3:uid="{EFC898C4-CBA9-4331-90F6-BC3E5C1C274A}" name="Website Visits" dataDxfId="771"/>
    <tableColumn id="3" xr3:uid="{3D4093ED-1FA4-4B57-BE43-708ADA6E3E50}" name="Y/Y Growth" dataDxfId="770"/>
  </tableColumns>
  <tableStyleInfo name="TableStyleMedium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3060679-1CFC-40EB-B605-50DDE3A491D1}" name="Table10273133943277" displayName="Table10273133943277" ref="J2:V39" totalsRowShown="0">
  <tableColumns count="13">
    <tableColumn id="1" xr3:uid="{EE99F53A-92F7-42E2-8909-52C907B09A1E}" name="Date" dataDxfId="769"/>
    <tableColumn id="2" xr3:uid="{B9D12A94-6E9B-45F3-911F-DE92E7E86F52}" name="Kroger" dataDxfId="768"/>
    <tableColumn id="11" xr3:uid="{916D2377-6E1B-4F47-8323-8D65B1AD6296}" name="Harris Teeter" dataDxfId="767"/>
    <tableColumn id="12" xr3:uid="{8F13EF2A-75F2-49E9-9686-2112D46BCAC3}" name="Fred Myer" dataDxfId="766"/>
    <tableColumn id="13" xr3:uid="{A8339748-53EC-4E71-A09B-A34189B59E2A}" name="King Scoopers" dataDxfId="765"/>
    <tableColumn id="10" xr3:uid="{E43F9CD8-9ABD-4DAE-B0AB-FEE2D0BED84E}" name="Smith's" dataDxfId="764"/>
    <tableColumn id="9" xr3:uid="{3C94073E-9BAE-4F09-B308-CA2B08F398E8}" name="Food 4 Less" dataDxfId="763"/>
    <tableColumn id="7" xr3:uid="{8FBA104C-462E-4C24-973A-1970AF1386B7}" name="Fry's" dataDxfId="762"/>
    <tableColumn id="8" xr3:uid="{D5156503-E070-4001-9673-FA8D4DFC53E4}" name="Ralphs" dataDxfId="761"/>
    <tableColumn id="6" xr3:uid="{0ABA3FB3-C9A4-4D99-85F4-A866FBAC6EA5}" name="Pick n Save" dataDxfId="760"/>
    <tableColumn id="3" xr3:uid="{6D4B7BD5-A2F1-426C-8F17-F84D8AEA9C1D}" name="Kroger Fresh" dataDxfId="759"/>
    <tableColumn id="4" xr3:uid="{9CB22340-40D5-4A1C-A8B3-4FB0E554B4C8}" name="Total" dataDxfId="758">
      <calculatedColumnFormula>SUM(K3:T3)</calculatedColumnFormula>
    </tableColumn>
    <tableColumn id="5" xr3:uid="{C8A19BCB-48EB-4C1A-9BA4-C141161F0AD1}" name="Y/Y Growth" dataDxfId="75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C9A41E1-CD54-43D8-9D51-29C7330CB9E7}" name="Table826303469198" displayName="Table826303469198" ref="A2:C39" totalsRowShown="0" tableBorderDxfId="955">
  <tableColumns count="3">
    <tableColumn id="1" xr3:uid="{79DFFD07-8D36-440F-9390-5206E47371BA}" name="Date" dataDxfId="954"/>
    <tableColumn id="2" xr3:uid="{01CEE973-2F47-45EC-89D5-17E58702B3BF}" name="Website Visits" dataDxfId="953"/>
    <tableColumn id="3" xr3:uid="{3EDFB093-3383-4FD6-9561-31CEA682F350}" name="Y/Y Growth" dataDxfId="952"/>
  </tableColumns>
  <tableStyleInfo name="TableStyleMedium1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2D49BBA4-2E4D-4EB3-9682-7D4F717EFD74}" name="Table1186193" displayName="Table1186193" ref="AC2:AF14" totalsRowShown="0">
  <tableColumns count="4">
    <tableColumn id="1" xr3:uid="{FA6461E2-A413-44E9-8662-2AA19CA048B1}" name="Q" dataDxfId="756"/>
    <tableColumn id="2" xr3:uid="{2504E6C0-BAC1-4044-93A7-49CBE46348FC}" name="Revenue" dataDxfId="755"/>
    <tableColumn id="3" xr3:uid="{19F9A0D1-9FE9-4ED1-B51F-EA2592413ED9}" name="Y/Y Growth" dataDxfId="754"/>
    <tableColumn id="4" xr3:uid="{FA2398EF-4AF5-4A26-81C5-ECBDBDDA3A86}" name="Q/Q Growth" dataDxfId="753"/>
  </tableColumns>
  <tableStyleInfo name="TableStyleMedium1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AC326661-3BE3-4711-9BA8-893466CB08F6}" name="Table142933288" displayName="Table142933288" ref="E2:H14" totalsRowShown="0">
  <tableColumns count="4">
    <tableColumn id="1" xr3:uid="{489365B8-08AA-472C-98F2-734E99C7AB28}" name="Q"/>
    <tableColumn id="2" xr3:uid="{BBEED2F7-69BB-4A93-BDC5-009299C4C311}" name="Visits Per Q"/>
    <tableColumn id="3" xr3:uid="{FB9FC092-5F84-44C3-AE3B-9FE91311055C}" name="Y/Y Growth" dataDxfId="752"/>
    <tableColumn id="4" xr3:uid="{BFADFDB1-8E1E-4754-B7A7-696ED5B380DD}" name="Q/Q Growth" dataDxfId="751"/>
  </tableColumns>
  <tableStyleInfo name="TableStyleMedium1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410F60F6-2887-4A5B-B2DF-49B5ACB2CF22}" name="Table112832308" displayName="Table112832308" ref="X2:AA14" totalsRowShown="0">
  <tableColumns count="4">
    <tableColumn id="1" xr3:uid="{5E432080-CEA2-4B2A-AD6A-E79861C0C57C}" name="Q" dataDxfId="750"/>
    <tableColumn id="2" xr3:uid="{08451DB4-64BB-4BB4-8EA1-06194CD3F807}" name="Downloads Per Q" dataDxfId="749"/>
    <tableColumn id="3" xr3:uid="{82734808-C4A4-438D-A139-F39C644BE39A}" name="Y/Y Growth" dataDxfId="748"/>
    <tableColumn id="4" xr3:uid="{E0876588-9B18-445C-B50F-DCF36B1B19FB}" name="Q/Q Growth" dataDxfId="747"/>
  </tableColumns>
  <tableStyleInfo name="TableStyleMedium1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B854831-18F5-4CBD-B30B-B1A2318FF385}" name="Table17232413233064" displayName="Table17232413233064" ref="AH2:AK6" totalsRowShown="0">
  <tableColumns count="4">
    <tableColumn id="1" xr3:uid="{6730E85E-9D17-445A-BA0F-BF3272217D38}" name="Independent  Variable"/>
    <tableColumn id="2" xr3:uid="{FF01D340-573F-4CE5-BD03-B38CFF6FBFE6}" name="Slope" dataDxfId="746">
      <calculatedColumnFormula>SLOPE(AE7:AE13,M7:M13)</calculatedColumnFormula>
    </tableColumn>
    <tableColumn id="3" xr3:uid="{A11CAA77-0D52-4CF9-B68E-AB7560F75869}" name="Intercept" dataDxfId="745">
      <calculatedColumnFormula>INTERCEPT(AE7:AE13,M7:M13)</calculatedColumnFormula>
    </tableColumn>
    <tableColumn id="4" xr3:uid="{8941DA71-339D-4AE1-B06D-EB14D256D832}" name="R-Squared" dataDxfId="744">
      <calculatedColumnFormula>RSQ(AE7:AE13,M7:M13)</calculatedColumnFormula>
    </tableColumn>
  </tableColumns>
  <tableStyleInfo name="TableStyleMedium1" showFirstColumn="1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967DC94A-01FE-4482-A771-41770918A912}" name="Table8263061321203" displayName="Table8263061321203" ref="A2:C39" totalsRowShown="0" tableBorderDxfId="743">
  <tableColumns count="3">
    <tableColumn id="1" xr3:uid="{64D6CA86-6611-496C-94ED-781062AA4E65}" name="Date" dataDxfId="742"/>
    <tableColumn id="2" xr3:uid="{B20318D4-6638-467B-ADD2-1305E373390B}" name="Website Visits" dataDxfId="741"/>
    <tableColumn id="3" xr3:uid="{AB9767D8-B74D-4F6C-A6B0-4AFFED128D15}" name="Y/Y Growth" dataDxfId="740"/>
  </tableColumns>
  <tableStyleInfo name="TableStyleMedium1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5766E66-DF74-461D-B879-90239E8925CB}" name="Table10273171422204" displayName="Table10273171422204" ref="J2:N39" totalsRowShown="0">
  <tableColumns count="5">
    <tableColumn id="1" xr3:uid="{BAD0483B-1866-494C-8F22-9D8DD52E0446}" name="Date" dataDxfId="739"/>
    <tableColumn id="3" xr3:uid="{3109BA59-8EF8-4701-A657-E9586E59A77A}" name="Kohls - Shopping &amp; discounts" dataDxfId="738"/>
    <tableColumn id="2" xr3:uid="{924F9C25-8096-4B70-9E32-40C530DE2160}" name="Kohl's - Online Shopping Deals, Coupons &amp; Rewards" dataDxfId="737"/>
    <tableColumn id="4" xr3:uid="{E8979C4A-6E11-425F-A935-5AA400B4A3EF}" name="Total" dataDxfId="736">
      <calculatedColumnFormula>SUM(K3:L3)</calculatedColumnFormula>
    </tableColumn>
    <tableColumn id="5" xr3:uid="{D8EE3922-3F0E-4E63-B156-D8CCA5DF1586}" name="Y/Y Growth" dataDxfId="735"/>
  </tableColumns>
  <tableStyleInfo name="TableStyleMedium1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F421FA24-979E-432C-A48B-B90BFC9F1311}" name="Table1186194" displayName="Table1186194" ref="U2:X14" totalsRowShown="0">
  <tableColumns count="4">
    <tableColumn id="1" xr3:uid="{158F1099-1E8A-45BB-82C8-89A9B9D49D46}" name="Q" dataDxfId="734"/>
    <tableColumn id="2" xr3:uid="{379732D0-94E1-495B-B5E4-EE3F5C556A34}" name="Revenue" dataDxfId="733"/>
    <tableColumn id="3" xr3:uid="{5EF47206-6748-4540-9A45-6F5112836BE7}" name="Y/Y Growth" dataDxfId="732"/>
    <tableColumn id="4" xr3:uid="{965C190E-D20F-41FC-968E-E96081970B9E}" name="Q/Q Growth" dataDxfId="731"/>
  </tableColumns>
  <tableStyleInfo name="TableStyleMedium1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1FD56CFE-E624-4AC2-9C0F-815EA7D23860}" name="Table142933289" displayName="Table142933289" ref="E2:H14" totalsRowShown="0">
  <tableColumns count="4">
    <tableColumn id="1" xr3:uid="{E255025F-AF54-40D8-B518-8BB8F7D70EF1}" name="Q"/>
    <tableColumn id="2" xr3:uid="{428C2BE3-5D95-47E4-B5D1-14CBA13B6DFD}" name="Visits Per Q"/>
    <tableColumn id="3" xr3:uid="{B088791A-1CDC-4AEF-B0CC-3A384C181D49}" name="Y/Y Growth" dataDxfId="730"/>
    <tableColumn id="4" xr3:uid="{6B937B45-3CD7-4ED4-9BBB-81D08CD1D1EF}" name="Q/Q Growth" dataDxfId="729"/>
  </tableColumns>
  <tableStyleInfo name="TableStyleMedium1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E69CF9E5-86E1-481E-905C-B5D8C0969F0C}" name="Table112832309" displayName="Table112832309" ref="P2:S14" totalsRowShown="0">
  <tableColumns count="4">
    <tableColumn id="1" xr3:uid="{3A82B394-3189-4A66-ABAC-CCC011D80854}" name="Q" dataDxfId="728"/>
    <tableColumn id="2" xr3:uid="{FA5A34B2-006F-489B-B143-8F7365B6F00D}" name="Downloads Per Q" dataDxfId="727"/>
    <tableColumn id="3" xr3:uid="{F92CA0A4-0104-4F21-85BC-76EAF84A88A2}" name="Y/Y Growth" dataDxfId="726"/>
    <tableColumn id="4" xr3:uid="{968BDB34-3DAA-4D33-8A99-E3728B8467A3}" name="Q/Q Growth" dataDxfId="725"/>
  </tableColumns>
  <tableStyleInfo name="TableStyleMedium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A530395-6C29-4D97-B879-54559F616978}" name="Table17232413233065" displayName="Table17232413233065" ref="Z2:AC6" totalsRowShown="0">
  <tableColumns count="4">
    <tableColumn id="1" xr3:uid="{7ED6366F-FC15-4845-AFD1-62A635DEE692}" name="Independent  Variable"/>
    <tableColumn id="2" xr3:uid="{9A6D58E1-27D6-4EB4-B638-AAE7742F454D}" name="Slope" dataDxfId="724">
      <calculatedColumnFormula>SLOPE(W7:W13,E7:E13)</calculatedColumnFormula>
    </tableColumn>
    <tableColumn id="3" xr3:uid="{A2F00C65-08D9-4057-AAF1-5DFF46128C5E}" name="Intercept" dataDxfId="723">
      <calculatedColumnFormula>INTERCEPT(W7:W13,E7:E13)</calculatedColumnFormula>
    </tableColumn>
    <tableColumn id="4" xr3:uid="{78C9E175-3145-4326-A3EA-3404C12E170D}" name="R-Squared" dataDxfId="722">
      <calculatedColumnFormula>RSQ(W7:W13,E7:E13)</calculatedColumnFormula>
    </tableColumn>
  </tableColumns>
  <tableStyleInfo name="TableStyleMedium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D3DE6BEF-E1A8-497B-8AD4-90605036A2CC}" name="Table1186120" displayName="Table1186120" ref="J2:M13" totalsRowShown="0">
  <tableColumns count="4">
    <tableColumn id="1" xr3:uid="{3784CF31-37CE-4C8B-9BCD-5003AB0E5084}" name="Q" dataDxfId="951"/>
    <tableColumn id="2" xr3:uid="{BA182A3C-2778-49BB-92C8-10E4C3DAFE05}" name="Revenue" dataDxfId="950"/>
    <tableColumn id="3" xr3:uid="{B73DDD41-D7E9-4E7E-B65D-999F111B15EE}" name="Y/Y Growth" dataDxfId="949"/>
    <tableColumn id="4" xr3:uid="{8C2372E9-A3DA-4E2E-BE58-B18FF0A2520F}" name="Q/Q Growth" dataDxfId="948"/>
  </tableColumns>
  <tableStyleInfo name="TableStyleMedium1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7635D08-E0C0-4A8C-839A-A7696D7CF6E2}" name="Table8263061321220" displayName="Table8263061321220" ref="A2:C39" totalsRowShown="0" tableBorderDxfId="721">
  <tableColumns count="3">
    <tableColumn id="1" xr3:uid="{487F3D09-B499-4176-8FAE-A4314045D4B4}" name="Date" dataDxfId="720"/>
    <tableColumn id="2" xr3:uid="{BE451BC0-7A1C-4113-830A-D5D30529CBEB}" name="Website Visits" dataDxfId="719"/>
    <tableColumn id="3" xr3:uid="{415B0E4F-B067-4E1B-9F83-521786065FF2}" name="Y/Y Growth" dataDxfId="718"/>
  </tableColumns>
  <tableStyleInfo name="TableStyleMedium1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989B14F5-DCDF-4918-9B24-9F86B05A2E1D}" name="Table142933290" displayName="Table142933290" ref="E2:H14" totalsRowShown="0">
  <tableColumns count="4">
    <tableColumn id="1" xr3:uid="{3EC12359-7D19-464C-AA07-C554DBC2914E}" name="Q"/>
    <tableColumn id="2" xr3:uid="{5DAFF903-E006-4361-A401-21D8364C63A2}" name="Visits Per Q"/>
    <tableColumn id="3" xr3:uid="{5050792D-C435-4780-98D6-FEC65A49F5E1}" name="Y/Y Growth" dataDxfId="717"/>
    <tableColumn id="4" xr3:uid="{F6A7D2B7-91A3-429D-9D85-CE5689701625}" name="Q/Q Growth" dataDxfId="716"/>
  </tableColumns>
  <tableStyleInfo name="TableStyleMedium1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B72202E0-D650-4C4B-82E5-C2A271E6B259}" name="Table82630660240" displayName="Table82630660240" ref="A2:C39" totalsRowShown="0" tableBorderDxfId="715">
  <tableColumns count="3">
    <tableColumn id="1" xr3:uid="{25B94A00-0B30-4A8A-B224-73267E9C2C46}" name="Date" dataDxfId="714"/>
    <tableColumn id="2" xr3:uid="{D516F1BC-6250-4959-8FCD-B453BABC51A5}" name="Website Visits" dataDxfId="713"/>
    <tableColumn id="3" xr3:uid="{8E5746E4-FA1D-4F69-B691-11376F166EC0}" name="Y/Y Growth" dataDxfId="712"/>
  </tableColumns>
  <tableStyleInfo name="TableStyleMedium1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0E353F2-66DD-4263-9408-759178429725}" name="Table102731761241" displayName="Table102731761241" ref="J2:L39" totalsRowShown="0">
  <tableColumns count="3">
    <tableColumn id="1" xr3:uid="{FB455EC3-9698-4827-83ED-EA7AA26C9081}" name="Date" dataDxfId="711"/>
    <tableColumn id="4" xr3:uid="{8172E541-DAFF-4776-9469-151E20791FDF}" name="Total" dataDxfId="710"/>
    <tableColumn id="5" xr3:uid="{644C52B5-D12F-4975-95A0-A64FC3901975}" name="Y/Y Growth" dataDxfId="709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EF64AF19-BC70-48C0-A2AB-F691217B15D4}" name="Table1186196" displayName="Table1186196" ref="S2:V13" totalsRowShown="0">
  <tableColumns count="4">
    <tableColumn id="1" xr3:uid="{42B7A162-5BFF-45C2-BB3E-FDACDFC0EDA9}" name="Q" dataDxfId="708"/>
    <tableColumn id="2" xr3:uid="{193A8C27-C36D-40F5-883E-E4F03E00D0C7}" name="Revenue" dataDxfId="707"/>
    <tableColumn id="3" xr3:uid="{4647E21D-82F9-4790-82FA-E045681CA31D}" name="Y/Y Growth" dataDxfId="706"/>
    <tableColumn id="4" xr3:uid="{17DED78B-F151-4FCD-8395-F793700941C4}" name="Q/Q Growth" dataDxfId="705"/>
  </tableColumns>
  <tableStyleInfo name="TableStyleMedium1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32B9AED2-A670-4393-AB16-4574FE8B6055}" name="Table14115202" displayName="Table14115202" ref="E2:H13" totalsRowShown="0">
  <tableColumns count="4">
    <tableColumn id="1" xr3:uid="{481EE8A3-04F1-4B5C-AAB2-A8251B4EBDB8}" name="Q"/>
    <tableColumn id="2" xr3:uid="{9742C29E-4688-4451-BD88-27F1D48D242C}" name="Visits Per Q"/>
    <tableColumn id="3" xr3:uid="{F734A2A8-F60B-4A05-83D1-92E1B5171A93}" name="Y/Y Growth" dataDxfId="704"/>
    <tableColumn id="4" xr3:uid="{E647CA99-0DA2-4B4C-895B-E4F8A329F061}" name="Q/Q Growth" dataDxfId="703"/>
  </tableColumns>
  <tableStyleInfo name="TableStyleMedium1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D24AFBFC-7578-469B-B8ED-0850DC6ACA7D}" name="Table11283236257" displayName="Table11283236257" ref="N2:Q13" totalsRowShown="0">
  <tableColumns count="4">
    <tableColumn id="1" xr3:uid="{FD936537-088C-41DA-98AC-E7776D3209CA}" name="Q" dataDxfId="702"/>
    <tableColumn id="2" xr3:uid="{935A8EB8-7317-433C-B6A4-AB22F78D4394}" name="Downloads Per Q" dataDxfId="701"/>
    <tableColumn id="3" xr3:uid="{1C81BAAF-BF96-4224-8699-FCFC3BEC99B4}" name="Y/Y Growth" dataDxfId="700"/>
    <tableColumn id="4" xr3:uid="{DE1CD721-AB3F-49D7-85E8-894909321098}" name="Q/Q Growth" dataDxfId="699"/>
  </tableColumns>
  <tableStyleInfo name="TableStyleMedium1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30C35E0F-6D74-4B41-ABD1-6EFD23FED682}" name="Table172324132342361381" displayName="Table172324132342361381" ref="X2:AA6" totalsRowShown="0">
  <tableColumns count="4">
    <tableColumn id="1" xr3:uid="{44F1A037-3B41-4724-A72B-975C723785F7}" name="Independent  Variable"/>
    <tableColumn id="2" xr3:uid="{6FECFB80-93C0-4B33-BE4D-3C64A313815C}" name="Slope" dataDxfId="698">
      <calculatedColumnFormula>SLOPE(U7:U13,C7:C13)</calculatedColumnFormula>
    </tableColumn>
    <tableColumn id="3" xr3:uid="{7D4EDD36-D534-4942-816C-15CD772E066D}" name="Intercept" dataDxfId="697">
      <calculatedColumnFormula>INTERCEPT(U7:U13,C7:C13)</calculatedColumnFormula>
    </tableColumn>
    <tableColumn id="4" xr3:uid="{5DC12580-09DD-40E5-9377-20A3B54FAF99}" name="R-Squared" dataDxfId="696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EFB3BD0-AF99-4817-A441-63301523DC8F}" name="Table8263061321224" displayName="Table8263061321224" ref="A2:C39" totalsRowShown="0" tableBorderDxfId="695">
  <tableColumns count="3">
    <tableColumn id="1" xr3:uid="{96E426EA-B4F2-4584-A710-EDF69EC49181}" name="Date" dataDxfId="694"/>
    <tableColumn id="2" xr3:uid="{88328C51-D4F9-408A-B8D8-0B106405B148}" name="Website Visits" dataDxfId="693"/>
    <tableColumn id="3" xr3:uid="{6BD5B001-342C-4C18-B103-4DEEF043EE44}" name="Y/Y Growth" dataDxfId="692"/>
  </tableColumns>
  <tableStyleInfo name="TableStyleMedium1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91AA8BD-E2B6-41B9-9499-D933F88B0FEA}" name="Table10273171422225" displayName="Table10273171422225" ref="J2:L39" totalsRowShown="0">
  <tableColumns count="3">
    <tableColumn id="1" xr3:uid="{D82B5D7A-C14F-462E-BFA7-3BCE4DFCB34E}" name="Date" dataDxfId="691"/>
    <tableColumn id="4" xr3:uid="{DE83BA0A-3A49-42D4-AF9A-FC32259EAD12}" name="Total" dataDxfId="690"/>
    <tableColumn id="5" xr3:uid="{2308EB42-0AE8-4DF4-8D33-27C9A2A6C990}" name="Y/Y Growth" dataDxfId="689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79B32359-BC36-465B-8220-3A6D8554EDB8}" name="Table14115" displayName="Table14115" ref="E2:H13" totalsRowShown="0">
  <tableColumns count="4">
    <tableColumn id="1" xr3:uid="{6598E19E-2711-43BE-B668-8BEA5EF87E74}" name="Q"/>
    <tableColumn id="2" xr3:uid="{2B63C651-90D9-4FE8-90EB-720B87C2AE14}" name="Visits Per Q"/>
    <tableColumn id="3" xr3:uid="{936E0640-113D-471E-ADC8-7ED633590327}" name="Y/Y Growth" dataDxfId="947"/>
    <tableColumn id="4" xr3:uid="{E776004D-4B63-4D9A-AADE-75C2D279D663}" name="Q/Q Growth" dataDxfId="946"/>
  </tableColumns>
  <tableStyleInfo name="TableStyleMedium1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4E4415B1-86E7-486D-9D34-4A5586BB65C3}" name="Table1186197" displayName="Table1186197" ref="S2:V14" totalsRowShown="0">
  <tableColumns count="4">
    <tableColumn id="1" xr3:uid="{25313AFB-53DD-49D2-98AD-D894F8C6D528}" name="Q" dataDxfId="688"/>
    <tableColumn id="2" xr3:uid="{78801941-3C12-4C44-B929-AD24942F0B6F}" name="Revenue" dataDxfId="687"/>
    <tableColumn id="3" xr3:uid="{1A2381E3-C248-454B-A124-12FCD0C2F0F5}" name="Y/Y Growth" dataDxfId="686"/>
    <tableColumn id="4" xr3:uid="{A7CD570A-5311-48C6-B8BA-71DC48EB0D79}" name="Q/Q Growth" dataDxfId="685"/>
  </tableColumns>
  <tableStyleInfo name="TableStyleMedium1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0EA2EF64-AB6C-47D6-A561-8EF2F0069BCB}" name="Table142933291" displayName="Table142933291" ref="E2:H14" totalsRowShown="0">
  <tableColumns count="4">
    <tableColumn id="1" xr3:uid="{0C20AF72-5852-41E5-A353-6A0849A71971}" name="Q"/>
    <tableColumn id="2" xr3:uid="{BB95FBF9-327A-4729-AD52-11ED275D1AC7}" name="Visits Per Q"/>
    <tableColumn id="3" xr3:uid="{1B00123E-E1E7-40A0-B320-06B32BE36342}" name="Y/Y Growth" dataDxfId="684"/>
    <tableColumn id="4" xr3:uid="{99962529-249C-4A63-BABD-555143A6FAA7}" name="Q/Q Growth" dataDxfId="683"/>
  </tableColumns>
  <tableStyleInfo name="TableStyleMedium1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EBE74749-AE76-4298-93DE-69D25DF91377}" name="Table112832310" displayName="Table112832310" ref="N2:Q14" totalsRowShown="0">
  <tableColumns count="4">
    <tableColumn id="1" xr3:uid="{BB4EDD4A-2CDA-43EB-97CA-909018A93703}" name="Q" dataDxfId="682"/>
    <tableColumn id="2" xr3:uid="{11175557-165E-49E2-B660-50938AFA2EE5}" name="Downloads Per Q" dataDxfId="681"/>
    <tableColumn id="3" xr3:uid="{69B17001-7902-47BC-8632-50575E25B18E}" name="Y/Y Growth" dataDxfId="680"/>
    <tableColumn id="4" xr3:uid="{B06FA5E7-652C-4FFE-8A3C-0B72E8262407}" name="Q/Q Growth" dataDxfId="679"/>
  </tableColumns>
  <tableStyleInfo name="TableStyleMedium1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DE22D01-7976-4682-BB3A-994BA4B2EB35}" name="Table17232413241" displayName="Table17232413241" ref="X2:AA6" totalsRowShown="0">
  <tableColumns count="4">
    <tableColumn id="1" xr3:uid="{F25F31B2-1653-42E5-903F-8D1E472D27C3}" name="Independent  Variable"/>
    <tableColumn id="2" xr3:uid="{3B184741-B241-4A87-A17E-38C343E8396C}" name="Slope" dataDxfId="678">
      <calculatedColumnFormula>SLOPE(U7:U13,C7:C13)</calculatedColumnFormula>
    </tableColumn>
    <tableColumn id="3" xr3:uid="{08D1654A-45CD-495A-AAE9-8C8203FF3D0E}" name="Intercept" dataDxfId="677">
      <calculatedColumnFormula>INTERCEPT(U7:U13,C7:C13)</calculatedColumnFormula>
    </tableColumn>
    <tableColumn id="4" xr3:uid="{AD8E459D-4E69-4055-BD55-4E8291CB8EEF}" name="R-Squared" dataDxfId="676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61B4639-37E6-4B16-A6C0-403CCB02BF81}" name="Table8263061321228" displayName="Table8263061321228" ref="A2:C39" totalsRowShown="0" tableBorderDxfId="675">
  <tableColumns count="3">
    <tableColumn id="1" xr3:uid="{50445147-8BB6-413B-845C-86AB0A4DD7DE}" name="Date" dataDxfId="674"/>
    <tableColumn id="2" xr3:uid="{50D992E9-EF06-4BEC-B77F-AB6B015B3DCC}" name="Website Visits" dataDxfId="673"/>
    <tableColumn id="3" xr3:uid="{4CF1FA19-9CC2-47F2-AB9A-EAC2C55383F5}" name="Y/Y Growth" dataDxfId="672"/>
  </tableColumns>
  <tableStyleInfo name="TableStyleMedium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3BC616B-5CE3-496F-9F70-5429BEE3E5A2}" name="Table10273171422229" displayName="Table10273171422229" ref="J2:L39" totalsRowShown="0">
  <tableColumns count="3">
    <tableColumn id="1" xr3:uid="{CBA3D28C-A8F0-4BB5-BC92-B3DA133BBE24}" name="Date" dataDxfId="671"/>
    <tableColumn id="4" xr3:uid="{3B5B1636-FD9B-4E8E-B7CE-9B271BFD8E7E}" name="Total" dataDxfId="670"/>
    <tableColumn id="5" xr3:uid="{9F2C6804-226C-4904-8D70-C073CBDA02C9}" name="Y/Y Growth" dataDxfId="669"/>
  </tableColumns>
  <tableStyleInfo name="TableStyleMedium1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A674BD6B-A698-4C1F-9E4C-377A8F0516AE}" name="Table1186198" displayName="Table1186198" ref="S2:V14" totalsRowShown="0">
  <tableColumns count="4">
    <tableColumn id="1" xr3:uid="{11C9399A-1042-429D-98DB-C288B6186C7D}" name="Q" dataDxfId="668"/>
    <tableColumn id="2" xr3:uid="{B0C47841-4CDA-452B-9C52-AE944D4C6096}" name="Revenue" dataDxfId="667"/>
    <tableColumn id="3" xr3:uid="{B9C84A3C-B11E-4187-A035-70F204C4FE23}" name="Y/Y Growth" dataDxfId="666"/>
    <tableColumn id="4" xr3:uid="{7B8CFB97-55D6-49DC-8E9F-694ECD2188C3}" name="Q/Q Growth" dataDxfId="665"/>
  </tableColumns>
  <tableStyleInfo name="TableStyleMedium1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0EFB937A-9D30-47B3-9EB4-E02CDED23CF8}" name="Table142933292" displayName="Table142933292" ref="E2:H14" totalsRowShown="0">
  <tableColumns count="4">
    <tableColumn id="1" xr3:uid="{23BA6D0D-F90E-4287-A9E3-88CFE59C1670}" name="Q"/>
    <tableColumn id="2" xr3:uid="{D446B553-AE17-4ED8-9564-D54FAA804132}" name="Visits Per Q"/>
    <tableColumn id="3" xr3:uid="{47C863EB-69D9-4D43-961F-34703AF99254}" name="Y/Y Growth" dataDxfId="664"/>
    <tableColumn id="4" xr3:uid="{02D712F8-E9F2-4FC1-8BF7-6C13F5E7D50A}" name="Q/Q Growth" dataDxfId="663"/>
  </tableColumns>
  <tableStyleInfo name="TableStyleMedium1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EFACCADF-1327-4D88-AF17-70659A28A8B9}" name="Table112832311" displayName="Table112832311" ref="N2:Q14" totalsRowShown="0">
  <tableColumns count="4">
    <tableColumn id="1" xr3:uid="{A9E70CE7-D68E-4A8E-947B-77AC622FDB8D}" name="Q" dataDxfId="662"/>
    <tableColumn id="2" xr3:uid="{6628D3B5-B31F-4AED-B9AE-EB0D3EB67935}" name="Downloads Per Q" dataDxfId="661"/>
    <tableColumn id="3" xr3:uid="{EE3D922F-AE2A-433C-9BD8-F108C56AF77F}" name="Y/Y Growth" dataDxfId="660"/>
    <tableColumn id="4" xr3:uid="{842D51DA-4E10-4A89-96CF-EF04417633DC}" name="Q/Q Growth" dataDxfId="659"/>
  </tableColumns>
  <tableStyleInfo name="TableStyleMedium1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B815EFE-0B34-47F6-A657-F68BAD027CA3}" name="Table17232413244" displayName="Table17232413244" ref="X2:AA6" totalsRowShown="0">
  <tableColumns count="4">
    <tableColumn id="1" xr3:uid="{E4F698EB-7603-439F-B3BB-5538C12430C2}" name="Independent  Variable"/>
    <tableColumn id="2" xr3:uid="{ABC74290-137A-4DE7-9BC6-B982CCD4B75A}" name="Slope" dataDxfId="658">
      <calculatedColumnFormula>SLOPE(U7:U13,C7:C13)</calculatedColumnFormula>
    </tableColumn>
    <tableColumn id="3" xr3:uid="{2E40E460-03AD-4B50-A148-7B9B05FF9403}" name="Intercept" dataDxfId="657">
      <calculatedColumnFormula>INTERCEPT(U7:U13,C7:C13)</calculatedColumnFormula>
    </tableColumn>
    <tableColumn id="4" xr3:uid="{AC996464-469E-4117-A96D-0DF8CACD274E}" name="R-Squared" dataDxfId="656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FDAC53A-0A32-43DE-A8CB-EE48A87CDEE9}" name="Table172324132342361374" displayName="Table172324132342361374" ref="O2:R4" totalsRowShown="0">
  <tableColumns count="4">
    <tableColumn id="1" xr3:uid="{7238CB2F-4346-4851-B2D6-D9A85CFA992A}" name="Independent  Variable"/>
    <tableColumn id="2" xr3:uid="{48F93BB8-71C3-4694-A44E-C0FEB25E5BC6}" name="Slope" dataDxfId="945">
      <calculatedColumnFormula>SLOPE(L7:L13,#REF!)</calculatedColumnFormula>
    </tableColumn>
    <tableColumn id="3" xr3:uid="{18B8AB60-7E8B-48C3-B9E8-028E2E96E617}" name="Intercept" dataDxfId="944">
      <calculatedColumnFormula>INTERCEPT(L7:L13,#REF!)</calculatedColumnFormula>
    </tableColumn>
    <tableColumn id="4" xr3:uid="{6B415627-E3BE-4674-A373-2E20345B4A45}" name="R-Squared" dataDxfId="943">
      <calculatedColumnFormula>RSQ(L7:L13,#REF!)</calculatedColumnFormula>
    </tableColumn>
  </tableColumns>
  <tableStyleInfo name="TableStyleMedium1" showFirstColumn="1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0849B55-7BBD-4BE5-B8A8-7BAA941F7804}" name="Table8263061321232" displayName="Table8263061321232" ref="A2:C39" totalsRowShown="0" tableBorderDxfId="655">
  <tableColumns count="3">
    <tableColumn id="1" xr3:uid="{00F22A83-B0DC-4B95-80FF-FE2E72665451}" name="Date" dataDxfId="654"/>
    <tableColumn id="2" xr3:uid="{80D69DB8-7943-4CBE-91BE-5B0FD227FE1E}" name="Website Visits" dataDxfId="653"/>
    <tableColumn id="3" xr3:uid="{B6989594-861F-4EAF-B6B6-B19A9DD78622}" name="Y/Y Growth" dataDxfId="652"/>
  </tableColumns>
  <tableStyleInfo name="TableStyleMedium1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1D68BBE-73B8-4053-9C6B-DA07A07D5035}" name="Table10273171422233" displayName="Table10273171422233" ref="J2:L39" totalsRowShown="0">
  <tableColumns count="3">
    <tableColumn id="1" xr3:uid="{9A804FCE-28BB-4716-960A-CE9BE1C68C71}" name="Date" dataDxfId="651"/>
    <tableColumn id="4" xr3:uid="{721C934F-355B-4DB3-A965-8802F8BA4DEA}" name="Total" dataDxfId="650"/>
    <tableColumn id="5" xr3:uid="{15F55545-9DC3-4FF6-970B-A907466F57C9}" name="Y/Y Growth" dataDxfId="649"/>
  </tableColumns>
  <tableStyleInfo name="TableStyleMedium1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5660598B-9F20-4B60-A12A-D737655F5BB7}" name="Table1186199" displayName="Table1186199" ref="S2:V14" totalsRowShown="0">
  <tableColumns count="4">
    <tableColumn id="1" xr3:uid="{AA1075B3-8AA1-402A-9B78-224D26A10A8A}" name="Q" dataDxfId="648"/>
    <tableColumn id="2" xr3:uid="{EBDBA77F-B8A6-4396-A377-447789205665}" name="Revenue" dataDxfId="647"/>
    <tableColumn id="3" xr3:uid="{CE662753-5149-445B-9089-AF990E01B654}" name="Y/Y Growth" dataDxfId="646"/>
    <tableColumn id="4" xr3:uid="{FEF1D06E-E491-4DD6-969D-F4EA8C75B07C}" name="Q/Q Growth" dataDxfId="645"/>
  </tableColumns>
  <tableStyleInfo name="TableStyleMedium1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1824071-75F7-4F6A-926B-857D4A760389}" name="Table142933293" displayName="Table142933293" ref="E2:H14" totalsRowShown="0">
  <tableColumns count="4">
    <tableColumn id="1" xr3:uid="{4E5AB719-D8BB-4396-8882-14ECDE421D9F}" name="Q"/>
    <tableColumn id="2" xr3:uid="{31E9413A-9253-4952-AE18-3DD70ACF7C2E}" name="Visits Per Q"/>
    <tableColumn id="3" xr3:uid="{8C0118D2-7A11-481F-89F0-2F25B72C360E}" name="Y/Y Growth" dataDxfId="644"/>
    <tableColumn id="4" xr3:uid="{9D542DEB-3758-46E5-A198-890AF0640EDC}" name="Q/Q Growth" dataDxfId="643"/>
  </tableColumns>
  <tableStyleInfo name="TableStyleMedium1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85D015EE-AE03-45A2-8CF2-97A007EFA9B2}" name="Table112832312" displayName="Table112832312" ref="N2:Q14" totalsRowShown="0">
  <tableColumns count="4">
    <tableColumn id="1" xr3:uid="{B4E64EE1-5481-48AD-8D5B-FCAC6CE3108A}" name="Q" dataDxfId="642"/>
    <tableColumn id="2" xr3:uid="{159BF6D8-4D2A-4CA9-BB8E-46F730EC4FEB}" name="Downloads Per Q" dataDxfId="641"/>
    <tableColumn id="3" xr3:uid="{77056CF4-6891-4C87-8D2B-B1FE1C5DD2DD}" name="Y/Y Growth" dataDxfId="640"/>
    <tableColumn id="4" xr3:uid="{B1987F38-4C22-4229-B36A-5116894958A2}" name="Q/Q Growth" dataDxfId="639"/>
  </tableColumns>
  <tableStyleInfo name="TableStyleMedium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D1CC825-0D89-4356-ADE5-EEF438E4D58F}" name="Table17232413245" displayName="Table17232413245" ref="X2:AA6" totalsRowShown="0">
  <tableColumns count="4">
    <tableColumn id="1" xr3:uid="{AF1C76BF-7B9B-4D30-A07D-E66B04C7B615}" name="Independent  Variable"/>
    <tableColumn id="2" xr3:uid="{D9AA6199-76E5-4545-8521-0E0C9AC0AA2A}" name="Slope" dataDxfId="638">
      <calculatedColumnFormula>SLOPE(U7:U13,C7:C13)</calculatedColumnFormula>
    </tableColumn>
    <tableColumn id="3" xr3:uid="{0994DF3A-B70A-4310-B68C-8B757A9DB4E1}" name="Intercept" dataDxfId="637">
      <calculatedColumnFormula>INTERCEPT(U7:U13,C7:C13)</calculatedColumnFormula>
    </tableColumn>
    <tableColumn id="4" xr3:uid="{B4681229-592B-4B7E-BA65-DEF52D9F4C24}" name="R-Squared" dataDxfId="636">
      <calculatedColumnFormula>RSQ(U7:U13,C7:C13)</calculatedColumnFormula>
    </tableColumn>
  </tableColumns>
  <tableStyleInfo name="TableStyleMedium1" showFirstColumn="1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A04944E-3C98-4568-AC51-708ED757B2F0}" name="Table82630660244" displayName="Table82630660244" ref="A2:C39" totalsRowShown="0" tableBorderDxfId="635">
  <tableColumns count="3">
    <tableColumn id="1" xr3:uid="{BB710EBA-9D64-4AF3-9EDE-BDB441756159}" name="Date" dataDxfId="634"/>
    <tableColumn id="2" xr3:uid="{C4389853-FB62-40FF-A822-1E686D3ECE23}" name="Website Visits" dataDxfId="633"/>
    <tableColumn id="3" xr3:uid="{AC592491-C4FC-4FF8-B751-04F5549D18CC}" name="Y/Y Growth" dataDxfId="632"/>
  </tableColumns>
  <tableStyleInfo name="TableStyleMedium1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8065BE4-C4A3-489F-88D3-6623DAB11CE4}" name="Table102731761245" displayName="Table102731761245" ref="J2:L39" totalsRowShown="0">
  <tableColumns count="3">
    <tableColumn id="1" xr3:uid="{6F506899-B4D4-4800-AC2E-508FEAA66D00}" name="Date" dataDxfId="631"/>
    <tableColumn id="4" xr3:uid="{784E7B4B-583D-4E21-A276-C5E60F55A991}" name="Total" dataDxfId="630"/>
    <tableColumn id="5" xr3:uid="{C7843936-30DC-44E4-810F-17CA38553189}" name="Y/Y Growth" dataDxfId="629"/>
  </tableColumns>
  <tableStyleInfo name="TableStyleMedium1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1AF4921B-C09E-48FC-B4FB-A2D906A76400}" name="Table1186200" displayName="Table1186200" ref="S2:V13" totalsRowShown="0">
  <tableColumns count="4">
    <tableColumn id="1" xr3:uid="{C5AF687D-1A6F-4EB4-9963-8D0EC41EB718}" name="Q" dataDxfId="628"/>
    <tableColumn id="2" xr3:uid="{29C9373A-DC30-4AD0-A5F8-9D362304D277}" name="Revenue" dataDxfId="627"/>
    <tableColumn id="3" xr3:uid="{C9CE8751-97A9-4EF3-A6F6-9BF8BE83776C}" name="Y/Y Growth" dataDxfId="626"/>
    <tableColumn id="4" xr3:uid="{70C5451C-524A-4714-9EAF-AE17F01AA70A}" name="Q/Q Growth" dataDxfId="625"/>
  </tableColumns>
  <tableStyleInfo name="TableStyleMedium1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39612A8E-A959-4F46-A0D4-C8FC1061D606}" name="Table14115211" displayName="Table14115211" ref="E2:H13" totalsRowShown="0">
  <tableColumns count="4">
    <tableColumn id="1" xr3:uid="{FA096EC9-74BA-4C3F-BA1B-B9962CAAD706}" name="Q"/>
    <tableColumn id="2" xr3:uid="{855D6FAE-B7D2-4124-A3F4-80C789E2D0B8}" name="Visits Per Q"/>
    <tableColumn id="3" xr3:uid="{A33BA31E-3042-420A-B6F1-7B55EA61389B}" name="Y/Y Growth" dataDxfId="624"/>
    <tableColumn id="4" xr3:uid="{DD98961E-DA48-440F-87D3-8CFCD309AD23}" name="Q/Q Growth" dataDxfId="62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table" Target="../tables/table44.xml"/><Relationship Id="rId6" Type="http://schemas.openxmlformats.org/officeDocument/2006/relationships/table" Target="../tables/table49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table" Target="../tables/table5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2" Type="http://schemas.openxmlformats.org/officeDocument/2006/relationships/table" Target="../tables/table59.xml"/><Relationship Id="rId1" Type="http://schemas.openxmlformats.org/officeDocument/2006/relationships/table" Target="../tables/table58.xml"/><Relationship Id="rId6" Type="http://schemas.openxmlformats.org/officeDocument/2006/relationships/table" Target="../tables/table63.xml"/><Relationship Id="rId5" Type="http://schemas.openxmlformats.org/officeDocument/2006/relationships/table" Target="../tables/table62.xml"/><Relationship Id="rId4" Type="http://schemas.openxmlformats.org/officeDocument/2006/relationships/table" Target="../tables/table6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Relationship Id="rId6" Type="http://schemas.openxmlformats.org/officeDocument/2006/relationships/table" Target="../tables/table69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1.xml"/><Relationship Id="rId1" Type="http://schemas.openxmlformats.org/officeDocument/2006/relationships/table" Target="../tables/table7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table" Target="../tables/table73.xml"/><Relationship Id="rId1" Type="http://schemas.openxmlformats.org/officeDocument/2006/relationships/table" Target="../tables/table72.xml"/><Relationship Id="rId6" Type="http://schemas.openxmlformats.org/officeDocument/2006/relationships/table" Target="../tables/table77.xml"/><Relationship Id="rId5" Type="http://schemas.openxmlformats.org/officeDocument/2006/relationships/table" Target="../tables/table76.xml"/><Relationship Id="rId4" Type="http://schemas.openxmlformats.org/officeDocument/2006/relationships/table" Target="../tables/table7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0.xml"/><Relationship Id="rId2" Type="http://schemas.openxmlformats.org/officeDocument/2006/relationships/table" Target="../tables/table79.xml"/><Relationship Id="rId1" Type="http://schemas.openxmlformats.org/officeDocument/2006/relationships/table" Target="../tables/table78.xml"/><Relationship Id="rId6" Type="http://schemas.openxmlformats.org/officeDocument/2006/relationships/table" Target="../tables/table83.xml"/><Relationship Id="rId5" Type="http://schemas.openxmlformats.org/officeDocument/2006/relationships/table" Target="../tables/table82.xml"/><Relationship Id="rId4" Type="http://schemas.openxmlformats.org/officeDocument/2006/relationships/table" Target="../tables/table8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" Type="http://schemas.openxmlformats.org/officeDocument/2006/relationships/table" Target="../tables/table84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table" Target="../tables/table90.xml"/><Relationship Id="rId6" Type="http://schemas.openxmlformats.org/officeDocument/2006/relationships/table" Target="../tables/table95.xm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8.xml"/><Relationship Id="rId2" Type="http://schemas.openxmlformats.org/officeDocument/2006/relationships/table" Target="../tables/table97.xml"/><Relationship Id="rId1" Type="http://schemas.openxmlformats.org/officeDocument/2006/relationships/table" Target="../tables/table96.xml"/><Relationship Id="rId6" Type="http://schemas.openxmlformats.org/officeDocument/2006/relationships/table" Target="../tables/table101.xml"/><Relationship Id="rId5" Type="http://schemas.openxmlformats.org/officeDocument/2006/relationships/table" Target="../tables/table100.xml"/><Relationship Id="rId4" Type="http://schemas.openxmlformats.org/officeDocument/2006/relationships/table" Target="../tables/table9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table" Target="../tables/table102.xml"/><Relationship Id="rId6" Type="http://schemas.openxmlformats.org/officeDocument/2006/relationships/table" Target="../tables/table107.xml"/><Relationship Id="rId5" Type="http://schemas.openxmlformats.org/officeDocument/2006/relationships/table" Target="../tables/table106.xml"/><Relationship Id="rId4" Type="http://schemas.openxmlformats.org/officeDocument/2006/relationships/table" Target="../tables/table10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0.xml"/><Relationship Id="rId2" Type="http://schemas.openxmlformats.org/officeDocument/2006/relationships/table" Target="../tables/table109.xml"/><Relationship Id="rId1" Type="http://schemas.openxmlformats.org/officeDocument/2006/relationships/table" Target="../tables/table108.xml"/><Relationship Id="rId6" Type="http://schemas.openxmlformats.org/officeDocument/2006/relationships/table" Target="../tables/table113.xml"/><Relationship Id="rId5" Type="http://schemas.openxmlformats.org/officeDocument/2006/relationships/table" Target="../tables/table112.xml"/><Relationship Id="rId4" Type="http://schemas.openxmlformats.org/officeDocument/2006/relationships/table" Target="../tables/table1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" Type="http://schemas.openxmlformats.org/officeDocument/2006/relationships/table" Target="../tables/table114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2.xml"/><Relationship Id="rId2" Type="http://schemas.openxmlformats.org/officeDocument/2006/relationships/table" Target="../tables/table121.xml"/><Relationship Id="rId1" Type="http://schemas.openxmlformats.org/officeDocument/2006/relationships/table" Target="../tables/table120.xml"/><Relationship Id="rId6" Type="http://schemas.openxmlformats.org/officeDocument/2006/relationships/table" Target="../tables/table125.xml"/><Relationship Id="rId5" Type="http://schemas.openxmlformats.org/officeDocument/2006/relationships/table" Target="../tables/table124.xml"/><Relationship Id="rId4" Type="http://schemas.openxmlformats.org/officeDocument/2006/relationships/table" Target="../tables/table1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8.xml"/><Relationship Id="rId2" Type="http://schemas.openxmlformats.org/officeDocument/2006/relationships/table" Target="../tables/table127.xml"/><Relationship Id="rId1" Type="http://schemas.openxmlformats.org/officeDocument/2006/relationships/table" Target="../tables/table126.xml"/><Relationship Id="rId6" Type="http://schemas.openxmlformats.org/officeDocument/2006/relationships/table" Target="../tables/table131.xml"/><Relationship Id="rId5" Type="http://schemas.openxmlformats.org/officeDocument/2006/relationships/table" Target="../tables/table130.xml"/><Relationship Id="rId4" Type="http://schemas.openxmlformats.org/officeDocument/2006/relationships/table" Target="../tables/table12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4.xml"/><Relationship Id="rId2" Type="http://schemas.openxmlformats.org/officeDocument/2006/relationships/table" Target="../tables/table133.xml"/><Relationship Id="rId1" Type="http://schemas.openxmlformats.org/officeDocument/2006/relationships/table" Target="../tables/table132.xml"/><Relationship Id="rId6" Type="http://schemas.openxmlformats.org/officeDocument/2006/relationships/table" Target="../tables/table137.xml"/><Relationship Id="rId5" Type="http://schemas.openxmlformats.org/officeDocument/2006/relationships/table" Target="../tables/table136.xml"/><Relationship Id="rId4" Type="http://schemas.openxmlformats.org/officeDocument/2006/relationships/table" Target="../tables/table13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0.xml"/><Relationship Id="rId2" Type="http://schemas.openxmlformats.org/officeDocument/2006/relationships/table" Target="../tables/table139.xml"/><Relationship Id="rId1" Type="http://schemas.openxmlformats.org/officeDocument/2006/relationships/table" Target="../tables/table138.xml"/><Relationship Id="rId4" Type="http://schemas.openxmlformats.org/officeDocument/2006/relationships/table" Target="../tables/table14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4.xml"/><Relationship Id="rId2" Type="http://schemas.openxmlformats.org/officeDocument/2006/relationships/table" Target="../tables/table143.xml"/><Relationship Id="rId1" Type="http://schemas.openxmlformats.org/officeDocument/2006/relationships/table" Target="../tables/table142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0.xml"/><Relationship Id="rId2" Type="http://schemas.openxmlformats.org/officeDocument/2006/relationships/table" Target="../tables/table149.xml"/><Relationship Id="rId1" Type="http://schemas.openxmlformats.org/officeDocument/2006/relationships/table" Target="../tables/table148.xml"/><Relationship Id="rId6" Type="http://schemas.openxmlformats.org/officeDocument/2006/relationships/table" Target="../tables/table153.xml"/><Relationship Id="rId5" Type="http://schemas.openxmlformats.org/officeDocument/2006/relationships/table" Target="../tables/table152.xml"/><Relationship Id="rId4" Type="http://schemas.openxmlformats.org/officeDocument/2006/relationships/table" Target="../tables/table15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6.xml"/><Relationship Id="rId2" Type="http://schemas.openxmlformats.org/officeDocument/2006/relationships/table" Target="../tables/table155.xml"/><Relationship Id="rId1" Type="http://schemas.openxmlformats.org/officeDocument/2006/relationships/table" Target="../tables/table154.xml"/><Relationship Id="rId4" Type="http://schemas.openxmlformats.org/officeDocument/2006/relationships/table" Target="../tables/table15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0.xml"/><Relationship Id="rId2" Type="http://schemas.openxmlformats.org/officeDocument/2006/relationships/table" Target="../tables/table159.xml"/><Relationship Id="rId1" Type="http://schemas.openxmlformats.org/officeDocument/2006/relationships/table" Target="../tables/table158.xml"/><Relationship Id="rId6" Type="http://schemas.openxmlformats.org/officeDocument/2006/relationships/table" Target="../tables/table163.xml"/><Relationship Id="rId5" Type="http://schemas.openxmlformats.org/officeDocument/2006/relationships/table" Target="../tables/table162.xml"/><Relationship Id="rId4" Type="http://schemas.openxmlformats.org/officeDocument/2006/relationships/table" Target="../tables/table16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6.xml"/><Relationship Id="rId2" Type="http://schemas.openxmlformats.org/officeDocument/2006/relationships/table" Target="../tables/table165.xml"/><Relationship Id="rId1" Type="http://schemas.openxmlformats.org/officeDocument/2006/relationships/table" Target="../tables/table164.xml"/><Relationship Id="rId6" Type="http://schemas.openxmlformats.org/officeDocument/2006/relationships/table" Target="../tables/table169.xml"/><Relationship Id="rId5" Type="http://schemas.openxmlformats.org/officeDocument/2006/relationships/table" Target="../tables/table168.xml"/><Relationship Id="rId4" Type="http://schemas.openxmlformats.org/officeDocument/2006/relationships/table" Target="../tables/table167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2.xml"/><Relationship Id="rId2" Type="http://schemas.openxmlformats.org/officeDocument/2006/relationships/table" Target="../tables/table171.xml"/><Relationship Id="rId1" Type="http://schemas.openxmlformats.org/officeDocument/2006/relationships/table" Target="../tables/table170.xml"/><Relationship Id="rId6" Type="http://schemas.openxmlformats.org/officeDocument/2006/relationships/table" Target="../tables/table175.xml"/><Relationship Id="rId5" Type="http://schemas.openxmlformats.org/officeDocument/2006/relationships/table" Target="../tables/table174.xml"/><Relationship Id="rId4" Type="http://schemas.openxmlformats.org/officeDocument/2006/relationships/table" Target="../tables/table17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4.xml"/><Relationship Id="rId2" Type="http://schemas.openxmlformats.org/officeDocument/2006/relationships/table" Target="../tables/table183.xml"/><Relationship Id="rId1" Type="http://schemas.openxmlformats.org/officeDocument/2006/relationships/table" Target="../tables/table182.xml"/><Relationship Id="rId6" Type="http://schemas.openxmlformats.org/officeDocument/2006/relationships/table" Target="../tables/table187.xml"/><Relationship Id="rId5" Type="http://schemas.openxmlformats.org/officeDocument/2006/relationships/table" Target="../tables/table186.xml"/><Relationship Id="rId4" Type="http://schemas.openxmlformats.org/officeDocument/2006/relationships/table" Target="../tables/table18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0.xml"/><Relationship Id="rId2" Type="http://schemas.openxmlformats.org/officeDocument/2006/relationships/table" Target="../tables/table189.xml"/><Relationship Id="rId1" Type="http://schemas.openxmlformats.org/officeDocument/2006/relationships/table" Target="../tables/table188.xml"/><Relationship Id="rId6" Type="http://schemas.openxmlformats.org/officeDocument/2006/relationships/table" Target="../tables/table193.xml"/><Relationship Id="rId5" Type="http://schemas.openxmlformats.org/officeDocument/2006/relationships/table" Target="../tables/table192.xml"/><Relationship Id="rId4" Type="http://schemas.openxmlformats.org/officeDocument/2006/relationships/table" Target="../tables/table19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6.xml"/><Relationship Id="rId2" Type="http://schemas.openxmlformats.org/officeDocument/2006/relationships/table" Target="../tables/table195.xml"/><Relationship Id="rId1" Type="http://schemas.openxmlformats.org/officeDocument/2006/relationships/table" Target="../tables/table194.xml"/><Relationship Id="rId6" Type="http://schemas.openxmlformats.org/officeDocument/2006/relationships/table" Target="../tables/table199.xml"/><Relationship Id="rId5" Type="http://schemas.openxmlformats.org/officeDocument/2006/relationships/table" Target="../tables/table198.xml"/><Relationship Id="rId4" Type="http://schemas.openxmlformats.org/officeDocument/2006/relationships/table" Target="../tables/table19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2.xml"/><Relationship Id="rId2" Type="http://schemas.openxmlformats.org/officeDocument/2006/relationships/table" Target="../tables/table201.xml"/><Relationship Id="rId1" Type="http://schemas.openxmlformats.org/officeDocument/2006/relationships/table" Target="../tables/table200.xml"/><Relationship Id="rId4" Type="http://schemas.openxmlformats.org/officeDocument/2006/relationships/table" Target="../tables/table203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6.xml"/><Relationship Id="rId2" Type="http://schemas.openxmlformats.org/officeDocument/2006/relationships/table" Target="../tables/table205.xml"/><Relationship Id="rId1" Type="http://schemas.openxmlformats.org/officeDocument/2006/relationships/table" Target="../tables/table204.xml"/><Relationship Id="rId4" Type="http://schemas.openxmlformats.org/officeDocument/2006/relationships/table" Target="../tables/table20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0.xml"/><Relationship Id="rId2" Type="http://schemas.openxmlformats.org/officeDocument/2006/relationships/table" Target="../tables/table209.xml"/><Relationship Id="rId1" Type="http://schemas.openxmlformats.org/officeDocument/2006/relationships/table" Target="../tables/table208.xml"/><Relationship Id="rId6" Type="http://schemas.openxmlformats.org/officeDocument/2006/relationships/table" Target="../tables/table213.xml"/><Relationship Id="rId5" Type="http://schemas.openxmlformats.org/officeDocument/2006/relationships/table" Target="../tables/table212.xml"/><Relationship Id="rId4" Type="http://schemas.openxmlformats.org/officeDocument/2006/relationships/table" Target="../tables/table21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Relationship Id="rId4" Type="http://schemas.openxmlformats.org/officeDocument/2006/relationships/table" Target="../tables/table217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0.xml"/><Relationship Id="rId2" Type="http://schemas.openxmlformats.org/officeDocument/2006/relationships/table" Target="../tables/table219.xml"/><Relationship Id="rId1" Type="http://schemas.openxmlformats.org/officeDocument/2006/relationships/table" Target="../tables/table218.xml"/><Relationship Id="rId6" Type="http://schemas.openxmlformats.org/officeDocument/2006/relationships/table" Target="../tables/table223.xml"/><Relationship Id="rId5" Type="http://schemas.openxmlformats.org/officeDocument/2006/relationships/table" Target="../tables/table222.xml"/><Relationship Id="rId4" Type="http://schemas.openxmlformats.org/officeDocument/2006/relationships/table" Target="../tables/table221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6.xml"/><Relationship Id="rId2" Type="http://schemas.openxmlformats.org/officeDocument/2006/relationships/table" Target="../tables/table225.xml"/><Relationship Id="rId1" Type="http://schemas.openxmlformats.org/officeDocument/2006/relationships/table" Target="../tables/table224.xml"/><Relationship Id="rId6" Type="http://schemas.openxmlformats.org/officeDocument/2006/relationships/table" Target="../tables/table229.xml"/><Relationship Id="rId5" Type="http://schemas.openxmlformats.org/officeDocument/2006/relationships/table" Target="../tables/table228.xml"/><Relationship Id="rId4" Type="http://schemas.openxmlformats.org/officeDocument/2006/relationships/table" Target="../tables/table22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2.xml"/><Relationship Id="rId2" Type="http://schemas.openxmlformats.org/officeDocument/2006/relationships/table" Target="../tables/table231.xml"/><Relationship Id="rId1" Type="http://schemas.openxmlformats.org/officeDocument/2006/relationships/table" Target="../tables/table230.xml"/><Relationship Id="rId6" Type="http://schemas.openxmlformats.org/officeDocument/2006/relationships/table" Target="../tables/table235.xml"/><Relationship Id="rId5" Type="http://schemas.openxmlformats.org/officeDocument/2006/relationships/table" Target="../tables/table234.xml"/><Relationship Id="rId4" Type="http://schemas.openxmlformats.org/officeDocument/2006/relationships/table" Target="../tables/table233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8.xml"/><Relationship Id="rId2" Type="http://schemas.openxmlformats.org/officeDocument/2006/relationships/table" Target="../tables/table237.xml"/><Relationship Id="rId1" Type="http://schemas.openxmlformats.org/officeDocument/2006/relationships/table" Target="../tables/table236.xml"/><Relationship Id="rId6" Type="http://schemas.openxmlformats.org/officeDocument/2006/relationships/table" Target="../tables/table241.xml"/><Relationship Id="rId5" Type="http://schemas.openxmlformats.org/officeDocument/2006/relationships/table" Target="../tables/table240.xml"/><Relationship Id="rId4" Type="http://schemas.openxmlformats.org/officeDocument/2006/relationships/table" Target="../tables/table239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4.xml"/><Relationship Id="rId2" Type="http://schemas.openxmlformats.org/officeDocument/2006/relationships/table" Target="../tables/table243.xml"/><Relationship Id="rId1" Type="http://schemas.openxmlformats.org/officeDocument/2006/relationships/table" Target="../tables/table242.xml"/><Relationship Id="rId6" Type="http://schemas.openxmlformats.org/officeDocument/2006/relationships/table" Target="../tables/table247.xml"/><Relationship Id="rId5" Type="http://schemas.openxmlformats.org/officeDocument/2006/relationships/table" Target="../tables/table246.xml"/><Relationship Id="rId4" Type="http://schemas.openxmlformats.org/officeDocument/2006/relationships/table" Target="../tables/table245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0.xml"/><Relationship Id="rId2" Type="http://schemas.openxmlformats.org/officeDocument/2006/relationships/table" Target="../tables/table249.xml"/><Relationship Id="rId1" Type="http://schemas.openxmlformats.org/officeDocument/2006/relationships/table" Target="../tables/table248.xml"/><Relationship Id="rId6" Type="http://schemas.openxmlformats.org/officeDocument/2006/relationships/table" Target="../tables/table253.xml"/><Relationship Id="rId5" Type="http://schemas.openxmlformats.org/officeDocument/2006/relationships/table" Target="../tables/table252.xml"/><Relationship Id="rId4" Type="http://schemas.openxmlformats.org/officeDocument/2006/relationships/table" Target="../tables/table251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6.xml"/><Relationship Id="rId2" Type="http://schemas.openxmlformats.org/officeDocument/2006/relationships/table" Target="../tables/table255.xml"/><Relationship Id="rId1" Type="http://schemas.openxmlformats.org/officeDocument/2006/relationships/table" Target="../tables/table254.xml"/><Relationship Id="rId6" Type="http://schemas.openxmlformats.org/officeDocument/2006/relationships/table" Target="../tables/table259.xml"/><Relationship Id="rId5" Type="http://schemas.openxmlformats.org/officeDocument/2006/relationships/table" Target="../tables/table258.xml"/><Relationship Id="rId4" Type="http://schemas.openxmlformats.org/officeDocument/2006/relationships/table" Target="../tables/table25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2.xml"/><Relationship Id="rId2" Type="http://schemas.openxmlformats.org/officeDocument/2006/relationships/table" Target="../tables/table261.xml"/><Relationship Id="rId1" Type="http://schemas.openxmlformats.org/officeDocument/2006/relationships/table" Target="../tables/table260.xml"/><Relationship Id="rId6" Type="http://schemas.openxmlformats.org/officeDocument/2006/relationships/table" Target="../tables/table265.xml"/><Relationship Id="rId5" Type="http://schemas.openxmlformats.org/officeDocument/2006/relationships/table" Target="../tables/table264.xml"/><Relationship Id="rId4" Type="http://schemas.openxmlformats.org/officeDocument/2006/relationships/table" Target="../tables/table26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8.xml"/><Relationship Id="rId2" Type="http://schemas.openxmlformats.org/officeDocument/2006/relationships/table" Target="../tables/table267.xml"/><Relationship Id="rId1" Type="http://schemas.openxmlformats.org/officeDocument/2006/relationships/table" Target="../tables/table266.xml"/><Relationship Id="rId6" Type="http://schemas.openxmlformats.org/officeDocument/2006/relationships/table" Target="../tables/table271.xml"/><Relationship Id="rId5" Type="http://schemas.openxmlformats.org/officeDocument/2006/relationships/table" Target="../tables/table270.xml"/><Relationship Id="rId4" Type="http://schemas.openxmlformats.org/officeDocument/2006/relationships/table" Target="../tables/table269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4.xml"/><Relationship Id="rId2" Type="http://schemas.openxmlformats.org/officeDocument/2006/relationships/table" Target="../tables/table273.xml"/><Relationship Id="rId1" Type="http://schemas.openxmlformats.org/officeDocument/2006/relationships/table" Target="../tables/table272.xml"/><Relationship Id="rId4" Type="http://schemas.openxmlformats.org/officeDocument/2006/relationships/table" Target="../tables/table27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4" Type="http://schemas.openxmlformats.org/officeDocument/2006/relationships/table" Target="../tables/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30CE-0921-4D31-9314-2B9AE1A7E221}">
  <dimension ref="A1:E52"/>
  <sheetViews>
    <sheetView workbookViewId="0">
      <selection activeCell="H12" sqref="H12"/>
    </sheetView>
  </sheetViews>
  <sheetFormatPr defaultRowHeight="14.5" x14ac:dyDescent="0.35"/>
  <cols>
    <col min="2" max="2" width="12.7265625" bestFit="1" customWidth="1"/>
    <col min="3" max="3" width="13.54296875" bestFit="1" customWidth="1"/>
    <col min="4" max="4" width="13.81640625" bestFit="1" customWidth="1"/>
    <col min="5" max="5" width="14.54296875" bestFit="1" customWidth="1"/>
  </cols>
  <sheetData>
    <row r="1" spans="1:5" x14ac:dyDescent="0.35">
      <c r="A1" s="19"/>
      <c r="B1" s="36" t="s">
        <v>239</v>
      </c>
      <c r="C1" s="36"/>
      <c r="D1" s="36" t="s">
        <v>240</v>
      </c>
      <c r="E1" s="36"/>
    </row>
    <row r="2" spans="1:5" x14ac:dyDescent="0.35">
      <c r="A2" s="19" t="s">
        <v>241</v>
      </c>
      <c r="B2" s="19" t="s">
        <v>242</v>
      </c>
      <c r="C2" s="19" t="s">
        <v>243</v>
      </c>
      <c r="D2" s="19" t="s">
        <v>244</v>
      </c>
      <c r="E2" s="19" t="s">
        <v>245</v>
      </c>
    </row>
    <row r="3" spans="1:5" x14ac:dyDescent="0.35">
      <c r="A3" s="19" t="s">
        <v>163</v>
      </c>
      <c r="B3" s="19">
        <f>GCO!T3</f>
        <v>0.10992280313514032</v>
      </c>
      <c r="C3" s="19">
        <f>GCO!T4</f>
        <v>0.67876857543998159</v>
      </c>
      <c r="D3" s="34">
        <f>GCO!T5</f>
        <v>0</v>
      </c>
      <c r="E3" s="34">
        <f>GCO!T6</f>
        <v>0</v>
      </c>
    </row>
    <row r="4" spans="1:5" x14ac:dyDescent="0.35">
      <c r="A4" s="19" t="s">
        <v>247</v>
      </c>
      <c r="B4" s="19">
        <f>GO!R3</f>
        <v>0.53227693920976216</v>
      </c>
      <c r="C4" s="19">
        <f>GO!R4</f>
        <v>3.0156815109133345E-2</v>
      </c>
      <c r="D4" s="34">
        <f>GO!R5</f>
        <v>0</v>
      </c>
      <c r="E4" s="34">
        <f>GO!R6</f>
        <v>0</v>
      </c>
    </row>
    <row r="5" spans="1:5" x14ac:dyDescent="0.35">
      <c r="A5" s="19" t="s">
        <v>165</v>
      </c>
      <c r="B5" s="19">
        <f>GPS!AE3</f>
        <v>1.1401792633434864E-4</v>
      </c>
      <c r="C5" s="19">
        <f>GPS!AE4</f>
        <v>0.69974203932421652</v>
      </c>
      <c r="D5" s="34">
        <f>GPS!AE5</f>
        <v>1.8858710563448129E-2</v>
      </c>
      <c r="E5" s="34">
        <f>GPS!AE6</f>
        <v>0.43090962958749768</v>
      </c>
    </row>
    <row r="6" spans="1:5" x14ac:dyDescent="0.35">
      <c r="A6" s="19" t="s">
        <v>166</v>
      </c>
      <c r="B6" s="19">
        <f>HD!AD3</f>
        <v>0.55964647241414611</v>
      </c>
      <c r="C6" s="19">
        <f>HD!AD4</f>
        <v>0.63956145142483134</v>
      </c>
      <c r="D6" s="34">
        <f>HD!AD5</f>
        <v>0.13263661218582831</v>
      </c>
      <c r="E6" s="34">
        <f>HD!AD6</f>
        <v>0.27078238852588959</v>
      </c>
    </row>
    <row r="7" spans="1:5" x14ac:dyDescent="0.35">
      <c r="A7" s="19" t="s">
        <v>248</v>
      </c>
      <c r="B7" s="19">
        <f>HIBB!AA3</f>
        <v>0.433049872790642</v>
      </c>
      <c r="C7" s="19">
        <f>HIBB!AA4</f>
        <v>0.54678201750745037</v>
      </c>
      <c r="D7" s="34">
        <f>HIBB!AA5</f>
        <v>0.64551587654749765</v>
      </c>
      <c r="E7" s="34">
        <f>HIBB!AA6</f>
        <v>0.59513731804549663</v>
      </c>
    </row>
    <row r="8" spans="1:5" x14ac:dyDescent="0.35">
      <c r="A8" s="19" t="s">
        <v>249</v>
      </c>
      <c r="B8" s="19">
        <f>HLF!AD3</f>
        <v>0.60861696066322646</v>
      </c>
      <c r="C8" s="19">
        <f>HLF!AD4</f>
        <v>0.35820433619248299</v>
      </c>
      <c r="D8" s="34">
        <f>HLF!AD5</f>
        <v>0.57187993068912713</v>
      </c>
      <c r="E8" s="34">
        <f>HLF!AD6</f>
        <v>0.23633380698383957</v>
      </c>
    </row>
    <row r="9" spans="1:5" x14ac:dyDescent="0.35">
      <c r="A9" s="19" t="s">
        <v>169</v>
      </c>
      <c r="B9" s="19">
        <f>JACK!AC3</f>
        <v>9.1062321623471502E-3</v>
      </c>
      <c r="C9" s="19">
        <f>JACK!AC4</f>
        <v>2.3105303236873038E-3</v>
      </c>
      <c r="D9" s="34">
        <f>JACK!AC5</f>
        <v>2.0233324408479043E-3</v>
      </c>
      <c r="E9" s="34">
        <f>JACK!AC6</f>
        <v>0.18837392213364509</v>
      </c>
    </row>
    <row r="10" spans="1:5" x14ac:dyDescent="0.35">
      <c r="A10" s="19" t="s">
        <v>250</v>
      </c>
      <c r="B10" s="19">
        <f>JILL!R3</f>
        <v>1.7699016087729676E-2</v>
      </c>
      <c r="C10" s="19">
        <f>JILL!R4</f>
        <v>0.24560774865080093</v>
      </c>
      <c r="D10" s="34">
        <f>JILL!R5</f>
        <v>0</v>
      </c>
      <c r="E10" s="34">
        <f>JILL!R6</f>
        <v>0</v>
      </c>
    </row>
    <row r="11" spans="1:5" x14ac:dyDescent="0.35">
      <c r="A11" s="19" t="s">
        <v>251</v>
      </c>
      <c r="B11" s="19">
        <f>JOAN!AA3</f>
        <v>0.8310139106490898</v>
      </c>
      <c r="C11" s="19">
        <f>JOAN!AA4</f>
        <v>0.21501181304083586</v>
      </c>
      <c r="D11" s="34">
        <f>JOAN!AA5</f>
        <v>0.33744439798836673</v>
      </c>
      <c r="E11" s="34">
        <f>JOAN!AA6</f>
        <v>0.18360283709656977</v>
      </c>
    </row>
    <row r="12" spans="1:5" x14ac:dyDescent="0.35">
      <c r="A12" s="19" t="s">
        <v>172</v>
      </c>
      <c r="B12" s="19">
        <f>JWN!AC3</f>
        <v>0.5115382021522471</v>
      </c>
      <c r="C12" s="19">
        <f>JWN!AC4</f>
        <v>0.37702774038027359</v>
      </c>
      <c r="D12" s="34">
        <f>JWN!AC5</f>
        <v>0.39539371931655731</v>
      </c>
      <c r="E12" s="34">
        <f>JWN!AC6</f>
        <v>4.6185431243153358E-2</v>
      </c>
    </row>
    <row r="13" spans="1:5" x14ac:dyDescent="0.35">
      <c r="A13" s="19" t="s">
        <v>175</v>
      </c>
      <c r="B13" s="33" t="s">
        <v>246</v>
      </c>
      <c r="C13" s="33" t="s">
        <v>246</v>
      </c>
      <c r="D13" s="35" t="s">
        <v>246</v>
      </c>
      <c r="E13" s="35" t="s">
        <v>246</v>
      </c>
    </row>
    <row r="14" spans="1:5" x14ac:dyDescent="0.35">
      <c r="A14" s="19" t="s">
        <v>176</v>
      </c>
      <c r="B14" s="19">
        <f>KR!AK3</f>
        <v>9.7494156357241457E-2</v>
      </c>
      <c r="C14" s="19">
        <f>KR!AK4</f>
        <v>6.8088310882983324E-2</v>
      </c>
      <c r="D14" s="34">
        <f>KR!AK5</f>
        <v>0.68027838377706917</v>
      </c>
      <c r="E14" s="34">
        <f>KR!AK6</f>
        <v>0.22319041206295878</v>
      </c>
    </row>
    <row r="15" spans="1:5" x14ac:dyDescent="0.35">
      <c r="A15" s="19" t="s">
        <v>177</v>
      </c>
      <c r="B15" s="19">
        <f>KSS!AC3</f>
        <v>0.15181156609595106</v>
      </c>
      <c r="C15" s="19">
        <f>KSS!AC4</f>
        <v>0.93876905806304889</v>
      </c>
      <c r="D15" s="34">
        <f>KSS!AC5</f>
        <v>8.7460186152230973E-2</v>
      </c>
      <c r="E15" s="34">
        <f>KSS!AC6</f>
        <v>0.87564921062676493</v>
      </c>
    </row>
    <row r="16" spans="1:5" x14ac:dyDescent="0.35">
      <c r="A16" s="19" t="s">
        <v>178</v>
      </c>
      <c r="B16" s="33" t="s">
        <v>246</v>
      </c>
      <c r="C16" s="33" t="s">
        <v>246</v>
      </c>
      <c r="D16" s="35" t="s">
        <v>246</v>
      </c>
      <c r="E16" s="35" t="s">
        <v>246</v>
      </c>
    </row>
    <row r="17" spans="1:5" x14ac:dyDescent="0.35">
      <c r="A17" s="19" t="s">
        <v>252</v>
      </c>
      <c r="B17" s="19">
        <f>LOCO!AA3</f>
        <v>2.1248509769567638E-2</v>
      </c>
      <c r="C17" s="19">
        <f>LOCO!AA4</f>
        <v>1.938217107148618E-4</v>
      </c>
      <c r="D17" s="34">
        <f>LOCO!AA5</f>
        <v>7.8289841208216387E-2</v>
      </c>
      <c r="E17" s="34">
        <f>LOCO!AA6</f>
        <v>0.13420168716603567</v>
      </c>
    </row>
    <row r="18" spans="1:5" x14ac:dyDescent="0.35">
      <c r="A18" s="19" t="s">
        <v>180</v>
      </c>
      <c r="B18" s="19">
        <f>LOW!AA3</f>
        <v>0.92521593618029385</v>
      </c>
      <c r="C18" s="19">
        <f>LOW!AA4</f>
        <v>0.67989146773234377</v>
      </c>
      <c r="D18" s="34">
        <f>LOW!AA5</f>
        <v>0.75781002095721461</v>
      </c>
      <c r="E18" s="34">
        <f>LOW!AA6</f>
        <v>0.23189325991452858</v>
      </c>
    </row>
    <row r="19" spans="1:5" x14ac:dyDescent="0.35">
      <c r="A19" s="19" t="s">
        <v>181</v>
      </c>
      <c r="B19" s="19">
        <f>LULU!AA3</f>
        <v>0.20138932761395117</v>
      </c>
      <c r="C19" s="19">
        <f>LULU!AA4</f>
        <v>0.74357462418373144</v>
      </c>
      <c r="D19" s="34">
        <f>LULU!AA5</f>
        <v>0.4165996373252519</v>
      </c>
      <c r="E19" s="34">
        <f>LULU!AA6</f>
        <v>0.30202488046894332</v>
      </c>
    </row>
    <row r="20" spans="1:5" x14ac:dyDescent="0.35">
      <c r="A20" s="19" t="s">
        <v>182</v>
      </c>
      <c r="B20" s="19">
        <f>M!AA3</f>
        <v>2.931669211941014E-2</v>
      </c>
      <c r="C20" s="19">
        <f>M!AA4</f>
        <v>0.9363987135720464</v>
      </c>
      <c r="D20" s="34">
        <f>M!AA5</f>
        <v>0.19619048366656935</v>
      </c>
      <c r="E20" s="34">
        <f>M!AA6</f>
        <v>0.81433728550580209</v>
      </c>
    </row>
    <row r="21" spans="1:5" x14ac:dyDescent="0.35">
      <c r="A21" s="19" t="s">
        <v>183</v>
      </c>
      <c r="B21" s="19">
        <f>MCD!AA3</f>
        <v>0.13586969386954234</v>
      </c>
      <c r="C21" s="19">
        <f>MCD!AA4</f>
        <v>0.73341319887596368</v>
      </c>
      <c r="D21" s="34">
        <f>MCD!AA5</f>
        <v>8.9818469009843771E-4</v>
      </c>
      <c r="E21" s="34">
        <f>MCD!AA6</f>
        <v>0.35450642786137232</v>
      </c>
    </row>
    <row r="22" spans="1:5" x14ac:dyDescent="0.35">
      <c r="A22" s="19" t="s">
        <v>253</v>
      </c>
      <c r="B22" s="19">
        <f>MTCH!AK3</f>
        <v>0.19889219165471822</v>
      </c>
      <c r="C22" s="19">
        <f>MTCH!AK4</f>
        <v>0.45130279263590922</v>
      </c>
      <c r="D22" s="34">
        <f>MTCH!AK5</f>
        <v>0.26845707058923307</v>
      </c>
      <c r="E22" s="34">
        <f>MTCH!AK6</f>
        <v>8.9339320112382103E-3</v>
      </c>
    </row>
    <row r="23" spans="1:5" x14ac:dyDescent="0.35">
      <c r="A23" s="19" t="s">
        <v>254</v>
      </c>
      <c r="B23" s="19">
        <f>MUSA!AA3</f>
        <v>2.0184785068662467E-4</v>
      </c>
      <c r="C23" s="19">
        <f>MUSA!AA4</f>
        <v>0.15942817513440086</v>
      </c>
      <c r="D23" s="34">
        <f>MUSA!AA5</f>
        <v>0.73671735536574467</v>
      </c>
      <c r="E23" s="34">
        <f>MUSA!AA6</f>
        <v>0.62632679979556705</v>
      </c>
    </row>
    <row r="24" spans="1:5" x14ac:dyDescent="0.35">
      <c r="A24" s="19" t="s">
        <v>186</v>
      </c>
      <c r="B24" s="19">
        <f>NDLS!AA3</f>
        <v>0.1016248882734852</v>
      </c>
      <c r="C24" s="19">
        <f>NDLS!AA4</f>
        <v>3.1347786801813201E-3</v>
      </c>
      <c r="D24" s="34">
        <f>NDLS!AA5</f>
        <v>1.4721135833620879E-2</v>
      </c>
      <c r="E24" s="34">
        <f>NDLS!AA6</f>
        <v>2.9541912771531682E-2</v>
      </c>
    </row>
    <row r="25" spans="1:5" x14ac:dyDescent="0.35">
      <c r="A25" s="19" t="s">
        <v>187</v>
      </c>
      <c r="B25" s="19">
        <f>NFLX!AA3</f>
        <v>0.25685353247350318</v>
      </c>
      <c r="C25" s="19">
        <f>NFLX!AA4</f>
        <v>0.1550482826873007</v>
      </c>
      <c r="D25" s="34">
        <f>NFLX!AA5</f>
        <v>2.447315698254892E-2</v>
      </c>
      <c r="E25" s="34">
        <f>NFLX!AA6</f>
        <v>0.15768185940260446</v>
      </c>
    </row>
    <row r="26" spans="1:5" x14ac:dyDescent="0.35">
      <c r="A26" s="19" t="s">
        <v>188</v>
      </c>
      <c r="B26" s="19">
        <f>NYT!AD3</f>
        <v>0.72004204607188216</v>
      </c>
      <c r="C26" s="19">
        <f>NYT!AD4</f>
        <v>0.11565622070123892</v>
      </c>
      <c r="D26" s="34">
        <f>NYT!AD5</f>
        <v>0.30169280046011221</v>
      </c>
      <c r="E26" s="34">
        <f>NYT!AD6</f>
        <v>1.8468563453542943E-2</v>
      </c>
    </row>
    <row r="27" spans="1:5" x14ac:dyDescent="0.35">
      <c r="A27" s="19" t="s">
        <v>255</v>
      </c>
      <c r="B27" s="19">
        <f>OLLI!AA3</f>
        <v>0.81423837716947089</v>
      </c>
      <c r="C27" s="19">
        <f>OLLI!AA4</f>
        <v>0.61635694705115529</v>
      </c>
      <c r="D27" s="34">
        <f>OLLI!AA5</f>
        <v>0.36378083424162977</v>
      </c>
      <c r="E27" s="34">
        <f>OLLI!AA6</f>
        <v>0.78826638569694618</v>
      </c>
    </row>
    <row r="28" spans="1:5" x14ac:dyDescent="0.35">
      <c r="A28" s="19" t="s">
        <v>190</v>
      </c>
      <c r="B28" s="19">
        <f>ORLY!R3</f>
        <v>0.48690771947657152</v>
      </c>
      <c r="C28" s="19">
        <f>ORLY!R4</f>
        <v>0.72212914025471919</v>
      </c>
      <c r="D28" s="34">
        <f>ORLY!R5</f>
        <v>0</v>
      </c>
      <c r="E28" s="34">
        <f>ORLY!R6</f>
        <v>0</v>
      </c>
    </row>
    <row r="29" spans="1:5" x14ac:dyDescent="0.35">
      <c r="A29" s="19" t="s">
        <v>256</v>
      </c>
      <c r="B29" s="19">
        <f>OSTK!AA3</f>
        <v>0.95680837828954846</v>
      </c>
      <c r="C29" s="19">
        <f>OSTK!AA4</f>
        <v>0.9425487381385671</v>
      </c>
      <c r="D29" s="34">
        <f>OSTK!AA5</f>
        <v>3.6295763771977158E-2</v>
      </c>
      <c r="E29" s="34">
        <f>OSTK!AA6</f>
        <v>0.50723532699626761</v>
      </c>
    </row>
    <row r="30" spans="1:5" x14ac:dyDescent="0.35">
      <c r="A30" s="19" t="s">
        <v>257</v>
      </c>
      <c r="B30" s="19">
        <f>PBPB!AA3</f>
        <v>0.48455680275115209</v>
      </c>
      <c r="C30" s="19">
        <f>PBPB!AA4</f>
        <v>8.8918576851676367E-2</v>
      </c>
      <c r="D30" s="34">
        <f>PBPB!AA5</f>
        <v>5.7683697047156306E-2</v>
      </c>
      <c r="E30" s="34">
        <f>PBPB!AA6</f>
        <v>0.1138044583659388</v>
      </c>
    </row>
    <row r="31" spans="1:5" x14ac:dyDescent="0.35">
      <c r="A31" s="19" t="s">
        <v>194</v>
      </c>
      <c r="B31" s="33" t="s">
        <v>246</v>
      </c>
      <c r="C31" s="33" t="s">
        <v>246</v>
      </c>
      <c r="D31" s="35" t="s">
        <v>246</v>
      </c>
      <c r="E31" s="35" t="s">
        <v>246</v>
      </c>
    </row>
    <row r="32" spans="1:5" x14ac:dyDescent="0.35">
      <c r="A32" s="19" t="s">
        <v>258</v>
      </c>
      <c r="B32" s="19">
        <f>PLAY!AA3</f>
        <v>0.86073195428034366</v>
      </c>
      <c r="C32" s="19">
        <f>PLAY!AA4</f>
        <v>0.47943425217642893</v>
      </c>
      <c r="D32" s="34">
        <f>PLAY!AA5</f>
        <v>0.91675837916799729</v>
      </c>
      <c r="E32" s="34">
        <f>PLAY!AA6</f>
        <v>0.36529106578812365</v>
      </c>
    </row>
    <row r="33" spans="1:5" x14ac:dyDescent="0.35">
      <c r="A33" s="19" t="s">
        <v>196</v>
      </c>
      <c r="B33" s="19">
        <f>PLCE!AA3</f>
        <v>1.029505435734691E-2</v>
      </c>
      <c r="C33" s="19">
        <f>PLCE!AA4</f>
        <v>0.50021165626141983</v>
      </c>
      <c r="D33" s="34">
        <f>PLCE!AA5</f>
        <v>7.7995542050908653E-2</v>
      </c>
      <c r="E33" s="34">
        <f>PLCE!AA6</f>
        <v>0.18690857174044306</v>
      </c>
    </row>
    <row r="34" spans="1:5" x14ac:dyDescent="0.35">
      <c r="A34" s="19" t="s">
        <v>259</v>
      </c>
      <c r="B34" s="19">
        <f>PRTY!AA3</f>
        <v>0.46846774574237637</v>
      </c>
      <c r="C34" s="19">
        <f>PRTY!AA4</f>
        <v>0.48046497472253685</v>
      </c>
      <c r="D34" s="34">
        <f>PRTY!AA5</f>
        <v>0.28032914518519925</v>
      </c>
      <c r="E34" s="34">
        <f>PRTY!AA6</f>
        <v>2.7914909227138362E-2</v>
      </c>
    </row>
    <row r="35" spans="1:5" x14ac:dyDescent="0.35">
      <c r="A35" s="19" t="s">
        <v>260</v>
      </c>
      <c r="B35" s="19">
        <f>PTON!AA3</f>
        <v>0.99110586983425797</v>
      </c>
      <c r="C35" s="19">
        <f>PTON!AA4</f>
        <v>0.70109017182791178</v>
      </c>
      <c r="D35" s="34">
        <f>PTON!AA5</f>
        <v>0.68534340818603245</v>
      </c>
      <c r="E35" s="34">
        <f>PTON!AA6</f>
        <v>4.0197485330146575E-2</v>
      </c>
    </row>
    <row r="36" spans="1:5" x14ac:dyDescent="0.35">
      <c r="A36" s="19" t="s">
        <v>261</v>
      </c>
      <c r="B36" s="19">
        <f>PZZA!AA3</f>
        <v>0.50934353121110909</v>
      </c>
      <c r="C36" s="19">
        <f>PZZA!AA4</f>
        <v>0.39168159386974238</v>
      </c>
      <c r="D36" s="34">
        <f>PZZA!AA5</f>
        <v>0.60679944462983704</v>
      </c>
      <c r="E36" s="34">
        <f>PZZA!AA6</f>
        <v>0.4971102688933372</v>
      </c>
    </row>
    <row r="37" spans="1:5" x14ac:dyDescent="0.35">
      <c r="A37" s="19" t="s">
        <v>262</v>
      </c>
      <c r="B37" s="19">
        <f>QRTEA!AE3</f>
        <v>0.94113009406386938</v>
      </c>
      <c r="C37" s="19">
        <f>QRTEA!AE4</f>
        <v>0.84120557599180434</v>
      </c>
      <c r="D37" s="34">
        <f>QRTEA!AE5</f>
        <v>1.0834298660654267E-3</v>
      </c>
      <c r="E37" s="34">
        <f>QRTEA!AE6</f>
        <v>0.38409066948389609</v>
      </c>
    </row>
    <row r="38" spans="1:5" x14ac:dyDescent="0.35">
      <c r="A38" s="19" t="s">
        <v>202</v>
      </c>
      <c r="B38" s="19">
        <f>QSR!AI3</f>
        <v>0.6285308456403903</v>
      </c>
      <c r="C38" s="19">
        <f>QSR!AI4</f>
        <v>0.11041111916253268</v>
      </c>
      <c r="D38" s="34">
        <f>QSR!AI5</f>
        <v>0.55856518915916376</v>
      </c>
      <c r="E38" s="34">
        <f>QSR!AI6</f>
        <v>3.9074746791722445E-2</v>
      </c>
    </row>
    <row r="39" spans="1:5" x14ac:dyDescent="0.35">
      <c r="A39" s="19" t="s">
        <v>263</v>
      </c>
      <c r="B39" s="19">
        <f>RH!R3</f>
        <v>0.54395545420873193</v>
      </c>
      <c r="C39" s="19">
        <f>RH!R4</f>
        <v>9.109914910036325E-2</v>
      </c>
      <c r="D39" s="34">
        <f>RH!R5</f>
        <v>0</v>
      </c>
      <c r="E39" s="34">
        <f>RH!R6</f>
        <v>0</v>
      </c>
    </row>
    <row r="40" spans="1:5" x14ac:dyDescent="0.35">
      <c r="A40" s="19" t="s">
        <v>264</v>
      </c>
      <c r="B40" s="19">
        <f>ROST!R3</f>
        <v>2.2658487686361875E-2</v>
      </c>
      <c r="C40" s="19">
        <f>ROST!R4</f>
        <v>0.29199863719697233</v>
      </c>
      <c r="D40" s="34">
        <f>ROST!R5</f>
        <v>0</v>
      </c>
      <c r="E40" s="34">
        <f>ROST!R6</f>
        <v>0</v>
      </c>
    </row>
    <row r="41" spans="1:5" x14ac:dyDescent="0.35">
      <c r="A41" s="19" t="s">
        <v>205</v>
      </c>
      <c r="B41" s="19">
        <f>RRGB!AC3</f>
        <v>0.71394920749384339</v>
      </c>
      <c r="C41" s="19">
        <f>RRGB!AC4</f>
        <v>0.5281355646523036</v>
      </c>
      <c r="D41" s="34">
        <f>RRGB!AC5</f>
        <v>1.7114117400196666E-2</v>
      </c>
      <c r="E41" s="34">
        <f>RRGB!AC6</f>
        <v>1.3592003905903141E-2</v>
      </c>
    </row>
    <row r="42" spans="1:5" x14ac:dyDescent="0.35">
      <c r="A42" s="19" t="s">
        <v>265</v>
      </c>
      <c r="B42" s="19">
        <f>RUTH!R3</f>
        <v>0.92535391868193451</v>
      </c>
      <c r="C42" s="19">
        <f>RUTH!R4</f>
        <v>0.22405784762448563</v>
      </c>
      <c r="D42" s="34">
        <f>RUTH!R5</f>
        <v>0</v>
      </c>
      <c r="E42" s="34">
        <f>RUTH!R6</f>
        <v>0</v>
      </c>
    </row>
    <row r="43" spans="1:5" x14ac:dyDescent="0.35">
      <c r="A43" s="19" t="s">
        <v>266</v>
      </c>
      <c r="B43" s="19">
        <f>SBH!AA3</f>
        <v>0.35768087175448082</v>
      </c>
      <c r="C43" s="19">
        <f>SBH!AA4</f>
        <v>0.32916290280630822</v>
      </c>
      <c r="D43" s="34">
        <f>SBH!AA5</f>
        <v>0.51074988357127282</v>
      </c>
      <c r="E43" s="34">
        <f>SBH!AA6</f>
        <v>0.57842615334538916</v>
      </c>
    </row>
    <row r="44" spans="1:5" x14ac:dyDescent="0.35">
      <c r="A44" s="19" t="s">
        <v>208</v>
      </c>
      <c r="B44" s="19">
        <f>SBUX!AA3</f>
        <v>0.58248244339477717</v>
      </c>
      <c r="C44" s="19">
        <f>SBUX!AA4</f>
        <v>0.66237239567831252</v>
      </c>
      <c r="D44" s="34">
        <f>SBUX!AA5</f>
        <v>0.69348155471387651</v>
      </c>
      <c r="E44" s="34">
        <f>SBUX!AA6</f>
        <v>3.3933378402658837E-2</v>
      </c>
    </row>
    <row r="45" spans="1:5" x14ac:dyDescent="0.35">
      <c r="A45" s="19" t="s">
        <v>267</v>
      </c>
      <c r="B45" s="19">
        <f>SCVL!AA3</f>
        <v>1.9638568765417532E-3</v>
      </c>
      <c r="C45" s="19">
        <f>SCVL!AA4</f>
        <v>0.68238430910646364</v>
      </c>
      <c r="D45" s="34">
        <f>SCVL!AA5</f>
        <v>8.3893362994053259E-3</v>
      </c>
      <c r="E45" s="34">
        <f>SCVL!AA6</f>
        <v>0.57405085242700049</v>
      </c>
    </row>
    <row r="46" spans="1:5" x14ac:dyDescent="0.35">
      <c r="A46" s="19" t="s">
        <v>210</v>
      </c>
      <c r="B46" s="19">
        <f>SEAS!AG3</f>
        <v>0.90059326952591667</v>
      </c>
      <c r="C46" s="19">
        <f>SEAS!AG4</f>
        <v>0.46752915404605988</v>
      </c>
      <c r="D46" s="34">
        <f>SEAS!AG5</f>
        <v>0.9559733401361028</v>
      </c>
      <c r="E46" s="34">
        <f>SEAS!AG6</f>
        <v>0.81617249580166662</v>
      </c>
    </row>
    <row r="47" spans="1:5" x14ac:dyDescent="0.35">
      <c r="A47" s="19" t="s">
        <v>268</v>
      </c>
      <c r="B47" s="19">
        <f>SFIX!AA3</f>
        <v>0.34444267752240992</v>
      </c>
      <c r="C47" s="19">
        <f>SFIX!AA4</f>
        <v>0.49218301331845371</v>
      </c>
      <c r="D47" s="34">
        <f>SFIX!AA5</f>
        <v>0.221322642577852</v>
      </c>
      <c r="E47" s="34">
        <f>SFIX!AA6</f>
        <v>4.0482647800362008E-3</v>
      </c>
    </row>
    <row r="48" spans="1:5" x14ac:dyDescent="0.35">
      <c r="A48" s="19" t="s">
        <v>212</v>
      </c>
      <c r="B48" s="19">
        <f>SFM!AA3</f>
        <v>0.59748367948462366</v>
      </c>
      <c r="C48" s="19">
        <f>SFM!AA4</f>
        <v>0.1166391085311502</v>
      </c>
      <c r="D48" s="34">
        <f>SFM!AA5</f>
        <v>9.303519205086147E-2</v>
      </c>
      <c r="E48" s="34">
        <f>SFM!AA6</f>
        <v>0.34941449014743509</v>
      </c>
    </row>
    <row r="49" spans="1:5" x14ac:dyDescent="0.35">
      <c r="A49" s="19" t="s">
        <v>269</v>
      </c>
      <c r="B49" s="19">
        <f>SHAK!AA3</f>
        <v>2.4417162968805365E-2</v>
      </c>
      <c r="C49" s="19">
        <f>SHAK!AA4</f>
        <v>9.9716282645264956E-2</v>
      </c>
      <c r="D49" s="34">
        <f>SHAK!AA5</f>
        <v>0.55252009516919032</v>
      </c>
      <c r="E49" s="34">
        <f>SHAK!AA6</f>
        <v>0.44809990071616668</v>
      </c>
    </row>
    <row r="50" spans="1:5" x14ac:dyDescent="0.35">
      <c r="A50" s="19" t="s">
        <v>270</v>
      </c>
      <c r="B50" s="19">
        <f>SIX!AA3</f>
        <v>0.80976466767040578</v>
      </c>
      <c r="C50" s="19">
        <f>SIX!AA4</f>
        <v>0.55607201628598812</v>
      </c>
      <c r="D50" s="34">
        <f>SIX!AA5</f>
        <v>0.98051041553493024</v>
      </c>
      <c r="E50" s="34">
        <f>SIX!AA6</f>
        <v>0.71312254844220702</v>
      </c>
    </row>
    <row r="51" spans="1:5" x14ac:dyDescent="0.35">
      <c r="A51" s="19" t="s">
        <v>271</v>
      </c>
      <c r="B51" s="19">
        <f>SPOT!AE3</f>
        <v>0.58792127488457668</v>
      </c>
      <c r="C51" s="19">
        <f>SPOT!AE4</f>
        <v>0.13320589054547083</v>
      </c>
      <c r="D51" s="34">
        <f>SPOT!AE5</f>
        <v>0.36108298100586034</v>
      </c>
      <c r="E51" s="34">
        <f>SPOT!AE6</f>
        <v>2.5308453530195708E-2</v>
      </c>
    </row>
    <row r="52" spans="1:5" x14ac:dyDescent="0.35">
      <c r="A52" s="19" t="s">
        <v>272</v>
      </c>
      <c r="B52" s="19">
        <f>SPWH!R3</f>
        <v>0.93173150847880903</v>
      </c>
      <c r="C52" s="19">
        <f>SPWH!R4</f>
        <v>0.55976536727267179</v>
      </c>
      <c r="D52" s="34">
        <f>SPWH!R5</f>
        <v>0</v>
      </c>
      <c r="E52" s="34">
        <f>SPWH!R6</f>
        <v>0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1CD8-D764-41A4-99C8-7572202FC73D}">
  <dimension ref="A1:AA69"/>
  <sheetViews>
    <sheetView zoomScale="65" zoomScaleNormal="65" workbookViewId="0">
      <selection activeCell="S2" sqref="S2:V14"/>
    </sheetView>
  </sheetViews>
  <sheetFormatPr defaultRowHeight="14.5" x14ac:dyDescent="0.35"/>
  <cols>
    <col min="1" max="1" width="10.54296875" customWidth="1"/>
    <col min="2" max="2" width="13.4531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9.72656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36328125" customWidth="1"/>
    <col min="25" max="25" width="11.81640625" bestFit="1" customWidth="1"/>
    <col min="26" max="26" width="12.453125" bestFit="1" customWidth="1"/>
    <col min="27" max="27" width="11.81640625" bestFit="1" customWidth="1"/>
  </cols>
  <sheetData>
    <row r="1" spans="1:27" x14ac:dyDescent="0.35">
      <c r="A1" s="22" t="s">
        <v>48</v>
      </c>
      <c r="B1" s="23"/>
      <c r="C1" s="21"/>
      <c r="D1" s="21"/>
      <c r="E1" s="21"/>
      <c r="F1" s="21"/>
      <c r="G1" s="21"/>
      <c r="H1" s="21"/>
      <c r="I1" s="23"/>
      <c r="J1" s="23" t="s">
        <v>49</v>
      </c>
      <c r="K1" s="23"/>
      <c r="L1" s="21"/>
      <c r="M1" s="21"/>
      <c r="N1" s="21"/>
      <c r="O1" s="21"/>
      <c r="P1" s="21"/>
      <c r="Q1" s="21"/>
      <c r="R1" s="23"/>
      <c r="S1" s="23" t="s">
        <v>171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9507470.0459883735</v>
      </c>
      <c r="C3" s="21"/>
      <c r="D3" s="21"/>
      <c r="E3" s="19" t="s">
        <v>218</v>
      </c>
      <c r="F3" s="19">
        <f>SUM(B3:B5)</f>
        <v>27806039.427603804</v>
      </c>
      <c r="G3" s="12"/>
      <c r="H3" s="12"/>
      <c r="I3" s="23"/>
      <c r="J3" s="22">
        <v>43586</v>
      </c>
      <c r="K3" s="27">
        <v>275702</v>
      </c>
      <c r="L3" s="21"/>
      <c r="M3" s="21"/>
      <c r="N3" s="19" t="s">
        <v>218</v>
      </c>
      <c r="O3" s="4">
        <f>SUM(K3:K5)</f>
        <v>782045</v>
      </c>
      <c r="P3" s="12"/>
      <c r="Q3" s="12"/>
      <c r="R3" s="23"/>
      <c r="S3" s="19" t="s">
        <v>218</v>
      </c>
      <c r="T3" s="26">
        <v>461.1</v>
      </c>
      <c r="U3" s="21"/>
      <c r="V3" s="21"/>
      <c r="W3" s="23"/>
      <c r="X3" s="19" t="s">
        <v>235</v>
      </c>
      <c r="Y3" s="19">
        <f>SLOPE(U7:U14,G7:G14)</f>
        <v>0.34432270557456351</v>
      </c>
      <c r="Z3" s="19">
        <f>INTERCEPT(U7:U14,G7:G14)</f>
        <v>-1.6798706428026985E-2</v>
      </c>
      <c r="AA3" s="19">
        <f>RSQ(U7:U14,G7:G14)</f>
        <v>0.8310139106490898</v>
      </c>
    </row>
    <row r="4" spans="1:27" x14ac:dyDescent="0.35">
      <c r="A4" s="24">
        <v>43617</v>
      </c>
      <c r="B4" s="20">
        <v>8907647.0349519663</v>
      </c>
      <c r="C4" s="21"/>
      <c r="D4" s="21"/>
      <c r="E4" s="19" t="s">
        <v>219</v>
      </c>
      <c r="F4" s="19">
        <f>SUM(B6:B8)</f>
        <v>29086553.710927475</v>
      </c>
      <c r="G4" s="12"/>
      <c r="H4" s="12">
        <f>(SUM(B6:B8)-SUM(B3:B5))/SUM(B3:B5)</f>
        <v>4.605166034730105E-2</v>
      </c>
      <c r="I4" s="23"/>
      <c r="J4" s="22">
        <v>43617</v>
      </c>
      <c r="K4" s="27">
        <v>272341</v>
      </c>
      <c r="L4" s="21"/>
      <c r="M4" s="21"/>
      <c r="N4" s="19" t="s">
        <v>219</v>
      </c>
      <c r="O4" s="4">
        <f>SUM(K6:K8)</f>
        <v>787097</v>
      </c>
      <c r="P4" s="12"/>
      <c r="Q4" s="12">
        <f>(SUM(K6:K8)-SUM(K3:K5))/SUM(K3:K5)</f>
        <v>6.4599863179228816E-3</v>
      </c>
      <c r="R4" s="23"/>
      <c r="S4" s="19" t="s">
        <v>219</v>
      </c>
      <c r="T4" s="26">
        <v>569.1</v>
      </c>
      <c r="U4" s="21"/>
      <c r="V4" s="21">
        <f t="shared" ref="V4:V14" si="0">(T4-T3)/T3</f>
        <v>0.23422251138581651</v>
      </c>
      <c r="W4" s="23"/>
      <c r="X4" s="19" t="s">
        <v>236</v>
      </c>
      <c r="Y4" s="19">
        <f>SLOPE(V4:V14,H4:H14)</f>
        <v>0.45627145351890491</v>
      </c>
      <c r="Z4" s="19">
        <f>INTERCEPT(V4:V14,H4:H14)</f>
        <v>2.0024568442943074E-2</v>
      </c>
      <c r="AA4" s="19">
        <f>RSQ(V4:V14,H4:H14)</f>
        <v>0.21501181304083586</v>
      </c>
    </row>
    <row r="5" spans="1:27" x14ac:dyDescent="0.35">
      <c r="A5" s="24">
        <v>43647</v>
      </c>
      <c r="B5" s="20">
        <v>9390922.3466634657</v>
      </c>
      <c r="C5" s="21"/>
      <c r="D5" s="21"/>
      <c r="E5" s="19" t="s">
        <v>220</v>
      </c>
      <c r="F5" s="19">
        <f>SUM(B9:B11)</f>
        <v>34897026.949615911</v>
      </c>
      <c r="G5" s="12"/>
      <c r="H5" s="12">
        <f>(SUM(B9:B11)-SUM(B6:B8))/SUM(B6:B8)</f>
        <v>0.1997649256228492</v>
      </c>
      <c r="I5" s="23"/>
      <c r="J5" s="22">
        <v>43647</v>
      </c>
      <c r="K5" s="27">
        <v>234002</v>
      </c>
      <c r="L5" s="21"/>
      <c r="M5" s="21"/>
      <c r="N5" s="19" t="s">
        <v>220</v>
      </c>
      <c r="O5" s="4">
        <f>SUM(K9:K11)</f>
        <v>671993</v>
      </c>
      <c r="P5" s="12"/>
      <c r="Q5" s="12">
        <f>(SUM(K9:K11)-SUM(K6:K8))/SUM(K6:K8)</f>
        <v>-0.14623864657088009</v>
      </c>
      <c r="R5" s="23"/>
      <c r="S5" s="19" t="s">
        <v>220</v>
      </c>
      <c r="T5" s="26">
        <v>695.6</v>
      </c>
      <c r="U5" s="21"/>
      <c r="V5" s="21">
        <f t="shared" si="0"/>
        <v>0.22228079423651378</v>
      </c>
      <c r="W5" s="23"/>
      <c r="X5" s="19" t="s">
        <v>237</v>
      </c>
      <c r="Y5" s="19">
        <f>SLOPE(U7:U14,P7:P14)</f>
        <v>1.1670378406054283</v>
      </c>
      <c r="Z5" s="19">
        <f>INTERCEPT(U7:U14,P7:P14)</f>
        <v>0.37546734901545176</v>
      </c>
      <c r="AA5" s="19">
        <f>RSQ(U7:U14,P7:P14)</f>
        <v>0.33744439798836673</v>
      </c>
    </row>
    <row r="6" spans="1:27" x14ac:dyDescent="0.35">
      <c r="A6" s="24">
        <v>43678</v>
      </c>
      <c r="B6" s="20">
        <v>9177560.6740892753</v>
      </c>
      <c r="C6" s="21"/>
      <c r="D6" s="21"/>
      <c r="E6" s="19" t="s">
        <v>221</v>
      </c>
      <c r="F6" s="19">
        <f>SUM(B12:B14)</f>
        <v>52289638.91947408</v>
      </c>
      <c r="G6" s="12"/>
      <c r="H6" s="12">
        <f>(SUM(B12:B14)-SUM(B9:B11))/SUM(B9:B11)</f>
        <v>0.49839810121846495</v>
      </c>
      <c r="I6" s="23"/>
      <c r="J6" s="22">
        <v>43678</v>
      </c>
      <c r="K6" s="27">
        <v>245991</v>
      </c>
      <c r="L6" s="21"/>
      <c r="M6" s="21"/>
      <c r="N6" s="19" t="s">
        <v>221</v>
      </c>
      <c r="O6" s="4">
        <f>SUM(K12:K14)</f>
        <v>762002</v>
      </c>
      <c r="P6" s="12"/>
      <c r="Q6" s="12">
        <f>(SUM(K12:K14)-SUM(K9:K11))/SUM(K9:K11)</f>
        <v>0.13394335952904271</v>
      </c>
      <c r="R6" s="23"/>
      <c r="S6" s="19" t="s">
        <v>221</v>
      </c>
      <c r="T6" s="26">
        <v>499.4</v>
      </c>
      <c r="U6" s="21"/>
      <c r="V6" s="21">
        <f t="shared" si="0"/>
        <v>-0.28205865439908001</v>
      </c>
      <c r="W6" s="23"/>
      <c r="X6" s="19" t="s">
        <v>238</v>
      </c>
      <c r="Y6" s="19">
        <f>SLOPE(V4:V14,Q4:Q14)</f>
        <v>0.7119978922069683</v>
      </c>
      <c r="Z6" s="19">
        <f>INTERCEPT(V4:V14,Q4:Q14)</f>
        <v>9.4327745253779433E-2</v>
      </c>
      <c r="AA6" s="19">
        <f>RSQ(V4:V14,Q4:Q14)</f>
        <v>0.18360283709656977</v>
      </c>
    </row>
    <row r="7" spans="1:27" x14ac:dyDescent="0.35">
      <c r="A7" s="24">
        <v>43709</v>
      </c>
      <c r="B7" s="20">
        <v>9380144.479961155</v>
      </c>
      <c r="C7" s="21"/>
      <c r="D7" s="21"/>
      <c r="E7" s="19" t="s">
        <v>222</v>
      </c>
      <c r="F7" s="19">
        <f>SUM(B15:B17)</f>
        <v>70129465.886416674</v>
      </c>
      <c r="G7" s="12">
        <f t="shared" ref="G7:G14" si="1">(F7-F3)/F3</f>
        <v>1.5220947438058103</v>
      </c>
      <c r="H7" s="12">
        <f>(SUM(B15:B17)-SUM(B12:B14))/SUM(B12:B14)</f>
        <v>0.34117326750746713</v>
      </c>
      <c r="I7" s="23"/>
      <c r="J7" s="22">
        <v>43709</v>
      </c>
      <c r="K7" s="27">
        <v>268460</v>
      </c>
      <c r="L7" s="21"/>
      <c r="M7" s="21"/>
      <c r="N7" s="19" t="s">
        <v>222</v>
      </c>
      <c r="O7" s="4">
        <f>SUM(K15:K17)</f>
        <v>729919</v>
      </c>
      <c r="P7" s="12">
        <f t="shared" ref="P7:P14" si="2">(O7-O3)/O3</f>
        <v>-6.6653453445773586E-2</v>
      </c>
      <c r="Q7" s="12">
        <f>(SUM(K15:K17)-SUM(K12:K14))/SUM(K12:K14)</f>
        <v>-4.2103564032640331E-2</v>
      </c>
      <c r="R7" s="23"/>
      <c r="S7" s="19" t="s">
        <v>222</v>
      </c>
      <c r="T7" s="26">
        <v>708</v>
      </c>
      <c r="U7" s="21">
        <f t="shared" ref="U7:U14" si="3">(T7-T3)/T3</f>
        <v>0.53545868575146383</v>
      </c>
      <c r="V7" s="21">
        <f t="shared" si="0"/>
        <v>0.41770124148978782</v>
      </c>
      <c r="W7" s="23"/>
      <c r="X7" s="23"/>
      <c r="Y7" s="23"/>
      <c r="Z7" s="23"/>
    </row>
    <row r="8" spans="1:27" x14ac:dyDescent="0.35">
      <c r="A8" s="24">
        <v>43739</v>
      </c>
      <c r="B8" s="20">
        <v>10528848.556877043</v>
      </c>
      <c r="C8" s="21"/>
      <c r="D8" s="21"/>
      <c r="E8" s="19" t="s">
        <v>223</v>
      </c>
      <c r="F8" s="19">
        <f>SUM(B18:B20)</f>
        <v>55656182.67120941</v>
      </c>
      <c r="G8" s="12">
        <f t="shared" si="1"/>
        <v>0.91346775641900946</v>
      </c>
      <c r="H8" s="12">
        <f>(SUM(B18:B20)-SUM(B15:B17))/SUM(B15:B17)</f>
        <v>-0.20637948731348579</v>
      </c>
      <c r="I8" s="23"/>
      <c r="J8" s="22">
        <v>43739</v>
      </c>
      <c r="K8" s="27">
        <v>272646</v>
      </c>
      <c r="L8" s="21"/>
      <c r="M8" s="21"/>
      <c r="N8" s="19" t="s">
        <v>223</v>
      </c>
      <c r="O8" s="4">
        <f>SUM(K18:K20)</f>
        <v>549190</v>
      </c>
      <c r="P8" s="12">
        <f t="shared" si="2"/>
        <v>-0.30225880672903088</v>
      </c>
      <c r="Q8" s="12">
        <f>(SUM(K18:K20)-SUM(K15:K17))/SUM(K15:K17)</f>
        <v>-0.24760144618786467</v>
      </c>
      <c r="R8" s="23"/>
      <c r="S8" s="19" t="s">
        <v>223</v>
      </c>
      <c r="T8" s="26">
        <v>714.1</v>
      </c>
      <c r="U8" s="21">
        <f t="shared" si="3"/>
        <v>0.25478826216833594</v>
      </c>
      <c r="V8" s="21">
        <f t="shared" si="0"/>
        <v>8.6158192090395793E-3</v>
      </c>
      <c r="W8" s="23"/>
      <c r="X8" s="23"/>
      <c r="Y8" s="23"/>
      <c r="Z8" s="23"/>
    </row>
    <row r="9" spans="1:27" x14ac:dyDescent="0.35">
      <c r="A9" s="24">
        <v>43770</v>
      </c>
      <c r="B9" s="20">
        <v>12417242.876632966</v>
      </c>
      <c r="C9" s="21"/>
      <c r="D9" s="21"/>
      <c r="E9" s="19" t="s">
        <v>224</v>
      </c>
      <c r="F9" s="19">
        <f>SUM(B21:B23)</f>
        <v>59387334.862122431</v>
      </c>
      <c r="G9" s="12">
        <f t="shared" si="1"/>
        <v>0.70178780409762298</v>
      </c>
      <c r="H9" s="12">
        <f>(SUM(B21:B23)-SUM(B18:B20))/SUM(B18:B20)</f>
        <v>6.703931192972605E-2</v>
      </c>
      <c r="I9" s="23"/>
      <c r="J9" s="22">
        <v>43770</v>
      </c>
      <c r="K9" s="27">
        <v>231172</v>
      </c>
      <c r="L9" s="21"/>
      <c r="M9" s="21"/>
      <c r="N9" s="19" t="s">
        <v>224</v>
      </c>
      <c r="O9" s="4">
        <f>SUM(K21:K23)</f>
        <v>564702</v>
      </c>
      <c r="P9" s="12">
        <f t="shared" si="2"/>
        <v>-0.15966088932473999</v>
      </c>
      <c r="Q9" s="12">
        <f>(SUM(K21:K23)-SUM(K18:K20))/SUM(K18:K20)</f>
        <v>2.8245233889910595E-2</v>
      </c>
      <c r="R9" s="23"/>
      <c r="S9" s="19" t="s">
        <v>224</v>
      </c>
      <c r="T9" s="26">
        <v>840.8</v>
      </c>
      <c r="U9" s="21">
        <f t="shared" si="3"/>
        <v>0.20874065554916607</v>
      </c>
      <c r="V9" s="21">
        <f t="shared" si="0"/>
        <v>0.17742613079400635</v>
      </c>
      <c r="W9" s="23"/>
      <c r="X9" s="23"/>
      <c r="Y9" s="23"/>
      <c r="Z9" s="23"/>
    </row>
    <row r="10" spans="1:27" x14ac:dyDescent="0.35">
      <c r="A10" s="24">
        <v>43800</v>
      </c>
      <c r="B10" s="20">
        <v>12289715.138691146</v>
      </c>
      <c r="C10" s="21"/>
      <c r="D10" s="21"/>
      <c r="E10" s="19" t="s">
        <v>225</v>
      </c>
      <c r="F10" s="19">
        <f>SUM(B24:B26)</f>
        <v>37769600.391366825</v>
      </c>
      <c r="G10" s="12">
        <f t="shared" si="1"/>
        <v>-0.27768481152581836</v>
      </c>
      <c r="H10" s="12">
        <f>(SUM(B24:B26)-SUM(B21:B23))/SUM(B21:B23)</f>
        <v>-0.36401253770597336</v>
      </c>
      <c r="I10" s="23"/>
      <c r="J10" s="22">
        <v>43800</v>
      </c>
      <c r="K10" s="27">
        <v>254667</v>
      </c>
      <c r="L10" s="21"/>
      <c r="M10" s="21"/>
      <c r="N10" s="19" t="s">
        <v>225</v>
      </c>
      <c r="O10" s="4">
        <f>SUM(K24:K26)</f>
        <v>441506</v>
      </c>
      <c r="P10" s="12">
        <f t="shared" si="2"/>
        <v>-0.42059732126687333</v>
      </c>
      <c r="Q10" s="12">
        <f>(SUM(K24:K26)-SUM(K21:K23))/SUM(K21:K23)</f>
        <v>-0.21816108319078026</v>
      </c>
      <c r="R10" s="23"/>
      <c r="S10" s="19" t="s">
        <v>225</v>
      </c>
      <c r="T10" s="26">
        <v>574.4</v>
      </c>
      <c r="U10" s="21">
        <f t="shared" si="3"/>
        <v>0.15018021625951142</v>
      </c>
      <c r="V10" s="21">
        <f t="shared" si="0"/>
        <v>-0.31684110371075164</v>
      </c>
      <c r="W10" s="23"/>
      <c r="X10" s="23"/>
      <c r="Y10" s="23"/>
      <c r="Z10" s="23"/>
    </row>
    <row r="11" spans="1:27" x14ac:dyDescent="0.35">
      <c r="A11" s="24">
        <v>43831</v>
      </c>
      <c r="B11" s="20">
        <v>10190068.934291802</v>
      </c>
      <c r="C11" s="21"/>
      <c r="D11" s="21"/>
      <c r="E11" s="19" t="s">
        <v>226</v>
      </c>
      <c r="F11" s="19">
        <f>SUM(B27:B29)</f>
        <v>36834348.494279049</v>
      </c>
      <c r="G11" s="12">
        <f t="shared" si="1"/>
        <v>-0.4747664476165151</v>
      </c>
      <c r="H11" s="12">
        <f>(SUM(B27:B29)-SUM(B24:B26))/SUM(B24:B26)</f>
        <v>-2.476202785829712E-2</v>
      </c>
      <c r="I11" s="23"/>
      <c r="J11" s="22">
        <v>43831</v>
      </c>
      <c r="K11" s="27">
        <v>186154</v>
      </c>
      <c r="L11" s="21"/>
      <c r="M11" s="21"/>
      <c r="N11" s="19" t="s">
        <v>226</v>
      </c>
      <c r="O11" s="4">
        <f>SUM(K27:K29)</f>
        <v>393784</v>
      </c>
      <c r="P11" s="12">
        <f t="shared" si="2"/>
        <v>-0.46051000179471968</v>
      </c>
      <c r="Q11" s="12">
        <f>(SUM(K27:K29)-SUM(K24:K26))/SUM(K24:K26)</f>
        <v>-0.10808913129153398</v>
      </c>
      <c r="R11" s="23"/>
      <c r="S11" s="19" t="s">
        <v>226</v>
      </c>
      <c r="T11" s="26">
        <v>496.9</v>
      </c>
      <c r="U11" s="21">
        <f t="shared" si="3"/>
        <v>-0.29816384180790961</v>
      </c>
      <c r="V11" s="21">
        <f t="shared" si="0"/>
        <v>-0.13492339832869082</v>
      </c>
      <c r="W11" s="23"/>
      <c r="X11" s="23"/>
      <c r="Y11" s="23"/>
      <c r="Z11" s="23"/>
    </row>
    <row r="12" spans="1:27" x14ac:dyDescent="0.35">
      <c r="A12" s="24">
        <v>43862</v>
      </c>
      <c r="B12" s="20">
        <v>9455146.5997556821</v>
      </c>
      <c r="C12" s="21"/>
      <c r="D12" s="21"/>
      <c r="E12" s="19" t="s">
        <v>227</v>
      </c>
      <c r="F12" s="19">
        <f>SUM(B30:B32)</f>
        <v>39168211.226418182</v>
      </c>
      <c r="G12" s="12">
        <f t="shared" si="1"/>
        <v>-0.29624689753148215</v>
      </c>
      <c r="H12" s="12">
        <f>(SUM(B30:B32)-SUM(B27:B29))/SUM(B27:B29)</f>
        <v>6.3361042818542546E-2</v>
      </c>
      <c r="I12" s="23"/>
      <c r="J12" s="22">
        <v>43862</v>
      </c>
      <c r="K12" s="27">
        <v>178399</v>
      </c>
      <c r="L12" s="21"/>
      <c r="M12" s="21"/>
      <c r="N12" s="19" t="s">
        <v>227</v>
      </c>
      <c r="O12" s="4">
        <f>SUM(K30:K32)</f>
        <v>448101</v>
      </c>
      <c r="P12" s="12">
        <f t="shared" si="2"/>
        <v>-0.18406926564576923</v>
      </c>
      <c r="Q12" s="12">
        <f>(SUM(K30:K32)-SUM(K27:K29))/SUM(K27:K29)</f>
        <v>0.13793602584157813</v>
      </c>
      <c r="R12" s="23"/>
      <c r="S12" s="19" t="s">
        <v>227</v>
      </c>
      <c r="T12" s="26">
        <v>611</v>
      </c>
      <c r="U12" s="21">
        <f t="shared" si="3"/>
        <v>-0.1443775381599216</v>
      </c>
      <c r="V12" s="21">
        <f t="shared" si="0"/>
        <v>0.22962366673374932</v>
      </c>
      <c r="W12" s="23"/>
      <c r="X12" s="23"/>
      <c r="Y12" s="23"/>
      <c r="Z12" s="23"/>
    </row>
    <row r="13" spans="1:27" x14ac:dyDescent="0.35">
      <c r="A13" s="24">
        <v>43891</v>
      </c>
      <c r="B13" s="20">
        <v>13205310.985860731</v>
      </c>
      <c r="C13" s="21"/>
      <c r="D13" s="21"/>
      <c r="E13" s="19" t="s">
        <v>228</v>
      </c>
      <c r="F13" s="19">
        <f>SUM(B33:B35)</f>
        <v>46319331.732862458</v>
      </c>
      <c r="G13" s="12">
        <f t="shared" si="1"/>
        <v>-0.22004697061418088</v>
      </c>
      <c r="H13" s="12">
        <f>(SUM(B33:B35)-SUM(B30:B32))/SUM(B30:B32)</f>
        <v>0.18257460023144959</v>
      </c>
      <c r="I13" s="23"/>
      <c r="J13" s="22">
        <v>43891</v>
      </c>
      <c r="K13" s="27">
        <v>208646</v>
      </c>
      <c r="L13" s="21"/>
      <c r="M13" s="21"/>
      <c r="N13" s="19" t="s">
        <v>228</v>
      </c>
      <c r="O13" s="4">
        <f>SUM(K33:K35)</f>
        <v>437077</v>
      </c>
      <c r="P13" s="12">
        <f t="shared" si="2"/>
        <v>-0.22600415794525255</v>
      </c>
      <c r="Q13" s="12">
        <f>(SUM(K33:K35)-SUM(K30:K32))/SUM(K30:K32)</f>
        <v>-2.4601596515071378E-2</v>
      </c>
      <c r="R13" s="23"/>
      <c r="S13" s="19" t="s">
        <v>228</v>
      </c>
      <c r="T13" s="26">
        <v>735.3</v>
      </c>
      <c r="U13" s="21">
        <f t="shared" si="3"/>
        <v>-0.12547573739295909</v>
      </c>
      <c r="V13" s="21">
        <f t="shared" si="0"/>
        <v>0.20343698854337144</v>
      </c>
      <c r="W13" s="23"/>
      <c r="X13" s="23"/>
      <c r="Y13" s="23"/>
      <c r="Z13" s="23"/>
    </row>
    <row r="14" spans="1:27" x14ac:dyDescent="0.35">
      <c r="A14" s="24">
        <v>43922</v>
      </c>
      <c r="B14" s="20">
        <v>29629181.333857663</v>
      </c>
      <c r="C14" s="21"/>
      <c r="D14" s="21"/>
      <c r="E14" s="19" t="s">
        <v>229</v>
      </c>
      <c r="F14" s="19">
        <f>SUM(B36:B38)</f>
        <v>31092490.237815723</v>
      </c>
      <c r="G14" s="12">
        <f t="shared" si="1"/>
        <v>-0.17678530046289079</v>
      </c>
      <c r="H14" s="12">
        <f>(SUM(B36:B38)-SUM(B33:B35))/SUM(B33:B35)</f>
        <v>-0.32873620852011676</v>
      </c>
      <c r="I14" s="23"/>
      <c r="J14" s="22">
        <v>43922</v>
      </c>
      <c r="K14" s="27">
        <v>374957</v>
      </c>
      <c r="L14" s="21"/>
      <c r="M14" s="21"/>
      <c r="N14" s="19" t="s">
        <v>229</v>
      </c>
      <c r="O14" s="4">
        <f>SUM(K36:K38)</f>
        <v>278122</v>
      </c>
      <c r="P14" s="12">
        <f t="shared" si="2"/>
        <v>-0.37006065602732463</v>
      </c>
      <c r="Q14" s="12">
        <f>(SUM(K36:K38)-SUM(K33:K35))/SUM(K33:K35)</f>
        <v>-0.36367733831796228</v>
      </c>
      <c r="R14" s="23"/>
      <c r="S14" s="19" t="s">
        <v>229</v>
      </c>
      <c r="T14" s="26">
        <v>498</v>
      </c>
      <c r="U14" s="21">
        <f t="shared" si="3"/>
        <v>-0.13300835654596097</v>
      </c>
      <c r="V14" s="21">
        <f t="shared" si="0"/>
        <v>-0.3227254181966544</v>
      </c>
      <c r="W14" s="23"/>
      <c r="X14" s="23"/>
      <c r="Y14" s="23"/>
      <c r="Z14" s="23"/>
    </row>
    <row r="15" spans="1:27" x14ac:dyDescent="0.35">
      <c r="A15" s="24">
        <v>43952</v>
      </c>
      <c r="B15" s="20">
        <v>28432110.399498031</v>
      </c>
      <c r="C15" s="21">
        <f t="shared" ref="C15:C39" si="4">(B15-B3)/B3</f>
        <v>1.9905022326622852</v>
      </c>
      <c r="D15" s="21"/>
      <c r="E15" s="21"/>
      <c r="F15" s="21"/>
      <c r="G15" s="21"/>
      <c r="H15" s="21"/>
      <c r="I15" s="23"/>
      <c r="J15" s="22">
        <v>43952</v>
      </c>
      <c r="K15" s="27">
        <v>291508</v>
      </c>
      <c r="L15" s="21">
        <f t="shared" ref="L15:L39" si="5">(K15-K3)/K3</f>
        <v>5.7330015741634086E-2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  <c r="Y15" s="23"/>
      <c r="Z15" s="23"/>
    </row>
    <row r="16" spans="1:27" x14ac:dyDescent="0.35">
      <c r="A16" s="24">
        <v>43983</v>
      </c>
      <c r="B16" s="20">
        <v>19971154.09649086</v>
      </c>
      <c r="C16" s="21">
        <f t="shared" si="4"/>
        <v>1.2420235128455057</v>
      </c>
      <c r="D16" s="21"/>
      <c r="E16" s="21"/>
      <c r="F16" s="21"/>
      <c r="G16" s="21"/>
      <c r="H16" s="21"/>
      <c r="I16" s="23"/>
      <c r="J16" s="22">
        <v>43983</v>
      </c>
      <c r="K16" s="27">
        <v>222473</v>
      </c>
      <c r="L16" s="21">
        <f t="shared" si="5"/>
        <v>-0.18310867625513602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35">
      <c r="A17" s="24">
        <v>44013</v>
      </c>
      <c r="B17" s="20">
        <v>21726201.390427783</v>
      </c>
      <c r="C17" s="21">
        <f t="shared" si="4"/>
        <v>1.3135322163692433</v>
      </c>
      <c r="D17" s="21"/>
      <c r="E17" s="21"/>
      <c r="F17" s="21"/>
      <c r="G17" s="21"/>
      <c r="H17" s="21"/>
      <c r="I17" s="23"/>
      <c r="J17" s="22">
        <v>44013</v>
      </c>
      <c r="K17" s="27">
        <v>215938</v>
      </c>
      <c r="L17" s="21">
        <f t="shared" si="5"/>
        <v>-7.7195921402381171E-2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35">
      <c r="A18" s="24">
        <v>44044</v>
      </c>
      <c r="B18" s="20">
        <v>19975923.596146092</v>
      </c>
      <c r="C18" s="21">
        <f t="shared" si="4"/>
        <v>1.1766049068510658</v>
      </c>
      <c r="D18" s="21"/>
      <c r="E18" s="21"/>
      <c r="F18" s="21"/>
      <c r="G18" s="21"/>
      <c r="H18" s="21"/>
      <c r="I18" s="23"/>
      <c r="J18" s="22">
        <v>44044</v>
      </c>
      <c r="K18" s="27">
        <v>192580</v>
      </c>
      <c r="L18" s="21">
        <f t="shared" si="5"/>
        <v>-0.21712582980678155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35">
      <c r="A19" s="24">
        <v>44075</v>
      </c>
      <c r="B19" s="20">
        <v>17720655.282553159</v>
      </c>
      <c r="C19" s="21">
        <f t="shared" si="4"/>
        <v>0.88916656032429719</v>
      </c>
      <c r="D19" s="21"/>
      <c r="E19" s="21"/>
      <c r="F19" s="21"/>
      <c r="G19" s="21"/>
      <c r="H19" s="21"/>
      <c r="I19" s="23"/>
      <c r="J19" s="22">
        <v>44075</v>
      </c>
      <c r="K19" s="27">
        <v>177532</v>
      </c>
      <c r="L19" s="21">
        <f t="shared" si="5"/>
        <v>-0.33870222751992846</v>
      </c>
      <c r="M19" s="21"/>
      <c r="N19" s="21"/>
      <c r="O19" s="21"/>
      <c r="P19" s="21"/>
      <c r="Q19" s="21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35">
      <c r="A20" s="24">
        <v>44105</v>
      </c>
      <c r="B20" s="20">
        <v>17959603.792510159</v>
      </c>
      <c r="C20" s="21">
        <f t="shared" si="4"/>
        <v>0.70575193436319583</v>
      </c>
      <c r="D20" s="21"/>
      <c r="E20" s="21"/>
      <c r="F20" s="21"/>
      <c r="G20" s="21"/>
      <c r="H20" s="21"/>
      <c r="I20" s="23"/>
      <c r="J20" s="22">
        <v>44105</v>
      </c>
      <c r="K20" s="27">
        <v>179078</v>
      </c>
      <c r="L20" s="21">
        <f t="shared" si="5"/>
        <v>-0.34318493577752834</v>
      </c>
      <c r="M20" s="21"/>
      <c r="N20" s="21"/>
      <c r="O20" s="21"/>
      <c r="P20" s="21"/>
      <c r="Q20" s="21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35">
      <c r="A21" s="24">
        <v>44136</v>
      </c>
      <c r="B21" s="20">
        <v>21394760.761736747</v>
      </c>
      <c r="C21" s="21">
        <f t="shared" si="4"/>
        <v>0.72298802353281388</v>
      </c>
      <c r="D21" s="21"/>
      <c r="E21" s="21"/>
      <c r="F21" s="21"/>
      <c r="G21" s="21"/>
      <c r="H21" s="21"/>
      <c r="I21" s="23"/>
      <c r="J21" s="22">
        <v>44136</v>
      </c>
      <c r="K21" s="27">
        <v>191531</v>
      </c>
      <c r="L21" s="21">
        <f t="shared" si="5"/>
        <v>-0.17147837973456992</v>
      </c>
      <c r="M21" s="21"/>
      <c r="N21" s="21"/>
      <c r="O21" s="21"/>
      <c r="P21" s="21"/>
      <c r="Q21" s="21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35">
      <c r="A22" s="24">
        <v>44166</v>
      </c>
      <c r="B22" s="20">
        <v>20079731.541575216</v>
      </c>
      <c r="C22" s="21">
        <f t="shared" si="4"/>
        <v>0.63386468400387241</v>
      </c>
      <c r="D22" s="21"/>
      <c r="E22" s="21"/>
      <c r="F22" s="21"/>
      <c r="G22" s="21"/>
      <c r="H22" s="21"/>
      <c r="I22" s="23"/>
      <c r="J22" s="22">
        <v>44166</v>
      </c>
      <c r="K22" s="27">
        <v>193642</v>
      </c>
      <c r="L22" s="21">
        <f t="shared" si="5"/>
        <v>-0.23962664970333808</v>
      </c>
      <c r="M22" s="21"/>
      <c r="N22" s="21"/>
      <c r="O22" s="21"/>
      <c r="P22" s="21"/>
      <c r="Q22" s="21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35">
      <c r="A23" s="24">
        <v>44197</v>
      </c>
      <c r="B23" s="20">
        <v>17912842.558810476</v>
      </c>
      <c r="C23" s="21">
        <f t="shared" si="4"/>
        <v>0.75787255948091359</v>
      </c>
      <c r="D23" s="21"/>
      <c r="E23" s="21"/>
      <c r="F23" s="21"/>
      <c r="G23" s="21"/>
      <c r="H23" s="21"/>
      <c r="I23" s="23"/>
      <c r="J23" s="22">
        <v>44197</v>
      </c>
      <c r="K23" s="27">
        <v>179529</v>
      </c>
      <c r="L23" s="21">
        <f t="shared" si="5"/>
        <v>-3.5588813562963999E-2</v>
      </c>
      <c r="M23" s="21"/>
      <c r="N23" s="21"/>
      <c r="O23" s="21"/>
      <c r="P23" s="21"/>
      <c r="Q23" s="21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35">
      <c r="A24" s="24">
        <v>44228</v>
      </c>
      <c r="B24" s="20">
        <v>12755200.794898568</v>
      </c>
      <c r="C24" s="21">
        <f t="shared" si="4"/>
        <v>0.34902200196749544</v>
      </c>
      <c r="D24" s="21"/>
      <c r="E24" s="21"/>
      <c r="F24" s="21"/>
      <c r="G24" s="21"/>
      <c r="H24" s="21"/>
      <c r="I24" s="23"/>
      <c r="J24" s="22">
        <v>44228</v>
      </c>
      <c r="K24" s="27">
        <v>139959</v>
      </c>
      <c r="L24" s="21">
        <f t="shared" si="5"/>
        <v>-0.21547205982096312</v>
      </c>
      <c r="M24" s="21"/>
      <c r="N24" s="21"/>
      <c r="O24" s="21"/>
      <c r="P24" s="21"/>
      <c r="Q24" s="21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35">
      <c r="A25" s="24">
        <v>44256</v>
      </c>
      <c r="B25" s="20">
        <v>13229785.305053435</v>
      </c>
      <c r="C25" s="21">
        <f t="shared" si="4"/>
        <v>1.8533693919748728E-3</v>
      </c>
      <c r="D25" s="21"/>
      <c r="E25" s="21"/>
      <c r="F25" s="21"/>
      <c r="G25" s="21"/>
      <c r="H25" s="21"/>
      <c r="I25" s="23"/>
      <c r="J25" s="22">
        <v>44256</v>
      </c>
      <c r="K25" s="27">
        <v>175361</v>
      </c>
      <c r="L25" s="21">
        <f t="shared" si="5"/>
        <v>-0.15952857950787458</v>
      </c>
      <c r="M25" s="21"/>
      <c r="N25" s="21"/>
      <c r="O25" s="21"/>
      <c r="P25" s="21"/>
      <c r="Q25" s="21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35">
      <c r="A26" s="24">
        <v>44287</v>
      </c>
      <c r="B26" s="20">
        <v>11784614.29141482</v>
      </c>
      <c r="C26" s="21">
        <f t="shared" si="4"/>
        <v>-0.60226324991475944</v>
      </c>
      <c r="D26" s="21"/>
      <c r="E26" s="21"/>
      <c r="F26" s="21"/>
      <c r="G26" s="21"/>
      <c r="H26" s="21"/>
      <c r="I26" s="23"/>
      <c r="J26" s="22">
        <v>44287</v>
      </c>
      <c r="K26" s="27">
        <v>126186</v>
      </c>
      <c r="L26" s="21">
        <f t="shared" si="5"/>
        <v>-0.66346541070042697</v>
      </c>
      <c r="M26" s="21"/>
      <c r="N26" s="21"/>
      <c r="O26" s="21"/>
      <c r="P26" s="21"/>
      <c r="Q26" s="21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35">
      <c r="A27" s="24">
        <v>44317</v>
      </c>
      <c r="B27" s="20">
        <v>12411439.40845274</v>
      </c>
      <c r="C27" s="21">
        <f t="shared" si="4"/>
        <v>-0.56347104614957233</v>
      </c>
      <c r="D27" s="21"/>
      <c r="E27" s="21"/>
      <c r="F27" s="21"/>
      <c r="G27" s="21"/>
      <c r="H27" s="21"/>
      <c r="I27" s="23"/>
      <c r="J27" s="22">
        <v>44317</v>
      </c>
      <c r="K27" s="27">
        <v>129183</v>
      </c>
      <c r="L27" s="21">
        <f t="shared" si="5"/>
        <v>-0.556845781247856</v>
      </c>
      <c r="M27" s="21"/>
      <c r="N27" s="21"/>
      <c r="O27" s="21"/>
      <c r="P27" s="21"/>
      <c r="Q27" s="21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35">
      <c r="A28" s="24">
        <v>44348</v>
      </c>
      <c r="B28" s="20">
        <v>11720703.804620484</v>
      </c>
      <c r="C28" s="21">
        <f t="shared" si="4"/>
        <v>-0.41311835320123369</v>
      </c>
      <c r="D28" s="21"/>
      <c r="E28" s="21"/>
      <c r="F28" s="21"/>
      <c r="G28" s="21"/>
      <c r="H28" s="21"/>
      <c r="I28" s="23"/>
      <c r="J28" s="22">
        <v>44348</v>
      </c>
      <c r="K28" s="27">
        <v>131277</v>
      </c>
      <c r="L28" s="21">
        <f t="shared" si="5"/>
        <v>-0.40991940595038501</v>
      </c>
      <c r="M28" s="21"/>
      <c r="N28" s="21"/>
      <c r="O28" s="21"/>
      <c r="P28" s="21"/>
      <c r="Q28" s="21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35">
      <c r="A29" s="24">
        <v>44378</v>
      </c>
      <c r="B29" s="20">
        <v>12702205.281205826</v>
      </c>
      <c r="C29" s="21">
        <f t="shared" si="4"/>
        <v>-0.41535084514119369</v>
      </c>
      <c r="D29" s="21"/>
      <c r="E29" s="21"/>
      <c r="F29" s="21"/>
      <c r="G29" s="21"/>
      <c r="H29" s="21"/>
      <c r="I29" s="23"/>
      <c r="J29" s="22">
        <v>44378</v>
      </c>
      <c r="K29" s="27">
        <v>133324</v>
      </c>
      <c r="L29" s="21">
        <f t="shared" si="5"/>
        <v>-0.38258203743667163</v>
      </c>
      <c r="M29" s="21"/>
      <c r="N29" s="21"/>
      <c r="O29" s="21"/>
      <c r="P29" s="21"/>
      <c r="Q29" s="21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35">
      <c r="A30" s="24">
        <v>44409</v>
      </c>
      <c r="B30" s="20">
        <v>12441738.177009625</v>
      </c>
      <c r="C30" s="21">
        <f t="shared" si="4"/>
        <v>-0.37716330776265178</v>
      </c>
      <c r="D30" s="21"/>
      <c r="E30" s="21"/>
      <c r="F30" s="21"/>
      <c r="G30" s="21"/>
      <c r="H30" s="21"/>
      <c r="I30" s="23"/>
      <c r="J30" s="22">
        <v>44409</v>
      </c>
      <c r="K30" s="27">
        <v>130949</v>
      </c>
      <c r="L30" s="21">
        <f t="shared" si="5"/>
        <v>-0.32002804029494236</v>
      </c>
      <c r="M30" s="21"/>
      <c r="N30" s="21"/>
      <c r="O30" s="21"/>
      <c r="P30" s="21"/>
      <c r="Q30" s="21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35">
      <c r="A31" s="24">
        <v>44440</v>
      </c>
      <c r="B31" s="20">
        <v>12831371.806685593</v>
      </c>
      <c r="C31" s="21">
        <f t="shared" si="4"/>
        <v>-0.2759087289893451</v>
      </c>
      <c r="D31" s="21"/>
      <c r="E31" s="21"/>
      <c r="F31" s="21"/>
      <c r="G31" s="21"/>
      <c r="H31" s="21"/>
      <c r="I31" s="23"/>
      <c r="J31" s="22">
        <v>44440</v>
      </c>
      <c r="K31" s="27">
        <v>150581</v>
      </c>
      <c r="L31" s="21">
        <f t="shared" si="5"/>
        <v>-0.1518092512899083</v>
      </c>
      <c r="M31" s="21"/>
      <c r="N31" s="21"/>
      <c r="O31" s="21"/>
      <c r="P31" s="21"/>
      <c r="Q31" s="21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35">
      <c r="A32" s="24">
        <v>44470</v>
      </c>
      <c r="B32" s="20">
        <v>13895101.242722968</v>
      </c>
      <c r="C32" s="21">
        <f t="shared" si="4"/>
        <v>-0.22631359782459368</v>
      </c>
      <c r="D32" s="21"/>
      <c r="E32" s="21"/>
      <c r="F32" s="21"/>
      <c r="G32" s="21"/>
      <c r="H32" s="21"/>
      <c r="I32" s="23"/>
      <c r="J32" s="22">
        <v>44470</v>
      </c>
      <c r="K32" s="27">
        <v>166571</v>
      </c>
      <c r="L32" s="21">
        <f t="shared" si="5"/>
        <v>-6.984107483889701E-2</v>
      </c>
      <c r="M32" s="21"/>
      <c r="N32" s="21"/>
      <c r="O32" s="21"/>
      <c r="P32" s="21"/>
      <c r="Q32" s="21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35">
      <c r="A33" s="24">
        <v>44501</v>
      </c>
      <c r="B33" s="20">
        <v>16275004.312654283</v>
      </c>
      <c r="C33" s="21">
        <f t="shared" si="4"/>
        <v>-0.23929954188778979</v>
      </c>
      <c r="D33" s="21"/>
      <c r="E33" s="21"/>
      <c r="F33" s="21"/>
      <c r="G33" s="21"/>
      <c r="H33" s="21"/>
      <c r="I33" s="23"/>
      <c r="J33" s="22">
        <v>44501</v>
      </c>
      <c r="K33" s="27">
        <v>173090</v>
      </c>
      <c r="L33" s="21">
        <f t="shared" si="5"/>
        <v>-9.6282064000083531E-2</v>
      </c>
      <c r="M33" s="21"/>
      <c r="N33" s="21"/>
      <c r="O33" s="21"/>
      <c r="P33" s="21"/>
      <c r="Q33" s="21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35">
      <c r="A34" s="24">
        <v>44531</v>
      </c>
      <c r="B34" s="20">
        <v>15909296.71011989</v>
      </c>
      <c r="C34" s="21">
        <f t="shared" si="4"/>
        <v>-0.20769375441202553</v>
      </c>
      <c r="D34" s="21"/>
      <c r="E34" s="21"/>
      <c r="F34" s="21"/>
      <c r="G34" s="21"/>
      <c r="H34" s="21"/>
      <c r="I34" s="23"/>
      <c r="J34" s="22">
        <v>44531</v>
      </c>
      <c r="K34" s="27">
        <v>148630</v>
      </c>
      <c r="L34" s="21">
        <f t="shared" si="5"/>
        <v>-0.23244957189039567</v>
      </c>
      <c r="M34" s="21"/>
      <c r="N34" s="21"/>
      <c r="O34" s="21"/>
      <c r="P34" s="21"/>
      <c r="Q34" s="21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35">
      <c r="A35" s="24">
        <v>44562</v>
      </c>
      <c r="B35" s="20">
        <v>14135030.710088285</v>
      </c>
      <c r="C35" s="21">
        <f t="shared" si="4"/>
        <v>-0.210899628929305</v>
      </c>
      <c r="D35" s="21"/>
      <c r="E35" s="21"/>
      <c r="F35" s="21"/>
      <c r="G35" s="21"/>
      <c r="H35" s="21"/>
      <c r="I35" s="23"/>
      <c r="J35" s="22">
        <v>44562</v>
      </c>
      <c r="K35" s="27">
        <v>115357</v>
      </c>
      <c r="L35" s="21">
        <f t="shared" si="5"/>
        <v>-0.35744642926769493</v>
      </c>
      <c r="M35" s="21"/>
      <c r="N35" s="21"/>
      <c r="O35" s="21"/>
      <c r="P35" s="21"/>
      <c r="Q35" s="21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35">
      <c r="A36" s="24">
        <v>44593</v>
      </c>
      <c r="B36" s="20">
        <v>10364998.934819624</v>
      </c>
      <c r="C36" s="21">
        <f t="shared" si="4"/>
        <v>-0.18739037499393213</v>
      </c>
      <c r="D36" s="21"/>
      <c r="E36" s="21"/>
      <c r="F36" s="21"/>
      <c r="G36" s="21"/>
      <c r="H36" s="21"/>
      <c r="I36" s="23"/>
      <c r="J36" s="22">
        <v>44593</v>
      </c>
      <c r="K36" s="27">
        <v>98058</v>
      </c>
      <c r="L36" s="21">
        <f t="shared" si="5"/>
        <v>-0.29938053287034061</v>
      </c>
      <c r="M36" s="21"/>
      <c r="N36" s="21"/>
      <c r="O36" s="21"/>
      <c r="P36" s="21"/>
      <c r="Q36" s="21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35">
      <c r="A37" s="24">
        <v>44621</v>
      </c>
      <c r="B37" s="20">
        <v>10981060.894511558</v>
      </c>
      <c r="C37" s="21">
        <f t="shared" si="4"/>
        <v>-0.16997436909901498</v>
      </c>
      <c r="D37" s="21"/>
      <c r="E37" s="21"/>
      <c r="F37" s="21"/>
      <c r="G37" s="21"/>
      <c r="H37" s="21"/>
      <c r="I37" s="23"/>
      <c r="J37" s="22">
        <v>44621</v>
      </c>
      <c r="K37" s="27">
        <v>95752</v>
      </c>
      <c r="L37" s="21">
        <f t="shared" si="5"/>
        <v>-0.453972091856228</v>
      </c>
      <c r="M37" s="21"/>
      <c r="N37" s="21"/>
      <c r="O37" s="21"/>
      <c r="P37" s="21"/>
      <c r="Q37" s="21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35">
      <c r="A38" s="24">
        <v>44652</v>
      </c>
      <c r="B38" s="20">
        <v>9746430.408484539</v>
      </c>
      <c r="C38" s="21">
        <f t="shared" si="4"/>
        <v>-0.1729529565015219</v>
      </c>
      <c r="D38" s="21"/>
      <c r="E38" s="21"/>
      <c r="F38" s="21"/>
      <c r="G38" s="21"/>
      <c r="H38" s="21"/>
      <c r="I38" s="23"/>
      <c r="J38" s="22">
        <v>44652</v>
      </c>
      <c r="K38" s="27">
        <v>84312</v>
      </c>
      <c r="L38" s="21">
        <f t="shared" si="5"/>
        <v>-0.33184346916456658</v>
      </c>
      <c r="M38" s="21"/>
      <c r="N38" s="21"/>
      <c r="O38" s="21"/>
      <c r="P38" s="21"/>
      <c r="Q38" s="21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35">
      <c r="A39" s="24">
        <v>44682</v>
      </c>
      <c r="B39" s="20">
        <v>11582667.580433011</v>
      </c>
      <c r="C39" s="21">
        <f t="shared" si="4"/>
        <v>-6.6774835757994241E-2</v>
      </c>
      <c r="D39" s="21"/>
      <c r="E39" s="21"/>
      <c r="F39" s="21"/>
      <c r="G39" s="21"/>
      <c r="H39" s="21"/>
      <c r="I39" s="23"/>
      <c r="J39" s="22">
        <v>44682</v>
      </c>
      <c r="K39" s="27">
        <v>99699</v>
      </c>
      <c r="L39" s="21">
        <f t="shared" si="5"/>
        <v>-0.22823436520285176</v>
      </c>
      <c r="M39" s="21"/>
      <c r="N39" s="21"/>
      <c r="O39" s="21"/>
      <c r="P39" s="21"/>
      <c r="Q39" s="21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W45" s="23"/>
      <c r="X45" s="23"/>
      <c r="Y45" s="23"/>
      <c r="Z45" s="23"/>
    </row>
    <row r="46" spans="1:26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W46" s="23"/>
      <c r="X46" s="23"/>
      <c r="Y46" s="23"/>
      <c r="Z46" s="23"/>
    </row>
    <row r="47" spans="1:26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W47" s="23"/>
      <c r="X47" s="23"/>
      <c r="Y47" s="23"/>
      <c r="Z47" s="23"/>
    </row>
    <row r="48" spans="1:26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W48" s="23"/>
      <c r="X48" s="23"/>
      <c r="Y48" s="23"/>
      <c r="Z48" s="23"/>
    </row>
    <row r="49" spans="1:26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W49" s="23"/>
      <c r="X49" s="23"/>
      <c r="Y49" s="23"/>
      <c r="Z49" s="23"/>
    </row>
    <row r="50" spans="1:26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W50" s="23"/>
      <c r="X50" s="23"/>
      <c r="Y50" s="23"/>
      <c r="Z50" s="23"/>
    </row>
    <row r="51" spans="1:26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W51" s="23"/>
      <c r="X51" s="23"/>
      <c r="Y51" s="23"/>
      <c r="Z51" s="23"/>
    </row>
    <row r="52" spans="1:26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W52" s="23"/>
      <c r="X52" s="23"/>
      <c r="Y52" s="23"/>
      <c r="Z52" s="23"/>
    </row>
    <row r="53" spans="1:26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W53" s="23"/>
      <c r="X53" s="23"/>
      <c r="Y53" s="23"/>
      <c r="Z53" s="23"/>
    </row>
    <row r="54" spans="1:26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W54" s="23"/>
      <c r="X54" s="23"/>
      <c r="Y54" s="23"/>
      <c r="Z54" s="23"/>
    </row>
    <row r="55" spans="1:26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W55" s="23"/>
      <c r="X55" s="23"/>
      <c r="Y55" s="23"/>
      <c r="Z55" s="23"/>
    </row>
    <row r="56" spans="1:26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W56" s="23"/>
      <c r="X56" s="23"/>
      <c r="Y56" s="23"/>
      <c r="Z56" s="23"/>
    </row>
    <row r="57" spans="1:26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W57" s="23"/>
      <c r="X57" s="23"/>
      <c r="Y57" s="23"/>
      <c r="Z57" s="23"/>
    </row>
    <row r="58" spans="1:26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W58" s="23"/>
      <c r="X58" s="23"/>
      <c r="Y58" s="23"/>
      <c r="Z58" s="23"/>
    </row>
    <row r="59" spans="1:26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W59" s="23"/>
      <c r="X59" s="23"/>
      <c r="Y59" s="23"/>
      <c r="Z59" s="23"/>
    </row>
    <row r="60" spans="1:26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W60" s="23"/>
      <c r="X60" s="23"/>
      <c r="Y60" s="23"/>
      <c r="Z60" s="23"/>
    </row>
    <row r="61" spans="1:26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W61" s="23"/>
      <c r="X61" s="23"/>
      <c r="Y61" s="23"/>
      <c r="Z61" s="23"/>
    </row>
    <row r="62" spans="1:26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W62" s="23"/>
      <c r="X62" s="23"/>
      <c r="Y62" s="23"/>
      <c r="Z62" s="23"/>
    </row>
    <row r="63" spans="1:26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W63" s="23"/>
      <c r="X63" s="23"/>
      <c r="Y63" s="23"/>
      <c r="Z63" s="23"/>
    </row>
    <row r="64" spans="1:26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W64" s="23"/>
      <c r="X64" s="23"/>
      <c r="Y64" s="23"/>
      <c r="Z64" s="23"/>
    </row>
    <row r="65" spans="1:26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W65" s="23"/>
      <c r="X65" s="23"/>
      <c r="Y65" s="23"/>
      <c r="Z65" s="23"/>
    </row>
    <row r="66" spans="1:26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W66" s="23"/>
      <c r="X66" s="23"/>
      <c r="Y66" s="23"/>
      <c r="Z66" s="23"/>
    </row>
    <row r="67" spans="1:26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W67" s="23"/>
      <c r="X67" s="23"/>
      <c r="Y67" s="23"/>
      <c r="Z67" s="23"/>
    </row>
    <row r="68" spans="1:26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W68" s="23"/>
      <c r="X68" s="23"/>
      <c r="Y68" s="23"/>
      <c r="Z68" s="23"/>
    </row>
    <row r="69" spans="1:26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W69" s="23"/>
      <c r="X69" s="23"/>
      <c r="Y69" s="23"/>
      <c r="Z69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8CE7-F136-4461-98F8-AA8A8B0B70AF}">
  <dimension ref="A1:AC61"/>
  <sheetViews>
    <sheetView topLeftCell="B1" zoomScale="65" zoomScaleNormal="65" workbookViewId="0">
      <selection activeCell="U2" sqref="U2:X14"/>
    </sheetView>
  </sheetViews>
  <sheetFormatPr defaultRowHeight="14.5" x14ac:dyDescent="0.35"/>
  <cols>
    <col min="1" max="1" width="10.81640625" customWidth="1"/>
    <col min="2" max="2" width="13.453125" bestFit="1" customWidth="1"/>
    <col min="3" max="3" width="10.453125" bestFit="1" customWidth="1"/>
    <col min="4" max="4" width="8.7265625" style="19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1796875" style="19" bestFit="1" customWidth="1"/>
    <col min="10" max="10" width="10.36328125" bestFit="1" customWidth="1"/>
    <col min="11" max="11" width="8.81640625" bestFit="1" customWidth="1"/>
    <col min="12" max="12" width="9.7265625" customWidth="1"/>
    <col min="13" max="13" width="8.81640625" bestFit="1" customWidth="1"/>
    <col min="14" max="14" width="10.453125" bestFit="1" customWidth="1"/>
    <col min="15" max="15" width="8.81640625" style="19" customWidth="1"/>
    <col min="16" max="16" width="9.7265625" style="19" bestFit="1" customWidth="1"/>
    <col min="17" max="17" width="15.36328125" style="19" bestFit="1" customWidth="1"/>
    <col min="18" max="18" width="10.453125" style="19" bestFit="1" customWidth="1"/>
    <col min="19" max="19" width="11.1796875" style="19" bestFit="1" customWidth="1"/>
    <col min="21" max="21" width="9.7265625" bestFit="1" customWidth="1"/>
    <col min="22" max="22" width="8" bestFit="1" customWidth="1"/>
    <col min="23" max="23" width="10.453125" bestFit="1" customWidth="1"/>
    <col min="24" max="24" width="11.1796875" bestFit="1" customWidth="1"/>
    <col min="26" max="26" width="20.26953125" customWidth="1"/>
    <col min="27" max="27" width="12.453125" bestFit="1" customWidth="1"/>
    <col min="28" max="29" width="11.81640625" bestFit="1" customWidth="1"/>
  </cols>
  <sheetData>
    <row r="1" spans="1:29" x14ac:dyDescent="0.35">
      <c r="A1" s="22" t="s">
        <v>50</v>
      </c>
      <c r="B1" s="23"/>
      <c r="C1" s="21"/>
      <c r="D1" s="21"/>
      <c r="E1" s="21"/>
      <c r="F1" s="21"/>
      <c r="G1" s="21"/>
      <c r="H1" s="21"/>
      <c r="I1" s="23"/>
      <c r="J1" s="23" t="s">
        <v>51</v>
      </c>
      <c r="K1" s="23"/>
      <c r="L1" s="23"/>
      <c r="M1" s="23"/>
      <c r="N1" s="21"/>
      <c r="O1" s="21"/>
      <c r="P1" s="21"/>
      <c r="Q1" s="21"/>
      <c r="R1" s="21"/>
      <c r="S1" s="21"/>
      <c r="T1" s="23"/>
      <c r="U1" s="23" t="s">
        <v>172</v>
      </c>
      <c r="V1" s="23"/>
      <c r="W1" s="23"/>
      <c r="X1" s="23"/>
      <c r="Y1" s="23"/>
      <c r="Z1" s="19" t="s">
        <v>230</v>
      </c>
      <c r="AA1" s="19"/>
      <c r="AB1" s="19"/>
      <c r="AC1" s="19"/>
    </row>
    <row r="2" spans="1:29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53</v>
      </c>
      <c r="L2" s="23" t="s">
        <v>52</v>
      </c>
      <c r="M2" s="23" t="s">
        <v>15</v>
      </c>
      <c r="N2" s="21" t="s">
        <v>12</v>
      </c>
      <c r="O2" s="21"/>
      <c r="P2" s="19" t="s">
        <v>14</v>
      </c>
      <c r="Q2" s="19" t="s">
        <v>13</v>
      </c>
      <c r="R2" s="12" t="s">
        <v>12</v>
      </c>
      <c r="S2" s="12" t="s">
        <v>11</v>
      </c>
      <c r="T2" s="23"/>
      <c r="U2" s="23" t="s">
        <v>14</v>
      </c>
      <c r="V2" s="23" t="s">
        <v>162</v>
      </c>
      <c r="W2" s="21" t="s">
        <v>12</v>
      </c>
      <c r="X2" s="21" t="s">
        <v>11</v>
      </c>
      <c r="Y2" s="23"/>
      <c r="Z2" s="19" t="s">
        <v>231</v>
      </c>
      <c r="AA2" s="19" t="s">
        <v>232</v>
      </c>
      <c r="AB2" s="19" t="s">
        <v>233</v>
      </c>
      <c r="AC2" s="19" t="s">
        <v>234</v>
      </c>
    </row>
    <row r="3" spans="1:29" x14ac:dyDescent="0.35">
      <c r="A3" s="24">
        <v>43586</v>
      </c>
      <c r="B3" s="20">
        <v>40477796.853928804</v>
      </c>
      <c r="C3" s="21"/>
      <c r="D3" s="21"/>
      <c r="E3" s="19" t="s">
        <v>218</v>
      </c>
      <c r="F3" s="19">
        <f>SUM(B3:B5)</f>
        <v>122019619.29454081</v>
      </c>
      <c r="G3" s="12"/>
      <c r="H3" s="12"/>
      <c r="I3" s="23"/>
      <c r="J3" s="22">
        <v>43586</v>
      </c>
      <c r="K3" s="27">
        <v>75742</v>
      </c>
      <c r="L3" s="27">
        <v>72920</v>
      </c>
      <c r="M3" s="27">
        <f t="shared" ref="M3:M39" si="0">SUM(K3:L3)</f>
        <v>148662</v>
      </c>
      <c r="N3" s="21"/>
      <c r="O3" s="21"/>
      <c r="P3" s="19" t="s">
        <v>218</v>
      </c>
      <c r="Q3" s="4">
        <f>SUM(M3:M5)</f>
        <v>556258</v>
      </c>
      <c r="R3" s="12"/>
      <c r="S3" s="12"/>
      <c r="T3" s="23"/>
      <c r="U3" s="19" t="s">
        <v>218</v>
      </c>
      <c r="V3" s="26">
        <v>3872</v>
      </c>
      <c r="W3" s="21"/>
      <c r="X3" s="21"/>
      <c r="Y3" s="23"/>
      <c r="Z3" s="19" t="s">
        <v>235</v>
      </c>
      <c r="AA3" s="19">
        <f>SLOPE(W7:W14,G7:G14)</f>
        <v>6.4246767115106298</v>
      </c>
      <c r="AB3" s="19">
        <f>INTERCEPT(W7:W14,G7:G14)</f>
        <v>-9.3736649528559424E-2</v>
      </c>
      <c r="AC3" s="19">
        <f>RSQ(W7:W14,G7:G14)</f>
        <v>0.5115382021522471</v>
      </c>
    </row>
    <row r="4" spans="1:29" x14ac:dyDescent="0.35">
      <c r="A4" s="24">
        <v>43617</v>
      </c>
      <c r="B4" s="20">
        <v>34443856.227771826</v>
      </c>
      <c r="C4" s="21"/>
      <c r="D4" s="21"/>
      <c r="E4" s="19" t="s">
        <v>219</v>
      </c>
      <c r="F4" s="19">
        <f>SUM(B6:B8)</f>
        <v>110777121.09428015</v>
      </c>
      <c r="G4" s="12"/>
      <c r="H4" s="12">
        <f>(SUM(B6:B8)-SUM(B3:B5))/SUM(B3:B5)</f>
        <v>-9.2136807713869395E-2</v>
      </c>
      <c r="I4" s="23"/>
      <c r="J4" s="22">
        <v>43617</v>
      </c>
      <c r="K4" s="27">
        <v>74588</v>
      </c>
      <c r="L4" s="27">
        <v>75447</v>
      </c>
      <c r="M4" s="27">
        <f t="shared" si="0"/>
        <v>150035</v>
      </c>
      <c r="N4" s="21"/>
      <c r="O4" s="21"/>
      <c r="P4" s="19" t="s">
        <v>219</v>
      </c>
      <c r="Q4" s="4">
        <f>SUM(M6:M8)</f>
        <v>860053</v>
      </c>
      <c r="R4" s="12"/>
      <c r="S4" s="12">
        <f>(SUM(M6:M8)-SUM(M3:M5))/SUM(M3:M5)</f>
        <v>0.54614046000237304</v>
      </c>
      <c r="T4" s="23"/>
      <c r="U4" s="19" t="s">
        <v>219</v>
      </c>
      <c r="V4" s="26">
        <v>3672</v>
      </c>
      <c r="W4" s="21"/>
      <c r="X4" s="21">
        <f t="shared" ref="X4:X14" si="1">(V4-V3)/V3</f>
        <v>-5.1652892561983473E-2</v>
      </c>
      <c r="Y4" s="23"/>
      <c r="Z4" s="19" t="s">
        <v>236</v>
      </c>
      <c r="AA4" s="19">
        <f>SLOPE(X4:X14,H4:H14)</f>
        <v>0.78106615911774613</v>
      </c>
      <c r="AB4" s="19">
        <f>INTERCEPT(X4:X14,H4:H14)</f>
        <v>1.9551195860531161E-2</v>
      </c>
      <c r="AC4" s="19">
        <f>RSQ(X4:X14,H4:H14)</f>
        <v>0.37702774038027359</v>
      </c>
    </row>
    <row r="5" spans="1:29" x14ac:dyDescent="0.35">
      <c r="A5" s="24">
        <v>43647</v>
      </c>
      <c r="B5" s="20">
        <v>47097966.212840185</v>
      </c>
      <c r="C5" s="21"/>
      <c r="D5" s="21"/>
      <c r="E5" s="19" t="s">
        <v>220</v>
      </c>
      <c r="F5" s="19">
        <f>SUM(B9:B11)</f>
        <v>158075856.79423895</v>
      </c>
      <c r="G5" s="12"/>
      <c r="H5" s="12">
        <f>(SUM(B9:B11)-SUM(B6:B8))/SUM(B6:B8)</f>
        <v>0.42697206095204271</v>
      </c>
      <c r="I5" s="23"/>
      <c r="J5" s="22">
        <v>43647</v>
      </c>
      <c r="K5" s="27">
        <v>108338</v>
      </c>
      <c r="L5" s="27">
        <v>149223</v>
      </c>
      <c r="M5" s="27">
        <f t="shared" si="0"/>
        <v>257561</v>
      </c>
      <c r="N5" s="21"/>
      <c r="O5" s="21"/>
      <c r="P5" s="19" t="s">
        <v>220</v>
      </c>
      <c r="Q5" s="4">
        <f>SUM(M9:M11)</f>
        <v>831107</v>
      </c>
      <c r="R5" s="12"/>
      <c r="S5" s="12">
        <f>(SUM(M9:M11)-SUM(M6:M8))/SUM(M6:M8)</f>
        <v>-3.3656065382017153E-2</v>
      </c>
      <c r="T5" s="23"/>
      <c r="U5" s="19" t="s">
        <v>220</v>
      </c>
      <c r="V5" s="26">
        <v>4538</v>
      </c>
      <c r="W5" s="21"/>
      <c r="X5" s="21">
        <f t="shared" si="1"/>
        <v>0.23583877995642702</v>
      </c>
      <c r="Y5" s="23"/>
      <c r="Z5" s="19" t="s">
        <v>237</v>
      </c>
      <c r="AA5" s="19">
        <f>SLOPE(W7:W14,R7:R14)</f>
        <v>-1.6262503052628072</v>
      </c>
      <c r="AB5" s="19">
        <f>INTERCEPT(W7:W14,R7:R14)</f>
        <v>8.6562310189831626E-2</v>
      </c>
      <c r="AC5" s="19">
        <f>RSQ(W7:W14,R7:R14)</f>
        <v>0.39539371931655731</v>
      </c>
    </row>
    <row r="6" spans="1:29" x14ac:dyDescent="0.35">
      <c r="A6" s="24">
        <v>43678</v>
      </c>
      <c r="B6" s="20">
        <v>34869702.68297182</v>
      </c>
      <c r="C6" s="21"/>
      <c r="D6" s="21"/>
      <c r="E6" s="19" t="s">
        <v>221</v>
      </c>
      <c r="F6" s="19">
        <f>SUM(B12:B14)</f>
        <v>103794046.18838271</v>
      </c>
      <c r="G6" s="12"/>
      <c r="H6" s="12">
        <f>(SUM(B12:B14)-SUM(B9:B11))/SUM(B9:B11)</f>
        <v>-0.34339089919666044</v>
      </c>
      <c r="I6" s="23"/>
      <c r="J6" s="22">
        <v>43678</v>
      </c>
      <c r="K6" s="27">
        <v>85557</v>
      </c>
      <c r="L6" s="27">
        <v>204770</v>
      </c>
      <c r="M6" s="27">
        <f t="shared" si="0"/>
        <v>290327</v>
      </c>
      <c r="N6" s="21"/>
      <c r="O6" s="21"/>
      <c r="P6" s="19" t="s">
        <v>221</v>
      </c>
      <c r="Q6" s="4">
        <f>SUM(M12:M14)</f>
        <v>682801</v>
      </c>
      <c r="R6" s="12"/>
      <c r="S6" s="12">
        <f>(SUM(M12:M14)-SUM(M9:M11))/SUM(M9:M11)</f>
        <v>-0.17844393080554008</v>
      </c>
      <c r="T6" s="23"/>
      <c r="U6" s="19" t="s">
        <v>221</v>
      </c>
      <c r="V6" s="26">
        <v>2119</v>
      </c>
      <c r="W6" s="21"/>
      <c r="X6" s="21">
        <f t="shared" si="1"/>
        <v>-0.53305420890260025</v>
      </c>
      <c r="Y6" s="23"/>
      <c r="Z6" s="19" t="s">
        <v>238</v>
      </c>
      <c r="AA6" s="19">
        <f>SLOPE(X4:X14,S4:S14)</f>
        <v>0.31264515859065722</v>
      </c>
      <c r="AB6" s="19">
        <f>INTERCEPT(X4:X14,S4:S14)</f>
        <v>2.9743137481161051E-2</v>
      </c>
      <c r="AC6" s="19">
        <f>RSQ(X4:X14,S4:S14)</f>
        <v>4.6185431243153358E-2</v>
      </c>
    </row>
    <row r="7" spans="1:29" x14ac:dyDescent="0.35">
      <c r="A7" s="24">
        <v>43709</v>
      </c>
      <c r="B7" s="20">
        <v>35784539.11364986</v>
      </c>
      <c r="C7" s="21"/>
      <c r="D7" s="21"/>
      <c r="E7" s="19" t="s">
        <v>222</v>
      </c>
      <c r="F7" s="19">
        <f>SUM(B15:B17)</f>
        <v>119701783.8934592</v>
      </c>
      <c r="G7" s="12">
        <f t="shared" ref="G7:G14" si="2">(F7-F3)/F3</f>
        <v>-1.899559607284652E-2</v>
      </c>
      <c r="H7" s="12">
        <f>(SUM(B15:B17)-SUM(B12:B14))/SUM(B12:B14)</f>
        <v>0.1532625260239347</v>
      </c>
      <c r="I7" s="23"/>
      <c r="J7" s="22">
        <v>43709</v>
      </c>
      <c r="K7" s="27">
        <v>111640</v>
      </c>
      <c r="L7" s="27">
        <v>170593</v>
      </c>
      <c r="M7" s="27">
        <f t="shared" si="0"/>
        <v>282233</v>
      </c>
      <c r="N7" s="21"/>
      <c r="O7" s="21"/>
      <c r="P7" s="19" t="s">
        <v>222</v>
      </c>
      <c r="Q7" s="4">
        <f>SUM(M15:M17)</f>
        <v>757304</v>
      </c>
      <c r="R7" s="12">
        <f t="shared" ref="R7:R14" si="3">(Q7-Q3)/Q3</f>
        <v>0.36142581320178768</v>
      </c>
      <c r="S7" s="12">
        <f>(SUM(M15:M17)-SUM(M12:M14))/SUM(M12:M14)</f>
        <v>0.10911378278590687</v>
      </c>
      <c r="T7" s="23"/>
      <c r="U7" s="19" t="s">
        <v>222</v>
      </c>
      <c r="V7" s="26">
        <v>1862</v>
      </c>
      <c r="W7" s="21">
        <f t="shared" ref="W7:W14" si="4">(V7-V3)/V3</f>
        <v>-0.51911157024793386</v>
      </c>
      <c r="X7" s="21">
        <f t="shared" si="1"/>
        <v>-0.12128362435110901</v>
      </c>
      <c r="Y7" s="23"/>
      <c r="Z7" s="23"/>
      <c r="AA7" s="23"/>
    </row>
    <row r="8" spans="1:29" x14ac:dyDescent="0.35">
      <c r="A8" s="24">
        <v>43739</v>
      </c>
      <c r="B8" s="20">
        <v>40122879.297658473</v>
      </c>
      <c r="C8" s="21"/>
      <c r="D8" s="21"/>
      <c r="E8" s="19" t="s">
        <v>223</v>
      </c>
      <c r="F8" s="19">
        <f>SUM(B18:B20)</f>
        <v>117105771.29818793</v>
      </c>
      <c r="G8" s="12">
        <f t="shared" si="2"/>
        <v>5.7129578214273932E-2</v>
      </c>
      <c r="H8" s="12">
        <f>(SUM(B18:B20)-SUM(B15:B17))/SUM(B15:B17)</f>
        <v>-2.1687334230389252E-2</v>
      </c>
      <c r="I8" s="23"/>
      <c r="J8" s="22">
        <v>43739</v>
      </c>
      <c r="K8" s="27">
        <v>132977</v>
      </c>
      <c r="L8" s="27">
        <v>154516</v>
      </c>
      <c r="M8" s="27">
        <f t="shared" si="0"/>
        <v>287493</v>
      </c>
      <c r="N8" s="21"/>
      <c r="O8" s="21"/>
      <c r="P8" s="19" t="s">
        <v>223</v>
      </c>
      <c r="Q8" s="4">
        <f>SUM(M18:M20)</f>
        <v>746431</v>
      </c>
      <c r="R8" s="12">
        <f t="shared" si="3"/>
        <v>-0.13211046295984086</v>
      </c>
      <c r="S8" s="12">
        <f>(SUM(M18:M20)-SUM(M15:M17))/SUM(M15:M17)</f>
        <v>-1.4357510326104181E-2</v>
      </c>
      <c r="T8" s="23"/>
      <c r="U8" s="19" t="s">
        <v>223</v>
      </c>
      <c r="V8" s="26">
        <v>3089</v>
      </c>
      <c r="W8" s="21">
        <f t="shared" si="4"/>
        <v>-0.1587690631808279</v>
      </c>
      <c r="X8" s="21">
        <f t="shared" si="1"/>
        <v>0.65896885069817401</v>
      </c>
      <c r="Y8" s="23"/>
      <c r="Z8" s="23"/>
      <c r="AA8" s="23"/>
    </row>
    <row r="9" spans="1:29" x14ac:dyDescent="0.35">
      <c r="A9" s="24">
        <v>43770</v>
      </c>
      <c r="B9" s="20">
        <v>56746236.578314424</v>
      </c>
      <c r="C9" s="21"/>
      <c r="D9" s="21"/>
      <c r="E9" s="19" t="s">
        <v>224</v>
      </c>
      <c r="F9" s="19">
        <f>SUM(B21:B23)</f>
        <v>151103587.31364891</v>
      </c>
      <c r="G9" s="12">
        <f t="shared" si="2"/>
        <v>-4.4107111749933897E-2</v>
      </c>
      <c r="H9" s="12">
        <f>(SUM(B21:B23)-SUM(B18:B20))/SUM(B18:B20)</f>
        <v>0.29031716915891281</v>
      </c>
      <c r="I9" s="23"/>
      <c r="J9" s="22">
        <v>43770</v>
      </c>
      <c r="K9" s="27">
        <v>134919</v>
      </c>
      <c r="L9" s="27">
        <v>172053</v>
      </c>
      <c r="M9" s="27">
        <f t="shared" si="0"/>
        <v>306972</v>
      </c>
      <c r="N9" s="21"/>
      <c r="O9" s="21"/>
      <c r="P9" s="19" t="s">
        <v>224</v>
      </c>
      <c r="Q9" s="4">
        <f>SUM(M21:M23)</f>
        <v>834707</v>
      </c>
      <c r="R9" s="12">
        <f t="shared" si="3"/>
        <v>4.3315722283653003E-3</v>
      </c>
      <c r="S9" s="12">
        <f>(SUM(M21:M23)-SUM(M18:M20))/SUM(M18:M20)</f>
        <v>0.11826411282489607</v>
      </c>
      <c r="T9" s="23"/>
      <c r="U9" s="19" t="s">
        <v>224</v>
      </c>
      <c r="V9" s="26">
        <v>3645</v>
      </c>
      <c r="W9" s="21">
        <f t="shared" si="4"/>
        <v>-0.19678272366681357</v>
      </c>
      <c r="X9" s="21">
        <f t="shared" si="1"/>
        <v>0.17999352541275493</v>
      </c>
      <c r="Y9" s="23"/>
      <c r="Z9" s="23"/>
      <c r="AA9" s="23"/>
    </row>
    <row r="10" spans="1:29" x14ac:dyDescent="0.35">
      <c r="A10" s="24">
        <v>43800</v>
      </c>
      <c r="B10" s="20">
        <v>64178278.907344125</v>
      </c>
      <c r="C10" s="21"/>
      <c r="D10" s="21"/>
      <c r="E10" s="19" t="s">
        <v>225</v>
      </c>
      <c r="F10" s="19">
        <f>SUM(B24:B26)</f>
        <v>115230290.57406329</v>
      </c>
      <c r="G10" s="12">
        <f t="shared" si="2"/>
        <v>0.11018208467298954</v>
      </c>
      <c r="H10" s="12">
        <f>(SUM(B24:B26)-SUM(B21:B23))/SUM(B21:B23)</f>
        <v>-0.23740863719616837</v>
      </c>
      <c r="I10" s="23"/>
      <c r="J10" s="22">
        <v>43800</v>
      </c>
      <c r="K10" s="27">
        <v>139407</v>
      </c>
      <c r="L10" s="27">
        <v>167122</v>
      </c>
      <c r="M10" s="27">
        <f t="shared" si="0"/>
        <v>306529</v>
      </c>
      <c r="N10" s="21"/>
      <c r="O10" s="21"/>
      <c r="P10" s="19" t="s">
        <v>225</v>
      </c>
      <c r="Q10" s="4">
        <f>SUM(M24:M26)</f>
        <v>692772</v>
      </c>
      <c r="R10" s="12">
        <f t="shared" si="3"/>
        <v>1.4603083475273176E-2</v>
      </c>
      <c r="S10" s="12">
        <f>(SUM(M24:M26)-SUM(M21:M23))/SUM(M21:M23)</f>
        <v>-0.17004170325635223</v>
      </c>
      <c r="T10" s="23"/>
      <c r="U10" s="19" t="s">
        <v>225</v>
      </c>
      <c r="V10" s="26">
        <v>3009</v>
      </c>
      <c r="W10" s="21">
        <f t="shared" si="4"/>
        <v>0.4200094384143464</v>
      </c>
      <c r="X10" s="21">
        <f t="shared" si="1"/>
        <v>-0.17448559670781894</v>
      </c>
      <c r="Y10" s="23"/>
      <c r="Z10" s="23"/>
      <c r="AA10" s="23"/>
    </row>
    <row r="11" spans="1:29" x14ac:dyDescent="0.35">
      <c r="A11" s="24">
        <v>43831</v>
      </c>
      <c r="B11" s="20">
        <v>37151341.308580399</v>
      </c>
      <c r="C11" s="21"/>
      <c r="D11" s="21"/>
      <c r="E11" s="19" t="s">
        <v>226</v>
      </c>
      <c r="F11" s="19">
        <f>SUM(B27:B29)</f>
        <v>129091937.2047115</v>
      </c>
      <c r="G11" s="12">
        <f t="shared" si="2"/>
        <v>7.8446226997001309E-2</v>
      </c>
      <c r="H11" s="12">
        <f>(SUM(B27:B29)-SUM(B24:B26))/SUM(B24:B26)</f>
        <v>0.12029516337753879</v>
      </c>
      <c r="I11" s="23"/>
      <c r="J11" s="22">
        <v>43831</v>
      </c>
      <c r="K11" s="27">
        <v>98877</v>
      </c>
      <c r="L11" s="27">
        <v>118729</v>
      </c>
      <c r="M11" s="27">
        <f t="shared" si="0"/>
        <v>217606</v>
      </c>
      <c r="N11" s="21"/>
      <c r="O11" s="21"/>
      <c r="P11" s="19" t="s">
        <v>226</v>
      </c>
      <c r="Q11" s="4">
        <f>SUM(M27:M29)</f>
        <v>640875</v>
      </c>
      <c r="R11" s="12">
        <f t="shared" si="3"/>
        <v>-0.15374143012581473</v>
      </c>
      <c r="S11" s="12">
        <f>(SUM(M27:M29)-SUM(M24:M26))/SUM(M24:M26)</f>
        <v>-7.4912092290104107E-2</v>
      </c>
      <c r="T11" s="23"/>
      <c r="U11" s="19" t="s">
        <v>226</v>
      </c>
      <c r="V11" s="26">
        <v>3657</v>
      </c>
      <c r="W11" s="21">
        <f t="shared" si="4"/>
        <v>0.96401718582169715</v>
      </c>
      <c r="X11" s="21">
        <f t="shared" si="1"/>
        <v>0.21535393818544366</v>
      </c>
      <c r="Y11" s="23"/>
      <c r="Z11" s="23"/>
      <c r="AA11" s="23"/>
    </row>
    <row r="12" spans="1:29" x14ac:dyDescent="0.35">
      <c r="A12" s="24">
        <v>43862</v>
      </c>
      <c r="B12" s="20">
        <v>31967817.529093269</v>
      </c>
      <c r="C12" s="21"/>
      <c r="D12" s="21"/>
      <c r="E12" s="19" t="s">
        <v>227</v>
      </c>
      <c r="F12" s="19">
        <f>SUM(B30:B32)</f>
        <v>122516270.29836354</v>
      </c>
      <c r="G12" s="12">
        <f t="shared" si="2"/>
        <v>4.6201813456305134E-2</v>
      </c>
      <c r="H12" s="12">
        <f>(SUM(B30:B32)-SUM(B27:B29))/SUM(B27:B29)</f>
        <v>-5.093785908503639E-2</v>
      </c>
      <c r="I12" s="23"/>
      <c r="J12" s="22">
        <v>43862</v>
      </c>
      <c r="K12" s="27">
        <v>86314</v>
      </c>
      <c r="L12" s="27">
        <v>131526</v>
      </c>
      <c r="M12" s="27">
        <f t="shared" si="0"/>
        <v>217840</v>
      </c>
      <c r="N12" s="21"/>
      <c r="O12" s="21"/>
      <c r="P12" s="19" t="s">
        <v>227</v>
      </c>
      <c r="Q12" s="4">
        <f>SUM(M30:M32)</f>
        <v>613043</v>
      </c>
      <c r="R12" s="12">
        <f t="shared" si="3"/>
        <v>-0.17870104537458922</v>
      </c>
      <c r="S12" s="12">
        <f>(SUM(M30:M32)-SUM(M27:M29))/SUM(M27:M29)</f>
        <v>-4.3428125609518239E-2</v>
      </c>
      <c r="T12" s="23"/>
      <c r="U12" s="19" t="s">
        <v>227</v>
      </c>
      <c r="V12" s="26">
        <v>3637</v>
      </c>
      <c r="W12" s="21">
        <f t="shared" si="4"/>
        <v>0.17740369051472968</v>
      </c>
      <c r="X12" s="21">
        <f t="shared" si="1"/>
        <v>-5.4689636313918514E-3</v>
      </c>
      <c r="Y12" s="23"/>
      <c r="Z12" s="23"/>
      <c r="AA12" s="23"/>
    </row>
    <row r="13" spans="1:29" x14ac:dyDescent="0.35">
      <c r="A13" s="24">
        <v>43891</v>
      </c>
      <c r="B13" s="20">
        <v>33073318.296086892</v>
      </c>
      <c r="C13" s="21"/>
      <c r="D13" s="21"/>
      <c r="E13" s="19" t="s">
        <v>228</v>
      </c>
      <c r="F13" s="19">
        <f>SUM(B33:B35)</f>
        <v>154821804.1675666</v>
      </c>
      <c r="G13" s="12">
        <f t="shared" si="2"/>
        <v>2.4607072009479872E-2</v>
      </c>
      <c r="H13" s="12">
        <f>(SUM(B33:B35)-SUM(B30:B32))/SUM(B30:B32)</f>
        <v>0.26368362169799558</v>
      </c>
      <c r="I13" s="23"/>
      <c r="J13" s="22">
        <v>43891</v>
      </c>
      <c r="K13" s="27">
        <v>90625</v>
      </c>
      <c r="L13" s="27">
        <v>114188</v>
      </c>
      <c r="M13" s="27">
        <f t="shared" si="0"/>
        <v>204813</v>
      </c>
      <c r="N13" s="21"/>
      <c r="O13" s="21"/>
      <c r="P13" s="19" t="s">
        <v>228</v>
      </c>
      <c r="Q13" s="4">
        <f>SUM(M33:M35)</f>
        <v>757581</v>
      </c>
      <c r="R13" s="12">
        <f t="shared" si="3"/>
        <v>-9.2398889670267534E-2</v>
      </c>
      <c r="S13" s="12">
        <f>(SUM(M33:M35)-SUM(M30:M32))/SUM(M30:M32)</f>
        <v>0.23577138960888552</v>
      </c>
      <c r="T13" s="23"/>
      <c r="U13" s="19" t="s">
        <v>228</v>
      </c>
      <c r="V13" s="26">
        <v>4486</v>
      </c>
      <c r="W13" s="21">
        <f t="shared" si="4"/>
        <v>0.23072702331961592</v>
      </c>
      <c r="X13" s="21">
        <f t="shared" si="1"/>
        <v>0.23343414902392082</v>
      </c>
      <c r="Y13" s="23"/>
      <c r="Z13" s="23"/>
      <c r="AA13" s="23"/>
    </row>
    <row r="14" spans="1:29" x14ac:dyDescent="0.35">
      <c r="A14" s="24">
        <v>43922</v>
      </c>
      <c r="B14" s="20">
        <v>38752910.363202557</v>
      </c>
      <c r="C14" s="21"/>
      <c r="D14" s="21"/>
      <c r="E14" s="19" t="s">
        <v>229</v>
      </c>
      <c r="F14" s="19">
        <f>SUM(B36:B38)</f>
        <v>119267065.95736597</v>
      </c>
      <c r="G14" s="12">
        <f t="shared" si="2"/>
        <v>3.5032241637090081E-2</v>
      </c>
      <c r="H14" s="12">
        <f>(SUM(B36:B38)-SUM(B33:B35))/SUM(B33:B35)</f>
        <v>-0.22964942439063074</v>
      </c>
      <c r="I14" s="23"/>
      <c r="J14" s="22">
        <v>43922</v>
      </c>
      <c r="K14" s="27">
        <v>161331</v>
      </c>
      <c r="L14" s="27">
        <v>98817</v>
      </c>
      <c r="M14" s="27">
        <f t="shared" si="0"/>
        <v>260148</v>
      </c>
      <c r="N14" s="21"/>
      <c r="O14" s="21"/>
      <c r="P14" s="19" t="s">
        <v>229</v>
      </c>
      <c r="Q14" s="4">
        <f>SUM(M36:M38)</f>
        <v>639982</v>
      </c>
      <c r="R14" s="12">
        <f t="shared" si="3"/>
        <v>-7.620111667330666E-2</v>
      </c>
      <c r="S14" s="12">
        <f>(SUM(M36:M38)-SUM(M33:M35))/SUM(M33:M35)</f>
        <v>-0.1552296058111278</v>
      </c>
      <c r="T14" s="23"/>
      <c r="U14" s="19" t="s">
        <v>229</v>
      </c>
      <c r="V14" s="26">
        <v>3569</v>
      </c>
      <c r="W14" s="21">
        <f t="shared" si="4"/>
        <v>0.18610834164174145</v>
      </c>
      <c r="X14" s="21">
        <f t="shared" si="1"/>
        <v>-0.20441373160945162</v>
      </c>
      <c r="Y14" s="23"/>
      <c r="Z14" s="23"/>
      <c r="AA14" s="23"/>
    </row>
    <row r="15" spans="1:29" x14ac:dyDescent="0.35">
      <c r="A15" s="24">
        <v>43952</v>
      </c>
      <c r="B15" s="20">
        <v>42776703.398519143</v>
      </c>
      <c r="C15" s="21">
        <f t="shared" ref="C15:C39" si="5">(B15-B3)/B3</f>
        <v>5.6794260638402448E-2</v>
      </c>
      <c r="D15" s="21"/>
      <c r="E15" s="21"/>
      <c r="F15" s="21"/>
      <c r="G15" s="21"/>
      <c r="H15" s="21"/>
      <c r="I15" s="23"/>
      <c r="J15" s="22">
        <v>43952</v>
      </c>
      <c r="K15" s="27">
        <v>166693</v>
      </c>
      <c r="L15" s="27">
        <v>127694</v>
      </c>
      <c r="M15" s="27">
        <f t="shared" si="0"/>
        <v>294387</v>
      </c>
      <c r="N15" s="21">
        <f t="shared" ref="N15:N39" si="6">(M15-M3)/M3</f>
        <v>0.98024377446825683</v>
      </c>
      <c r="O15" s="21"/>
      <c r="P15" s="21"/>
      <c r="Q15" s="21"/>
      <c r="R15" s="21"/>
      <c r="S15" s="21"/>
      <c r="T15" s="23"/>
      <c r="U15" s="23"/>
      <c r="V15" s="23"/>
      <c r="W15" s="23"/>
      <c r="X15" s="23"/>
      <c r="Y15" s="23"/>
      <c r="Z15" s="23"/>
      <c r="AA15" s="23"/>
    </row>
    <row r="16" spans="1:29" x14ac:dyDescent="0.35">
      <c r="A16" s="24">
        <v>43983</v>
      </c>
      <c r="B16" s="20">
        <v>38065189.604566567</v>
      </c>
      <c r="C16" s="21">
        <f t="shared" si="5"/>
        <v>0.10513728058924152</v>
      </c>
      <c r="D16" s="21"/>
      <c r="E16" s="21"/>
      <c r="F16" s="21"/>
      <c r="G16" s="21"/>
      <c r="H16" s="21"/>
      <c r="I16" s="23"/>
      <c r="J16" s="22">
        <v>43983</v>
      </c>
      <c r="K16" s="27">
        <v>113764</v>
      </c>
      <c r="L16" s="27">
        <v>83779</v>
      </c>
      <c r="M16" s="27">
        <f t="shared" si="0"/>
        <v>197543</v>
      </c>
      <c r="N16" s="21">
        <f t="shared" si="6"/>
        <v>0.31664611590628855</v>
      </c>
      <c r="O16" s="21"/>
      <c r="P16" s="21"/>
      <c r="Q16" s="21"/>
      <c r="R16" s="21"/>
      <c r="S16" s="21"/>
      <c r="T16" s="23"/>
      <c r="U16" s="23"/>
      <c r="V16" s="23"/>
      <c r="W16" s="23"/>
      <c r="X16" s="23"/>
      <c r="Y16" s="23"/>
      <c r="Z16" s="23"/>
      <c r="AA16" s="23"/>
    </row>
    <row r="17" spans="1:27" x14ac:dyDescent="0.35">
      <c r="A17" s="24">
        <v>44013</v>
      </c>
      <c r="B17" s="20">
        <v>38859890.890373498</v>
      </c>
      <c r="C17" s="21">
        <f t="shared" si="5"/>
        <v>-0.1749136106055629</v>
      </c>
      <c r="D17" s="21"/>
      <c r="E17" s="21"/>
      <c r="F17" s="21"/>
      <c r="G17" s="21"/>
      <c r="H17" s="21"/>
      <c r="I17" s="23"/>
      <c r="J17" s="22">
        <v>44013</v>
      </c>
      <c r="K17" s="27">
        <v>115288</v>
      </c>
      <c r="L17" s="27">
        <v>150086</v>
      </c>
      <c r="M17" s="27">
        <f t="shared" si="0"/>
        <v>265374</v>
      </c>
      <c r="N17" s="21">
        <f t="shared" si="6"/>
        <v>3.0334561521348342E-2</v>
      </c>
      <c r="O17" s="21"/>
      <c r="P17" s="21"/>
      <c r="Q17" s="21"/>
      <c r="R17" s="21"/>
      <c r="S17" s="21"/>
      <c r="T17" s="23"/>
      <c r="U17" s="23"/>
      <c r="V17" s="23"/>
      <c r="W17" s="23"/>
      <c r="X17" s="23"/>
      <c r="Y17" s="23"/>
      <c r="Z17" s="23"/>
      <c r="AA17" s="23"/>
    </row>
    <row r="18" spans="1:27" x14ac:dyDescent="0.35">
      <c r="A18" s="24">
        <v>44044</v>
      </c>
      <c r="B18" s="20">
        <v>48029175.475460961</v>
      </c>
      <c r="C18" s="21">
        <f t="shared" si="5"/>
        <v>0.37738987659666523</v>
      </c>
      <c r="D18" s="21"/>
      <c r="E18" s="21"/>
      <c r="F18" s="21"/>
      <c r="G18" s="21"/>
      <c r="H18" s="21"/>
      <c r="I18" s="23"/>
      <c r="J18" s="22">
        <v>44044</v>
      </c>
      <c r="K18" s="27">
        <v>107424</v>
      </c>
      <c r="L18" s="27">
        <v>161649</v>
      </c>
      <c r="M18" s="27">
        <f t="shared" si="0"/>
        <v>269073</v>
      </c>
      <c r="N18" s="21">
        <f t="shared" si="6"/>
        <v>-7.320710784735833E-2</v>
      </c>
      <c r="O18" s="21"/>
      <c r="P18" s="21"/>
      <c r="Q18" s="21"/>
      <c r="R18" s="21"/>
      <c r="S18" s="21"/>
      <c r="T18" s="23"/>
      <c r="U18" s="23"/>
      <c r="V18" s="23"/>
      <c r="W18" s="23"/>
      <c r="X18" s="23"/>
      <c r="Y18" s="23"/>
      <c r="Z18" s="23"/>
      <c r="AA18" s="23"/>
    </row>
    <row r="19" spans="1:27" x14ac:dyDescent="0.35">
      <c r="A19" s="24">
        <v>44075</v>
      </c>
      <c r="B19" s="20">
        <v>32354528.261142299</v>
      </c>
      <c r="C19" s="21">
        <f t="shared" si="5"/>
        <v>-9.5851754346032603E-2</v>
      </c>
      <c r="D19" s="21"/>
      <c r="E19" s="21"/>
      <c r="F19" s="21"/>
      <c r="G19" s="21"/>
      <c r="H19" s="21"/>
      <c r="I19" s="23"/>
      <c r="J19" s="22">
        <v>44075</v>
      </c>
      <c r="K19" s="27">
        <v>82167</v>
      </c>
      <c r="L19" s="27">
        <v>149083</v>
      </c>
      <c r="M19" s="27">
        <f t="shared" si="0"/>
        <v>231250</v>
      </c>
      <c r="N19" s="21">
        <f t="shared" si="6"/>
        <v>-0.18064152668185507</v>
      </c>
      <c r="O19" s="21"/>
      <c r="P19" s="21"/>
      <c r="Q19" s="21"/>
      <c r="R19" s="21"/>
      <c r="S19" s="21"/>
      <c r="T19" s="23"/>
      <c r="U19" s="23"/>
      <c r="V19" s="23"/>
      <c r="W19" s="23"/>
      <c r="X19" s="23"/>
      <c r="Y19" s="23"/>
      <c r="Z19" s="23"/>
      <c r="AA19" s="23"/>
    </row>
    <row r="20" spans="1:27" x14ac:dyDescent="0.35">
      <c r="A20" s="24">
        <v>44105</v>
      </c>
      <c r="B20" s="20">
        <v>36722067.561584666</v>
      </c>
      <c r="C20" s="21">
        <f t="shared" si="5"/>
        <v>-8.4759912439092436E-2</v>
      </c>
      <c r="D20" s="21"/>
      <c r="E20" s="21"/>
      <c r="F20" s="21"/>
      <c r="G20" s="21"/>
      <c r="H20" s="21"/>
      <c r="I20" s="23"/>
      <c r="J20" s="22">
        <v>44105</v>
      </c>
      <c r="K20" s="27">
        <v>91275</v>
      </c>
      <c r="L20" s="27">
        <v>154833</v>
      </c>
      <c r="M20" s="27">
        <f t="shared" si="0"/>
        <v>246108</v>
      </c>
      <c r="N20" s="21">
        <f t="shared" si="6"/>
        <v>-0.14395133098892843</v>
      </c>
      <c r="O20" s="21"/>
      <c r="P20" s="21"/>
      <c r="Q20" s="21"/>
      <c r="R20" s="21"/>
      <c r="S20" s="21"/>
      <c r="T20" s="23"/>
      <c r="U20" s="23"/>
      <c r="V20" s="23"/>
      <c r="W20" s="23"/>
      <c r="X20" s="23"/>
      <c r="Y20" s="23"/>
      <c r="Z20" s="23"/>
      <c r="AA20" s="23"/>
    </row>
    <row r="21" spans="1:27" x14ac:dyDescent="0.35">
      <c r="A21" s="24">
        <v>44136</v>
      </c>
      <c r="B21" s="20">
        <v>52455231.166070759</v>
      </c>
      <c r="C21" s="21">
        <f t="shared" si="5"/>
        <v>-7.5617444803088005E-2</v>
      </c>
      <c r="D21" s="21"/>
      <c r="E21" s="21"/>
      <c r="F21" s="21"/>
      <c r="G21" s="21"/>
      <c r="H21" s="21"/>
      <c r="I21" s="23"/>
      <c r="J21" s="22">
        <v>44136</v>
      </c>
      <c r="K21" s="27">
        <v>117452</v>
      </c>
      <c r="L21" s="27">
        <v>166559</v>
      </c>
      <c r="M21" s="27">
        <f t="shared" si="0"/>
        <v>284011</v>
      </c>
      <c r="N21" s="21">
        <f t="shared" si="6"/>
        <v>-7.4798352944242474E-2</v>
      </c>
      <c r="O21" s="21"/>
      <c r="P21" s="21"/>
      <c r="Q21" s="21"/>
      <c r="R21" s="21"/>
      <c r="S21" s="21"/>
      <c r="T21" s="23"/>
      <c r="U21" s="23"/>
      <c r="V21" s="23"/>
      <c r="W21" s="23"/>
      <c r="X21" s="23"/>
      <c r="Y21" s="23"/>
      <c r="Z21" s="23"/>
      <c r="AA21" s="23"/>
    </row>
    <row r="22" spans="1:27" x14ac:dyDescent="0.35">
      <c r="A22" s="24">
        <v>44166</v>
      </c>
      <c r="B22" s="20">
        <v>56071085.569405526</v>
      </c>
      <c r="C22" s="21">
        <f t="shared" si="5"/>
        <v>-0.12632300952855355</v>
      </c>
      <c r="D22" s="21"/>
      <c r="E22" s="21"/>
      <c r="F22" s="21"/>
      <c r="G22" s="21"/>
      <c r="H22" s="21"/>
      <c r="I22" s="23"/>
      <c r="J22" s="22">
        <v>44166</v>
      </c>
      <c r="K22" s="27">
        <v>137393</v>
      </c>
      <c r="L22" s="27">
        <v>176346</v>
      </c>
      <c r="M22" s="27">
        <f t="shared" si="0"/>
        <v>313739</v>
      </c>
      <c r="N22" s="21">
        <f t="shared" si="6"/>
        <v>2.3521428641335732E-2</v>
      </c>
      <c r="O22" s="21"/>
      <c r="P22" s="21"/>
      <c r="Q22" s="21"/>
      <c r="R22" s="21"/>
      <c r="S22" s="21"/>
      <c r="T22" s="23"/>
      <c r="U22" s="23"/>
      <c r="V22" s="23"/>
      <c r="W22" s="23"/>
      <c r="X22" s="23"/>
      <c r="Y22" s="23"/>
      <c r="Z22" s="23"/>
      <c r="AA22" s="23"/>
    </row>
    <row r="23" spans="1:27" x14ac:dyDescent="0.35">
      <c r="A23" s="24">
        <v>44197</v>
      </c>
      <c r="B23" s="20">
        <v>42577270.578172624</v>
      </c>
      <c r="C23" s="21">
        <f t="shared" si="5"/>
        <v>0.14604935053419091</v>
      </c>
      <c r="D23" s="21"/>
      <c r="E23" s="21"/>
      <c r="F23" s="21"/>
      <c r="G23" s="21"/>
      <c r="H23" s="21"/>
      <c r="I23" s="23"/>
      <c r="J23" s="22">
        <v>44197</v>
      </c>
      <c r="K23" s="27">
        <v>95051</v>
      </c>
      <c r="L23" s="27">
        <v>141906</v>
      </c>
      <c r="M23" s="27">
        <f t="shared" si="0"/>
        <v>236957</v>
      </c>
      <c r="N23" s="21">
        <f t="shared" si="6"/>
        <v>8.8926775916105261E-2</v>
      </c>
      <c r="O23" s="21"/>
      <c r="P23" s="21"/>
      <c r="Q23" s="21"/>
      <c r="R23" s="21"/>
      <c r="S23" s="21"/>
      <c r="T23" s="23"/>
      <c r="U23" s="23"/>
      <c r="V23" s="23"/>
      <c r="W23" s="23"/>
      <c r="X23" s="23"/>
      <c r="Y23" s="23"/>
      <c r="Z23" s="23"/>
      <c r="AA23" s="23"/>
    </row>
    <row r="24" spans="1:27" x14ac:dyDescent="0.35">
      <c r="A24" s="24">
        <v>44228</v>
      </c>
      <c r="B24" s="20">
        <v>35136171.666528292</v>
      </c>
      <c r="C24" s="21">
        <f t="shared" si="5"/>
        <v>9.9110742688379244E-2</v>
      </c>
      <c r="D24" s="21"/>
      <c r="E24" s="21"/>
      <c r="F24" s="21"/>
      <c r="G24" s="21"/>
      <c r="H24" s="21"/>
      <c r="I24" s="23"/>
      <c r="J24" s="22">
        <v>44228</v>
      </c>
      <c r="K24" s="27">
        <v>73677</v>
      </c>
      <c r="L24" s="27">
        <v>118199</v>
      </c>
      <c r="M24" s="27">
        <f t="shared" si="0"/>
        <v>191876</v>
      </c>
      <c r="N24" s="21">
        <f t="shared" si="6"/>
        <v>-0.11918839515240544</v>
      </c>
      <c r="O24" s="21"/>
      <c r="P24" s="21"/>
      <c r="Q24" s="21"/>
      <c r="R24" s="21"/>
      <c r="S24" s="21"/>
      <c r="T24" s="23"/>
      <c r="U24" s="23"/>
      <c r="V24" s="23"/>
      <c r="W24" s="23"/>
      <c r="X24" s="23"/>
      <c r="Y24" s="23"/>
      <c r="Z24" s="23"/>
      <c r="AA24" s="23"/>
    </row>
    <row r="25" spans="1:27" x14ac:dyDescent="0.35">
      <c r="A25" s="24">
        <v>44256</v>
      </c>
      <c r="B25" s="20">
        <v>40689574.219262391</v>
      </c>
      <c r="C25" s="21">
        <f t="shared" si="5"/>
        <v>0.23028399675507083</v>
      </c>
      <c r="D25" s="21"/>
      <c r="E25" s="21"/>
      <c r="F25" s="21"/>
      <c r="G25" s="21"/>
      <c r="H25" s="21"/>
      <c r="I25" s="23"/>
      <c r="J25" s="22">
        <v>44256</v>
      </c>
      <c r="K25" s="27">
        <v>89014</v>
      </c>
      <c r="L25" s="27">
        <v>170468</v>
      </c>
      <c r="M25" s="27">
        <f t="shared" si="0"/>
        <v>259482</v>
      </c>
      <c r="N25" s="21">
        <f t="shared" si="6"/>
        <v>0.26692153330110879</v>
      </c>
      <c r="O25" s="21"/>
      <c r="P25" s="21"/>
      <c r="Q25" s="21"/>
      <c r="R25" s="21"/>
      <c r="S25" s="21"/>
      <c r="T25" s="23"/>
      <c r="U25" s="23"/>
      <c r="V25" s="23"/>
      <c r="W25" s="23"/>
      <c r="X25" s="23"/>
      <c r="Y25" s="23"/>
      <c r="Z25" s="23"/>
      <c r="AA25" s="23"/>
    </row>
    <row r="26" spans="1:27" x14ac:dyDescent="0.35">
      <c r="A26" s="24">
        <v>44287</v>
      </c>
      <c r="B26" s="20">
        <v>39404544.68827261</v>
      </c>
      <c r="C26" s="21">
        <f t="shared" si="5"/>
        <v>1.6815106761344206E-2</v>
      </c>
      <c r="D26" s="21"/>
      <c r="E26" s="21"/>
      <c r="F26" s="21"/>
      <c r="G26" s="21"/>
      <c r="H26" s="21"/>
      <c r="I26" s="23"/>
      <c r="J26" s="22">
        <v>44287</v>
      </c>
      <c r="K26" s="27">
        <v>74854</v>
      </c>
      <c r="L26" s="27">
        <v>166560</v>
      </c>
      <c r="M26" s="27">
        <f t="shared" si="0"/>
        <v>241414</v>
      </c>
      <c r="N26" s="21">
        <f t="shared" si="6"/>
        <v>-7.2012854221443184E-2</v>
      </c>
      <c r="O26" s="21"/>
      <c r="P26" s="21"/>
      <c r="Q26" s="21"/>
      <c r="R26" s="21"/>
      <c r="S26" s="21"/>
      <c r="T26" s="23"/>
      <c r="U26" s="23"/>
      <c r="V26" s="23"/>
      <c r="W26" s="23"/>
      <c r="X26" s="23"/>
      <c r="Y26" s="23"/>
      <c r="Z26" s="23"/>
      <c r="AA26" s="23"/>
    </row>
    <row r="27" spans="1:27" x14ac:dyDescent="0.35">
      <c r="A27" s="24">
        <v>44317</v>
      </c>
      <c r="B27" s="20">
        <v>42728856.103034861</v>
      </c>
      <c r="C27" s="21">
        <f t="shared" si="5"/>
        <v>-1.1185362985670949E-3</v>
      </c>
      <c r="D27" s="21"/>
      <c r="E27" s="21"/>
      <c r="F27" s="21"/>
      <c r="G27" s="21"/>
      <c r="H27" s="21"/>
      <c r="I27" s="23"/>
      <c r="J27" s="22">
        <v>44317</v>
      </c>
      <c r="K27" s="27">
        <v>76168</v>
      </c>
      <c r="L27" s="27">
        <v>140834</v>
      </c>
      <c r="M27" s="27">
        <f t="shared" si="0"/>
        <v>217002</v>
      </c>
      <c r="N27" s="21">
        <f t="shared" si="6"/>
        <v>-0.26286826524269075</v>
      </c>
      <c r="O27" s="21"/>
      <c r="P27" s="21"/>
      <c r="Q27" s="21"/>
      <c r="R27" s="21"/>
      <c r="S27" s="21"/>
      <c r="T27" s="23"/>
      <c r="U27" s="23"/>
      <c r="V27" s="23"/>
      <c r="W27" s="23"/>
      <c r="X27" s="23"/>
      <c r="Y27" s="23"/>
      <c r="Z27" s="23"/>
      <c r="AA27" s="23"/>
    </row>
    <row r="28" spans="1:27" x14ac:dyDescent="0.35">
      <c r="A28" s="24">
        <v>44348</v>
      </c>
      <c r="B28" s="20">
        <v>39695593.870415024</v>
      </c>
      <c r="C28" s="21">
        <f t="shared" si="5"/>
        <v>4.2831896616977921E-2</v>
      </c>
      <c r="D28" s="21"/>
      <c r="E28" s="21"/>
      <c r="F28" s="21"/>
      <c r="G28" s="21"/>
      <c r="H28" s="21"/>
      <c r="I28" s="23"/>
      <c r="J28" s="22">
        <v>44348</v>
      </c>
      <c r="K28" s="27">
        <v>77402</v>
      </c>
      <c r="L28" s="27">
        <v>122032</v>
      </c>
      <c r="M28" s="27">
        <f t="shared" si="0"/>
        <v>199434</v>
      </c>
      <c r="N28" s="21">
        <f t="shared" si="6"/>
        <v>9.5725993834253811E-3</v>
      </c>
      <c r="O28" s="21"/>
      <c r="P28" s="21"/>
      <c r="Q28" s="21"/>
      <c r="R28" s="21"/>
      <c r="S28" s="21"/>
      <c r="T28" s="23"/>
      <c r="U28" s="23"/>
      <c r="V28" s="23"/>
      <c r="W28" s="23"/>
      <c r="X28" s="23"/>
      <c r="Y28" s="23"/>
      <c r="Z28" s="23"/>
      <c r="AA28" s="23"/>
    </row>
    <row r="29" spans="1:27" x14ac:dyDescent="0.35">
      <c r="A29" s="24">
        <v>44378</v>
      </c>
      <c r="B29" s="20">
        <v>46667487.231261604</v>
      </c>
      <c r="C29" s="21">
        <f t="shared" si="5"/>
        <v>0.2009165790741381</v>
      </c>
      <c r="D29" s="21"/>
      <c r="E29" s="21"/>
      <c r="F29" s="21"/>
      <c r="G29" s="21"/>
      <c r="H29" s="21"/>
      <c r="I29" s="23"/>
      <c r="J29" s="22">
        <v>44378</v>
      </c>
      <c r="K29" s="27">
        <v>106296</v>
      </c>
      <c r="L29" s="27">
        <v>118143</v>
      </c>
      <c r="M29" s="27">
        <f t="shared" si="0"/>
        <v>224439</v>
      </c>
      <c r="N29" s="21">
        <f t="shared" si="6"/>
        <v>-0.15425399624680639</v>
      </c>
      <c r="O29" s="21"/>
      <c r="P29" s="21"/>
      <c r="Q29" s="21"/>
      <c r="R29" s="21"/>
      <c r="S29" s="21"/>
      <c r="T29" s="23"/>
      <c r="U29" s="23"/>
      <c r="V29" s="23"/>
      <c r="W29" s="23"/>
      <c r="X29" s="23"/>
      <c r="Y29" s="23"/>
      <c r="Z29" s="23"/>
      <c r="AA29" s="23"/>
    </row>
    <row r="30" spans="1:27" x14ac:dyDescent="0.35">
      <c r="A30" s="24">
        <v>44409</v>
      </c>
      <c r="B30" s="20">
        <v>40798255.941854022</v>
      </c>
      <c r="C30" s="21">
        <f t="shared" si="5"/>
        <v>-0.15055264767768825</v>
      </c>
      <c r="D30" s="21"/>
      <c r="E30" s="21"/>
      <c r="F30" s="21"/>
      <c r="G30" s="21"/>
      <c r="H30" s="21"/>
      <c r="I30" s="23"/>
      <c r="J30" s="22">
        <v>44409</v>
      </c>
      <c r="K30" s="27">
        <v>91213</v>
      </c>
      <c r="L30" s="27">
        <v>123204</v>
      </c>
      <c r="M30" s="27">
        <f t="shared" si="0"/>
        <v>214417</v>
      </c>
      <c r="N30" s="21">
        <f t="shared" si="6"/>
        <v>-0.20312703244101044</v>
      </c>
      <c r="O30" s="21"/>
      <c r="P30" s="21"/>
      <c r="Q30" s="21"/>
      <c r="R30" s="21"/>
      <c r="S30" s="21"/>
      <c r="T30" s="23"/>
      <c r="U30" s="23"/>
      <c r="V30" s="23"/>
      <c r="W30" s="23"/>
      <c r="X30" s="23"/>
      <c r="Y30" s="23"/>
      <c r="Z30" s="23"/>
      <c r="AA30" s="23"/>
    </row>
    <row r="31" spans="1:27" x14ac:dyDescent="0.35">
      <c r="A31" s="24">
        <v>44440</v>
      </c>
      <c r="B31" s="20">
        <v>37633153.007710353</v>
      </c>
      <c r="C31" s="21">
        <f t="shared" si="5"/>
        <v>0.16314948881228683</v>
      </c>
      <c r="D31" s="21"/>
      <c r="E31" s="21"/>
      <c r="F31" s="21"/>
      <c r="G31" s="21"/>
      <c r="H31" s="21"/>
      <c r="I31" s="23"/>
      <c r="J31" s="22">
        <v>44440</v>
      </c>
      <c r="K31" s="27">
        <v>69335</v>
      </c>
      <c r="L31" s="27">
        <v>117036</v>
      </c>
      <c r="M31" s="27">
        <f t="shared" si="0"/>
        <v>186371</v>
      </c>
      <c r="N31" s="21">
        <f t="shared" si="6"/>
        <v>-0.19407135135135134</v>
      </c>
      <c r="O31" s="21"/>
      <c r="P31" s="21"/>
      <c r="Q31" s="21"/>
      <c r="R31" s="21"/>
      <c r="S31" s="21"/>
      <c r="T31" s="23"/>
      <c r="U31" s="23"/>
      <c r="V31" s="23"/>
      <c r="W31" s="23"/>
      <c r="X31" s="23"/>
      <c r="Y31" s="23"/>
      <c r="Z31" s="23"/>
      <c r="AA31" s="23"/>
    </row>
    <row r="32" spans="1:27" x14ac:dyDescent="0.35">
      <c r="A32" s="24">
        <v>44470</v>
      </c>
      <c r="B32" s="20">
        <v>44084861.348799169</v>
      </c>
      <c r="C32" s="21">
        <f t="shared" si="5"/>
        <v>0.20050052396605242</v>
      </c>
      <c r="D32" s="21"/>
      <c r="E32" s="21"/>
      <c r="F32" s="21"/>
      <c r="G32" s="21"/>
      <c r="H32" s="21"/>
      <c r="I32" s="23"/>
      <c r="J32" s="22">
        <v>44470</v>
      </c>
      <c r="K32" s="27">
        <v>79880</v>
      </c>
      <c r="L32" s="27">
        <v>132375</v>
      </c>
      <c r="M32" s="27">
        <f t="shared" si="0"/>
        <v>212255</v>
      </c>
      <c r="N32" s="21">
        <f t="shared" si="6"/>
        <v>-0.13755343182667773</v>
      </c>
      <c r="O32" s="21"/>
      <c r="P32" s="21"/>
      <c r="Q32" s="21"/>
      <c r="R32" s="21"/>
      <c r="S32" s="21"/>
      <c r="T32" s="23"/>
      <c r="U32" s="23"/>
      <c r="V32" s="23"/>
      <c r="W32" s="23"/>
      <c r="X32" s="23"/>
      <c r="Y32" s="23"/>
      <c r="Z32" s="23"/>
      <c r="AA32" s="23"/>
    </row>
    <row r="33" spans="1:27" x14ac:dyDescent="0.35">
      <c r="A33" s="24">
        <v>44501</v>
      </c>
      <c r="B33" s="20">
        <v>54972988.522725977</v>
      </c>
      <c r="C33" s="21">
        <f t="shared" si="5"/>
        <v>4.7998212965340258E-2</v>
      </c>
      <c r="D33" s="21"/>
      <c r="E33" s="21"/>
      <c r="F33" s="21"/>
      <c r="G33" s="21"/>
      <c r="H33" s="21"/>
      <c r="I33" s="23"/>
      <c r="J33" s="22">
        <v>44501</v>
      </c>
      <c r="K33" s="27">
        <v>119748</v>
      </c>
      <c r="L33" s="27">
        <v>150021</v>
      </c>
      <c r="M33" s="27">
        <f t="shared" si="0"/>
        <v>269769</v>
      </c>
      <c r="N33" s="21">
        <f t="shared" si="6"/>
        <v>-5.0145945051424064E-2</v>
      </c>
      <c r="O33" s="21"/>
      <c r="P33" s="21"/>
      <c r="Q33" s="21"/>
      <c r="R33" s="21"/>
      <c r="S33" s="21"/>
      <c r="T33" s="23"/>
      <c r="U33" s="23"/>
      <c r="V33" s="23"/>
      <c r="W33" s="23"/>
      <c r="X33" s="23"/>
      <c r="Y33" s="23"/>
      <c r="Z33" s="23"/>
      <c r="AA33" s="23"/>
    </row>
    <row r="34" spans="1:27" x14ac:dyDescent="0.35">
      <c r="A34" s="24">
        <v>44531</v>
      </c>
      <c r="B34" s="20">
        <v>55003218.753720254</v>
      </c>
      <c r="C34" s="21">
        <f t="shared" si="5"/>
        <v>-1.9044874998245802E-2</v>
      </c>
      <c r="D34" s="21"/>
      <c r="E34" s="21"/>
      <c r="F34" s="21"/>
      <c r="G34" s="21"/>
      <c r="H34" s="21"/>
      <c r="I34" s="23"/>
      <c r="J34" s="22">
        <v>44531</v>
      </c>
      <c r="K34" s="27">
        <v>135405</v>
      </c>
      <c r="L34" s="27">
        <v>145204</v>
      </c>
      <c r="M34" s="27">
        <f t="shared" si="0"/>
        <v>280609</v>
      </c>
      <c r="N34" s="21">
        <f t="shared" si="6"/>
        <v>-0.10559732771507527</v>
      </c>
      <c r="O34" s="21"/>
      <c r="P34" s="21"/>
      <c r="Q34" s="21"/>
      <c r="R34" s="21"/>
      <c r="S34" s="21"/>
      <c r="T34" s="23"/>
      <c r="U34" s="23"/>
      <c r="V34" s="23"/>
      <c r="W34" s="23"/>
      <c r="X34" s="23"/>
      <c r="Y34" s="23"/>
      <c r="Z34" s="23"/>
      <c r="AA34" s="23"/>
    </row>
    <row r="35" spans="1:27" x14ac:dyDescent="0.35">
      <c r="A35" s="24">
        <v>44562</v>
      </c>
      <c r="B35" s="20">
        <v>44845596.891120359</v>
      </c>
      <c r="C35" s="21">
        <f t="shared" si="5"/>
        <v>5.3275521942700577E-2</v>
      </c>
      <c r="D35" s="21"/>
      <c r="E35" s="21"/>
      <c r="F35" s="21"/>
      <c r="G35" s="21"/>
      <c r="H35" s="21"/>
      <c r="I35" s="23"/>
      <c r="J35" s="22">
        <v>44562</v>
      </c>
      <c r="K35" s="27">
        <v>101097</v>
      </c>
      <c r="L35" s="27">
        <v>106106</v>
      </c>
      <c r="M35" s="27">
        <f t="shared" si="0"/>
        <v>207203</v>
      </c>
      <c r="N35" s="21">
        <f t="shared" si="6"/>
        <v>-0.12556708601138603</v>
      </c>
      <c r="O35" s="21"/>
      <c r="P35" s="21"/>
      <c r="Q35" s="21"/>
      <c r="R35" s="21"/>
      <c r="S35" s="21"/>
      <c r="T35" s="23"/>
      <c r="U35" s="23"/>
      <c r="V35" s="23"/>
      <c r="W35" s="23"/>
      <c r="X35" s="23"/>
      <c r="Y35" s="23"/>
      <c r="Z35" s="23"/>
      <c r="AA35" s="23"/>
    </row>
    <row r="36" spans="1:27" x14ac:dyDescent="0.35">
      <c r="A36" s="24">
        <v>44593</v>
      </c>
      <c r="B36" s="20">
        <v>37791788.828122295</v>
      </c>
      <c r="C36" s="21">
        <f t="shared" si="5"/>
        <v>7.5580720255981088E-2</v>
      </c>
      <c r="D36" s="21"/>
      <c r="E36" s="21"/>
      <c r="F36" s="21"/>
      <c r="G36" s="21"/>
      <c r="H36" s="21"/>
      <c r="I36" s="23"/>
      <c r="J36" s="22">
        <v>44593</v>
      </c>
      <c r="K36" s="27">
        <v>83248</v>
      </c>
      <c r="L36" s="27">
        <v>108853</v>
      </c>
      <c r="M36" s="27">
        <f t="shared" si="0"/>
        <v>192101</v>
      </c>
      <c r="N36" s="21">
        <f t="shared" si="6"/>
        <v>1.1726323250432571E-3</v>
      </c>
      <c r="O36" s="21"/>
      <c r="P36" s="21"/>
      <c r="Q36" s="21"/>
      <c r="R36" s="21"/>
      <c r="S36" s="21"/>
      <c r="T36" s="23"/>
      <c r="U36" s="23"/>
      <c r="V36" s="23"/>
      <c r="W36" s="23"/>
      <c r="X36" s="23"/>
      <c r="Y36" s="23"/>
      <c r="Z36" s="23"/>
      <c r="AA36" s="23"/>
    </row>
    <row r="37" spans="1:27" x14ac:dyDescent="0.35">
      <c r="A37" s="24">
        <v>44621</v>
      </c>
      <c r="B37" s="20">
        <v>40664740.078567743</v>
      </c>
      <c r="C37" s="21">
        <f t="shared" si="5"/>
        <v>-6.1033179066522587E-4</v>
      </c>
      <c r="D37" s="21"/>
      <c r="E37" s="21"/>
      <c r="F37" s="21"/>
      <c r="G37" s="21"/>
      <c r="H37" s="21"/>
      <c r="I37" s="23"/>
      <c r="J37" s="22">
        <v>44621</v>
      </c>
      <c r="K37" s="27">
        <v>89728</v>
      </c>
      <c r="L37" s="27">
        <v>133901</v>
      </c>
      <c r="M37" s="27">
        <f t="shared" si="0"/>
        <v>223629</v>
      </c>
      <c r="N37" s="21">
        <f t="shared" si="6"/>
        <v>-0.13817143385668371</v>
      </c>
      <c r="O37" s="21"/>
      <c r="P37" s="21"/>
      <c r="Q37" s="21"/>
      <c r="R37" s="21"/>
      <c r="S37" s="21"/>
      <c r="T37" s="23"/>
      <c r="Y37" s="23"/>
      <c r="Z37" s="23"/>
      <c r="AA37" s="23"/>
    </row>
    <row r="38" spans="1:27" x14ac:dyDescent="0.35">
      <c r="A38" s="24">
        <v>44652</v>
      </c>
      <c r="B38" s="20">
        <v>40810537.050675943</v>
      </c>
      <c r="C38" s="21">
        <f t="shared" si="5"/>
        <v>3.5680969632464192E-2</v>
      </c>
      <c r="D38" s="21"/>
      <c r="E38" s="21"/>
      <c r="F38" s="21"/>
      <c r="G38" s="21"/>
      <c r="H38" s="21"/>
      <c r="I38" s="23"/>
      <c r="J38" s="22">
        <v>44652</v>
      </c>
      <c r="K38" s="27">
        <v>92196</v>
      </c>
      <c r="L38" s="27">
        <v>132056</v>
      </c>
      <c r="M38" s="27">
        <f t="shared" si="0"/>
        <v>224252</v>
      </c>
      <c r="N38" s="21">
        <f t="shared" si="6"/>
        <v>-7.1089497709329208E-2</v>
      </c>
      <c r="O38" s="21"/>
      <c r="P38" s="21"/>
      <c r="Q38" s="21"/>
      <c r="R38" s="21"/>
      <c r="S38" s="21"/>
      <c r="T38" s="23"/>
      <c r="Y38" s="23"/>
      <c r="Z38" s="23"/>
      <c r="AA38" s="23"/>
    </row>
    <row r="39" spans="1:27" x14ac:dyDescent="0.35">
      <c r="A39" s="24">
        <v>44682</v>
      </c>
      <c r="B39" s="20">
        <v>41676133.648789182</v>
      </c>
      <c r="C39" s="21">
        <f t="shared" si="5"/>
        <v>-2.4637272097974755E-2</v>
      </c>
      <c r="D39" s="21"/>
      <c r="E39" s="21"/>
      <c r="F39" s="21"/>
      <c r="G39" s="21"/>
      <c r="H39" s="21"/>
      <c r="I39" s="23"/>
      <c r="J39" s="22">
        <v>44682</v>
      </c>
      <c r="K39" s="27">
        <v>95757</v>
      </c>
      <c r="L39" s="27">
        <v>104149</v>
      </c>
      <c r="M39" s="27">
        <f t="shared" si="0"/>
        <v>199906</v>
      </c>
      <c r="N39" s="21">
        <f t="shared" si="6"/>
        <v>-7.8782684030561934E-2</v>
      </c>
      <c r="O39" s="21"/>
      <c r="P39" s="21"/>
      <c r="Q39" s="21"/>
      <c r="R39" s="21"/>
      <c r="S39" s="21"/>
      <c r="T39" s="23"/>
      <c r="Y39" s="23"/>
      <c r="Z39" s="23"/>
      <c r="AA39" s="23"/>
    </row>
    <row r="40" spans="1:27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Y40" s="23"/>
      <c r="Z40" s="23"/>
      <c r="AA40" s="23"/>
    </row>
    <row r="41" spans="1:27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Y41" s="23"/>
      <c r="Z41" s="23"/>
      <c r="AA41" s="23"/>
    </row>
    <row r="42" spans="1:27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Y42" s="23"/>
      <c r="Z42" s="23"/>
      <c r="AA42" s="23"/>
    </row>
    <row r="43" spans="1:27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Y43" s="23"/>
      <c r="Z43" s="23"/>
      <c r="AA43" s="23"/>
    </row>
    <row r="44" spans="1:27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Y44" s="23"/>
      <c r="Z44" s="23"/>
      <c r="AA44" s="23"/>
    </row>
    <row r="45" spans="1:27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Y45" s="23"/>
      <c r="Z45" s="23"/>
      <c r="AA45" s="23"/>
    </row>
    <row r="46" spans="1:27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Y46" s="23"/>
      <c r="Z46" s="23"/>
      <c r="AA46" s="23"/>
    </row>
    <row r="47" spans="1:27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Y47" s="23"/>
      <c r="Z47" s="23"/>
      <c r="AA47" s="23"/>
    </row>
    <row r="48" spans="1:27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Y48" s="23"/>
      <c r="Z48" s="23"/>
      <c r="AA48" s="23"/>
    </row>
    <row r="49" spans="1:27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Y49" s="23"/>
      <c r="Z49" s="23"/>
      <c r="AA49" s="23"/>
    </row>
    <row r="50" spans="1:27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Y50" s="23"/>
      <c r="Z50" s="23"/>
      <c r="AA50" s="23"/>
    </row>
    <row r="51" spans="1:27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Y51" s="23"/>
      <c r="Z51" s="23"/>
      <c r="AA51" s="23"/>
    </row>
    <row r="52" spans="1:27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Y52" s="23"/>
      <c r="Z52" s="23"/>
      <c r="AA52" s="23"/>
    </row>
    <row r="53" spans="1:27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Y53" s="23"/>
      <c r="Z53" s="23"/>
      <c r="AA53" s="23"/>
    </row>
    <row r="54" spans="1:27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Y54" s="23"/>
      <c r="Z54" s="23"/>
      <c r="AA54" s="23"/>
    </row>
    <row r="55" spans="1:27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Y55" s="23"/>
      <c r="Z55" s="23"/>
      <c r="AA55" s="23"/>
    </row>
    <row r="56" spans="1:27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Y56" s="23"/>
      <c r="Z56" s="23"/>
      <c r="AA56" s="23"/>
    </row>
    <row r="57" spans="1:27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Y57" s="23"/>
      <c r="Z57" s="23"/>
      <c r="AA57" s="23"/>
    </row>
    <row r="58" spans="1:27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Y58" s="23"/>
      <c r="Z58" s="23"/>
      <c r="AA58" s="23"/>
    </row>
    <row r="59" spans="1:27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Y59" s="23"/>
      <c r="Z59" s="23"/>
      <c r="AA59" s="23"/>
    </row>
    <row r="60" spans="1:27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Y60" s="23"/>
      <c r="Z60" s="23"/>
      <c r="AA60" s="23"/>
    </row>
    <row r="61" spans="1:27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Y61" s="23"/>
      <c r="Z61" s="23"/>
      <c r="AA61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1B24-A207-4E8F-BDA8-9B7B2150ED00}">
  <dimension ref="A1:H41"/>
  <sheetViews>
    <sheetView zoomScale="65" zoomScaleNormal="65" workbookViewId="0">
      <selection activeCell="Y7" sqref="Y7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8.816406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</cols>
  <sheetData>
    <row r="1" spans="1:8" x14ac:dyDescent="0.35">
      <c r="A1" s="22" t="s">
        <v>54</v>
      </c>
      <c r="B1" s="23"/>
      <c r="C1" s="21"/>
      <c r="D1" s="21"/>
      <c r="E1" s="21"/>
      <c r="F1" s="21"/>
      <c r="G1" s="21"/>
      <c r="H1" s="21"/>
    </row>
    <row r="2" spans="1:8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</row>
    <row r="3" spans="1:8" x14ac:dyDescent="0.35">
      <c r="A3" s="24">
        <v>43586</v>
      </c>
      <c r="B3" s="20">
        <v>3181305.233423701</v>
      </c>
      <c r="C3" s="21"/>
      <c r="D3" s="21"/>
      <c r="E3" s="19" t="s">
        <v>218</v>
      </c>
      <c r="F3" s="19">
        <f>SUM(B3:B5)</f>
        <v>8581904.6064507477</v>
      </c>
      <c r="G3" s="12"/>
      <c r="H3" s="12"/>
    </row>
    <row r="4" spans="1:8" x14ac:dyDescent="0.35">
      <c r="A4" s="24">
        <v>43617</v>
      </c>
      <c r="B4" s="20">
        <v>2878660.5439868141</v>
      </c>
      <c r="C4" s="21"/>
      <c r="D4" s="21"/>
      <c r="E4" s="19" t="s">
        <v>219</v>
      </c>
      <c r="F4" s="19">
        <f>SUM(B6:B8)</f>
        <v>8408220.0460077859</v>
      </c>
      <c r="G4" s="12"/>
      <c r="H4" s="12">
        <f>(SUM(B6:B8)-SUM(B3:B5))/SUM(B3:B5)</f>
        <v>-2.0238463185946919E-2</v>
      </c>
    </row>
    <row r="5" spans="1:8" x14ac:dyDescent="0.35">
      <c r="A5" s="24">
        <v>43647</v>
      </c>
      <c r="B5" s="20">
        <v>2521938.829040234</v>
      </c>
      <c r="C5" s="21"/>
      <c r="D5" s="21"/>
      <c r="E5" s="19" t="s">
        <v>220</v>
      </c>
      <c r="F5" s="19">
        <f>SUM(B9:B11)</f>
        <v>11805501.556719009</v>
      </c>
      <c r="G5" s="12"/>
      <c r="H5" s="12">
        <f>(SUM(B9:B11)-SUM(B6:B8))/SUM(B6:B8)</f>
        <v>0.40404288804552024</v>
      </c>
    </row>
    <row r="6" spans="1:8" x14ac:dyDescent="0.35">
      <c r="A6" s="24">
        <v>43678</v>
      </c>
      <c r="B6" s="20">
        <v>2780396.3560087262</v>
      </c>
      <c r="C6" s="21"/>
      <c r="D6" s="21"/>
      <c r="E6" s="19" t="s">
        <v>221</v>
      </c>
      <c r="F6" s="19">
        <f>SUM(B12:B14)</f>
        <v>7746624.1882781666</v>
      </c>
      <c r="G6" s="12"/>
      <c r="H6" s="12">
        <f>(SUM(B12:B14)-SUM(B9:B11))/SUM(B9:B11)</f>
        <v>-0.34381236146047212</v>
      </c>
    </row>
    <row r="7" spans="1:8" x14ac:dyDescent="0.35">
      <c r="A7" s="24">
        <v>43709</v>
      </c>
      <c r="B7" s="20">
        <v>2897832.2724453635</v>
      </c>
      <c r="C7" s="21"/>
      <c r="D7" s="21"/>
      <c r="E7" s="19" t="s">
        <v>222</v>
      </c>
      <c r="F7" s="19">
        <f>SUM(B15:B17)</f>
        <v>16092680.119767355</v>
      </c>
      <c r="G7" s="12">
        <f t="shared" ref="G7:G14" si="0">(F7-F3)/F3</f>
        <v>0.87518748549954672</v>
      </c>
      <c r="H7" s="12">
        <f>(SUM(B15:B17)-SUM(B12:B14))/SUM(B12:B14)</f>
        <v>1.0773797371141425</v>
      </c>
    </row>
    <row r="8" spans="1:8" x14ac:dyDescent="0.35">
      <c r="A8" s="24">
        <v>43739</v>
      </c>
      <c r="B8" s="20">
        <v>2729991.4175536968</v>
      </c>
      <c r="C8" s="21"/>
      <c r="D8" s="21"/>
      <c r="E8" s="19" t="s">
        <v>223</v>
      </c>
      <c r="F8" s="19">
        <f>SUM(B18:B20)</f>
        <v>15979237.233450973</v>
      </c>
      <c r="G8" s="12">
        <f t="shared" si="0"/>
        <v>0.90043042951021468</v>
      </c>
      <c r="H8" s="12">
        <f>(SUM(B18:B20)-SUM(B15:B17))/SUM(B15:B17)</f>
        <v>-7.0493469995115635E-3</v>
      </c>
    </row>
    <row r="9" spans="1:8" x14ac:dyDescent="0.35">
      <c r="A9" s="24">
        <v>43770</v>
      </c>
      <c r="B9" s="20">
        <v>4061679.7403592505</v>
      </c>
      <c r="C9" s="21"/>
      <c r="D9" s="21"/>
      <c r="E9" s="19" t="s">
        <v>224</v>
      </c>
      <c r="F9" s="19">
        <f>SUM(B21:B23)</f>
        <v>18453365.184569862</v>
      </c>
      <c r="G9" s="12">
        <f t="shared" si="0"/>
        <v>0.5631157300612335</v>
      </c>
      <c r="H9" s="12">
        <f>(SUM(B21:B23)-SUM(B18:B20))/SUM(B18:B20)</f>
        <v>0.15483392072930383</v>
      </c>
    </row>
    <row r="10" spans="1:8" x14ac:dyDescent="0.35">
      <c r="A10" s="24">
        <v>43800</v>
      </c>
      <c r="B10" s="20">
        <v>4460409.0660123564</v>
      </c>
      <c r="C10" s="21"/>
      <c r="D10" s="21"/>
      <c r="E10" s="19" t="s">
        <v>225</v>
      </c>
      <c r="F10" s="19">
        <f>SUM(B24:B26)</f>
        <v>12697272.543837905</v>
      </c>
      <c r="G10" s="12">
        <f t="shared" si="0"/>
        <v>0.63907170855801043</v>
      </c>
      <c r="H10" s="12">
        <f>(SUM(B24:B26)-SUM(B21:B23))/SUM(B21:B23)</f>
        <v>-0.3119264471905116</v>
      </c>
    </row>
    <row r="11" spans="1:8" x14ac:dyDescent="0.35">
      <c r="A11" s="24">
        <v>43831</v>
      </c>
      <c r="B11" s="20">
        <v>3283412.7503474024</v>
      </c>
      <c r="C11" s="21"/>
      <c r="D11" s="21"/>
      <c r="E11" s="19" t="s">
        <v>226</v>
      </c>
      <c r="F11" s="19">
        <f>SUM(B27:B29)</f>
        <v>12932638.613243606</v>
      </c>
      <c r="G11" s="12">
        <f t="shared" si="0"/>
        <v>-0.19636514757054851</v>
      </c>
      <c r="H11" s="12">
        <f>(SUM(B27:B29)-SUM(B24:B26))/SUM(B24:B26)</f>
        <v>1.8536742327384805E-2</v>
      </c>
    </row>
    <row r="12" spans="1:8" x14ac:dyDescent="0.35">
      <c r="A12" s="24">
        <v>43862</v>
      </c>
      <c r="B12" s="20">
        <v>2584867.4593679514</v>
      </c>
      <c r="C12" s="21"/>
      <c r="D12" s="21"/>
      <c r="E12" s="19" t="s">
        <v>227</v>
      </c>
      <c r="F12" s="19">
        <f>SUM(B30:B32)</f>
        <v>14875722.732414149</v>
      </c>
      <c r="G12" s="12">
        <f t="shared" si="0"/>
        <v>-6.9059272662072055E-2</v>
      </c>
      <c r="H12" s="12">
        <f>(SUM(B30:B32)-SUM(B27:B29))/SUM(B27:B29)</f>
        <v>0.15024653338574984</v>
      </c>
    </row>
    <row r="13" spans="1:8" x14ac:dyDescent="0.35">
      <c r="A13" s="24">
        <v>43891</v>
      </c>
      <c r="B13" s="20">
        <v>2287542.7828143165</v>
      </c>
      <c r="C13" s="21"/>
      <c r="D13" s="21"/>
      <c r="E13" s="19" t="s">
        <v>228</v>
      </c>
      <c r="F13" s="19">
        <f>SUM(B33:B35)</f>
        <v>16178793.236327365</v>
      </c>
      <c r="G13" s="12">
        <f t="shared" si="0"/>
        <v>-0.12326055033823446</v>
      </c>
      <c r="H13" s="12">
        <f>(SUM(B33:B35)-SUM(B30:B32))/SUM(B30:B32)</f>
        <v>8.7597122328304106E-2</v>
      </c>
    </row>
    <row r="14" spans="1:8" x14ac:dyDescent="0.35">
      <c r="A14" s="24">
        <v>43922</v>
      </c>
      <c r="B14" s="20">
        <v>2874213.9460958987</v>
      </c>
      <c r="C14" s="21"/>
      <c r="D14" s="21"/>
      <c r="E14" s="19" t="s">
        <v>229</v>
      </c>
      <c r="F14" s="19">
        <f>SUM(B36:B38)</f>
        <v>10873681.199401308</v>
      </c>
      <c r="G14" s="12">
        <f t="shared" si="0"/>
        <v>-0.14362071367221313</v>
      </c>
      <c r="H14" s="12">
        <f>(SUM(B36:B38)-SUM(B33:B35))/SUM(B33:B35)</f>
        <v>-0.32790529920452421</v>
      </c>
    </row>
    <row r="15" spans="1:8" x14ac:dyDescent="0.35">
      <c r="A15" s="24">
        <v>43952</v>
      </c>
      <c r="B15" s="20">
        <v>5347659.6873605382</v>
      </c>
      <c r="C15" s="21">
        <f t="shared" ref="C15:C39" si="1">(B15-B3)/B3</f>
        <v>0.68096403676594708</v>
      </c>
      <c r="D15" s="21"/>
      <c r="E15" s="21"/>
      <c r="F15" s="21"/>
      <c r="G15" s="21"/>
      <c r="H15" s="21"/>
    </row>
    <row r="16" spans="1:8" x14ac:dyDescent="0.35">
      <c r="A16" s="24">
        <v>43983</v>
      </c>
      <c r="B16" s="20">
        <v>4834520.8440511841</v>
      </c>
      <c r="C16" s="21">
        <f t="shared" si="1"/>
        <v>0.67943415702484755</v>
      </c>
      <c r="D16" s="21"/>
      <c r="E16" s="21"/>
      <c r="F16" s="21"/>
      <c r="G16" s="21"/>
      <c r="H16" s="21"/>
    </row>
    <row r="17" spans="1:8" x14ac:dyDescent="0.35">
      <c r="A17" s="24">
        <v>44013</v>
      </c>
      <c r="B17" s="20">
        <v>5910499.5883556325</v>
      </c>
      <c r="C17" s="21">
        <f t="shared" si="1"/>
        <v>1.3436332080286706</v>
      </c>
      <c r="D17" s="21"/>
      <c r="E17" s="21"/>
      <c r="F17" s="21"/>
      <c r="G17" s="21"/>
      <c r="H17" s="21"/>
    </row>
    <row r="18" spans="1:8" x14ac:dyDescent="0.35">
      <c r="A18" s="24">
        <v>44044</v>
      </c>
      <c r="B18" s="20">
        <v>5414400.3312181178</v>
      </c>
      <c r="C18" s="21">
        <f t="shared" si="1"/>
        <v>0.94734837697403629</v>
      </c>
      <c r="D18" s="21"/>
      <c r="E18" s="21"/>
      <c r="F18" s="21"/>
      <c r="G18" s="21"/>
      <c r="H18" s="21"/>
    </row>
    <row r="19" spans="1:8" x14ac:dyDescent="0.35">
      <c r="A19" s="24">
        <v>44075</v>
      </c>
      <c r="B19" s="20">
        <v>5339364.2199446671</v>
      </c>
      <c r="C19" s="21">
        <f t="shared" si="1"/>
        <v>0.84253735825745135</v>
      </c>
      <c r="D19" s="21"/>
      <c r="E19" s="21"/>
      <c r="F19" s="21"/>
      <c r="G19" s="21"/>
      <c r="H19" s="21"/>
    </row>
    <row r="20" spans="1:8" x14ac:dyDescent="0.35">
      <c r="A20" s="24">
        <v>44105</v>
      </c>
      <c r="B20" s="20">
        <v>5225472.6822881885</v>
      </c>
      <c r="C20" s="21">
        <f t="shared" si="1"/>
        <v>0.91409857506828862</v>
      </c>
      <c r="D20" s="21"/>
      <c r="E20" s="21"/>
      <c r="F20" s="21"/>
      <c r="G20" s="21"/>
      <c r="H20" s="21"/>
    </row>
    <row r="21" spans="1:8" x14ac:dyDescent="0.35">
      <c r="A21" s="24">
        <v>44136</v>
      </c>
      <c r="B21" s="20">
        <v>7793634.8073830195</v>
      </c>
      <c r="C21" s="21">
        <f t="shared" si="1"/>
        <v>0.91882061255122061</v>
      </c>
      <c r="D21" s="21"/>
      <c r="E21" s="21"/>
      <c r="F21" s="21"/>
      <c r="G21" s="21"/>
      <c r="H21" s="21"/>
    </row>
    <row r="22" spans="1:8" x14ac:dyDescent="0.35">
      <c r="A22" s="24">
        <v>44166</v>
      </c>
      <c r="B22" s="20">
        <v>5669349.8635916859</v>
      </c>
      <c r="C22" s="21">
        <f t="shared" si="1"/>
        <v>0.27103809979924842</v>
      </c>
      <c r="D22" s="21"/>
      <c r="E22" s="21"/>
      <c r="F22" s="21"/>
      <c r="G22" s="21"/>
      <c r="H22" s="21"/>
    </row>
    <row r="23" spans="1:8" x14ac:dyDescent="0.35">
      <c r="A23" s="24">
        <v>44197</v>
      </c>
      <c r="B23" s="20">
        <v>4990380.5135951554</v>
      </c>
      <c r="C23" s="21">
        <f t="shared" si="1"/>
        <v>0.51987608413445641</v>
      </c>
      <c r="D23" s="21"/>
      <c r="E23" s="21"/>
      <c r="F23" s="21"/>
      <c r="G23" s="21"/>
      <c r="H23" s="21"/>
    </row>
    <row r="24" spans="1:8" x14ac:dyDescent="0.35">
      <c r="A24" s="24">
        <v>44228</v>
      </c>
      <c r="B24" s="20">
        <v>3712340.5922012003</v>
      </c>
      <c r="C24" s="21">
        <f t="shared" si="1"/>
        <v>0.43618218363464456</v>
      </c>
      <c r="D24" s="21"/>
      <c r="E24" s="21"/>
      <c r="F24" s="21"/>
      <c r="G24" s="21"/>
      <c r="H24" s="21"/>
    </row>
    <row r="25" spans="1:8" x14ac:dyDescent="0.35">
      <c r="A25" s="24">
        <v>44256</v>
      </c>
      <c r="B25" s="20">
        <v>4372775.791978566</v>
      </c>
      <c r="C25" s="21">
        <f t="shared" si="1"/>
        <v>0.91156022297376693</v>
      </c>
      <c r="D25" s="21"/>
      <c r="E25" s="21"/>
      <c r="F25" s="21"/>
      <c r="G25" s="21"/>
      <c r="H25" s="21"/>
    </row>
    <row r="26" spans="1:8" x14ac:dyDescent="0.35">
      <c r="A26" s="24">
        <v>44287</v>
      </c>
      <c r="B26" s="20">
        <v>4612156.1596581377</v>
      </c>
      <c r="C26" s="21">
        <f t="shared" si="1"/>
        <v>0.60466696152627053</v>
      </c>
      <c r="D26" s="21"/>
      <c r="E26" s="21"/>
      <c r="F26" s="21"/>
      <c r="G26" s="21"/>
      <c r="H26" s="21"/>
    </row>
    <row r="27" spans="1:8" x14ac:dyDescent="0.35">
      <c r="A27" s="24">
        <v>44317</v>
      </c>
      <c r="B27" s="20">
        <v>4420244.7911124034</v>
      </c>
      <c r="C27" s="21">
        <f t="shared" si="1"/>
        <v>-0.1734244418058476</v>
      </c>
      <c r="D27" s="21"/>
      <c r="E27" s="21"/>
      <c r="F27" s="21"/>
      <c r="G27" s="21"/>
      <c r="H27" s="21"/>
    </row>
    <row r="28" spans="1:8" x14ac:dyDescent="0.35">
      <c r="A28" s="24">
        <v>44348</v>
      </c>
      <c r="B28" s="20">
        <v>3988263.2292140909</v>
      </c>
      <c r="C28" s="21">
        <f t="shared" si="1"/>
        <v>-0.17504477530144533</v>
      </c>
      <c r="D28" s="21"/>
      <c r="E28" s="21"/>
      <c r="F28" s="21"/>
      <c r="G28" s="21"/>
      <c r="H28" s="21"/>
    </row>
    <row r="29" spans="1:8" x14ac:dyDescent="0.35">
      <c r="A29" s="24">
        <v>44378</v>
      </c>
      <c r="B29" s="20">
        <v>4524130.5929171098</v>
      </c>
      <c r="C29" s="21">
        <f t="shared" si="1"/>
        <v>-0.23456037424819889</v>
      </c>
      <c r="D29" s="21"/>
      <c r="E29" s="21"/>
      <c r="F29" s="21"/>
      <c r="G29" s="21"/>
      <c r="H29" s="21"/>
    </row>
    <row r="30" spans="1:8" x14ac:dyDescent="0.35">
      <c r="A30" s="24">
        <v>44409</v>
      </c>
      <c r="B30" s="20">
        <v>5006213.4791336078</v>
      </c>
      <c r="C30" s="21">
        <f t="shared" si="1"/>
        <v>-7.5389115527901354E-2</v>
      </c>
      <c r="D30" s="21"/>
      <c r="E30" s="21"/>
      <c r="F30" s="21"/>
      <c r="G30" s="21"/>
      <c r="H30" s="21"/>
    </row>
    <row r="31" spans="1:8" x14ac:dyDescent="0.35">
      <c r="A31" s="24">
        <v>44440</v>
      </c>
      <c r="B31" s="20">
        <v>4892256.2942566993</v>
      </c>
      <c r="C31" s="21">
        <f t="shared" si="1"/>
        <v>-8.3738045817859805E-2</v>
      </c>
      <c r="D31" s="21"/>
      <c r="E31" s="21"/>
      <c r="F31" s="21"/>
      <c r="G31" s="21"/>
      <c r="H31" s="21"/>
    </row>
    <row r="32" spans="1:8" x14ac:dyDescent="0.35">
      <c r="A32" s="24">
        <v>44470</v>
      </c>
      <c r="B32" s="20">
        <v>4977252.9590238417</v>
      </c>
      <c r="C32" s="21">
        <f t="shared" si="1"/>
        <v>-4.7501869851064575E-2</v>
      </c>
      <c r="D32" s="21"/>
      <c r="E32" s="21"/>
      <c r="F32" s="21"/>
      <c r="G32" s="21"/>
      <c r="H32" s="21"/>
    </row>
    <row r="33" spans="1:8" x14ac:dyDescent="0.35">
      <c r="A33" s="24">
        <v>44501</v>
      </c>
      <c r="B33" s="20">
        <v>6516771.6182854977</v>
      </c>
      <c r="C33" s="21">
        <f t="shared" si="1"/>
        <v>-0.16383410573561022</v>
      </c>
      <c r="D33" s="21"/>
      <c r="E33" s="21"/>
      <c r="F33" s="21"/>
      <c r="G33" s="21"/>
      <c r="H33" s="21"/>
    </row>
    <row r="34" spans="1:8" x14ac:dyDescent="0.35">
      <c r="A34" s="24">
        <v>44531</v>
      </c>
      <c r="B34" s="20">
        <v>5150469.9057349013</v>
      </c>
      <c r="C34" s="21">
        <f t="shared" si="1"/>
        <v>-9.1523714419003976E-2</v>
      </c>
      <c r="D34" s="21"/>
      <c r="E34" s="21"/>
      <c r="F34" s="21"/>
      <c r="G34" s="21"/>
      <c r="H34" s="21"/>
    </row>
    <row r="35" spans="1:8" x14ac:dyDescent="0.35">
      <c r="A35" s="24">
        <v>44562</v>
      </c>
      <c r="B35" s="20">
        <v>4511551.7123069651</v>
      </c>
      <c r="C35" s="21">
        <f t="shared" si="1"/>
        <v>-9.5950358892218784E-2</v>
      </c>
      <c r="D35" s="21"/>
      <c r="E35" s="21"/>
      <c r="F35" s="21"/>
      <c r="G35" s="21"/>
      <c r="H35" s="21"/>
    </row>
    <row r="36" spans="1:8" x14ac:dyDescent="0.35">
      <c r="A36" s="24">
        <v>44593</v>
      </c>
      <c r="B36" s="20">
        <v>3672439.4827624178</v>
      </c>
      <c r="C36" s="21">
        <f t="shared" si="1"/>
        <v>-1.0748235095294299E-2</v>
      </c>
      <c r="D36" s="21"/>
      <c r="E36" s="21"/>
      <c r="F36" s="21"/>
      <c r="G36" s="21"/>
      <c r="H36" s="21"/>
    </row>
    <row r="37" spans="1:8" x14ac:dyDescent="0.35">
      <c r="A37" s="24">
        <v>44621</v>
      </c>
      <c r="B37" s="20">
        <v>3682026.2855259352</v>
      </c>
      <c r="C37" s="21">
        <f t="shared" si="1"/>
        <v>-0.15796590982774464</v>
      </c>
      <c r="D37" s="21"/>
      <c r="E37" s="21"/>
      <c r="F37" s="21"/>
      <c r="G37" s="21"/>
      <c r="H37" s="21"/>
    </row>
    <row r="38" spans="1:8" x14ac:dyDescent="0.35">
      <c r="A38" s="24">
        <v>44652</v>
      </c>
      <c r="B38" s="20">
        <v>3519215.4311129553</v>
      </c>
      <c r="C38" s="21">
        <f t="shared" si="1"/>
        <v>-0.23696958444403438</v>
      </c>
      <c r="D38" s="21"/>
      <c r="E38" s="21"/>
      <c r="F38" s="21"/>
      <c r="G38" s="21"/>
      <c r="H38" s="21"/>
    </row>
    <row r="39" spans="1:8" x14ac:dyDescent="0.35">
      <c r="A39" s="24">
        <v>44682</v>
      </c>
      <c r="B39" s="20">
        <v>3738141.0515088858</v>
      </c>
      <c r="C39" s="21">
        <f t="shared" si="1"/>
        <v>-0.15431356674521607</v>
      </c>
      <c r="D39" s="21"/>
      <c r="E39" s="21"/>
      <c r="F39" s="21"/>
      <c r="G39" s="21"/>
      <c r="H39" s="21"/>
    </row>
    <row r="40" spans="1:8" x14ac:dyDescent="0.35">
      <c r="A40" s="23"/>
      <c r="B40" s="23"/>
      <c r="C40" s="23"/>
      <c r="D40" s="23"/>
      <c r="E40" s="23"/>
      <c r="F40" s="23"/>
      <c r="G40" s="23"/>
      <c r="H40" s="23"/>
    </row>
    <row r="41" spans="1:8" x14ac:dyDescent="0.35">
      <c r="A41" s="23"/>
      <c r="B41" s="23"/>
      <c r="C41" s="23"/>
      <c r="D41" s="23"/>
      <c r="E41" s="23"/>
      <c r="F41" s="23"/>
      <c r="G41" s="23"/>
      <c r="H41" s="23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C182-B75A-4743-9FAB-76B38C78CF5F}">
  <dimension ref="A1:AQ79"/>
  <sheetViews>
    <sheetView topLeftCell="I1" zoomScale="65" zoomScaleNormal="65" workbookViewId="0">
      <selection activeCell="AB21" sqref="AB21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4" width="8.81640625" style="11" bestFit="1" customWidth="1"/>
    <col min="15" max="16" width="8.81640625" style="10" bestFit="1" customWidth="1"/>
    <col min="17" max="19" width="8.81640625" style="9" bestFit="1" customWidth="1"/>
    <col min="22" max="22" width="10.453125" bestFit="1" customWidth="1"/>
    <col min="23" max="23" width="8.7265625" style="19"/>
    <col min="24" max="24" width="9.7265625" style="19" bestFit="1" customWidth="1"/>
    <col min="25" max="25" width="15.36328125" style="19" bestFit="1" customWidth="1"/>
    <col min="26" max="26" width="10.453125" style="19" bestFit="1" customWidth="1"/>
    <col min="27" max="27" width="11.26953125" style="19" bestFit="1" customWidth="1"/>
    <col min="29" max="29" width="9.7265625" bestFit="1" customWidth="1"/>
    <col min="30" max="30" width="8.90625" bestFit="1" customWidth="1"/>
    <col min="31" max="31" width="10.453125" bestFit="1" customWidth="1"/>
    <col min="32" max="32" width="11.26953125" bestFit="1" customWidth="1"/>
    <col min="34" max="34" width="20.08984375" customWidth="1"/>
    <col min="35" max="35" width="11.81640625" bestFit="1" customWidth="1"/>
    <col min="36" max="36" width="12.453125" bestFit="1" customWidth="1"/>
    <col min="37" max="37" width="11.81640625" bestFit="1" customWidth="1"/>
  </cols>
  <sheetData>
    <row r="1" spans="1:43" x14ac:dyDescent="0.35">
      <c r="A1" s="22" t="s">
        <v>55</v>
      </c>
      <c r="B1" s="21"/>
      <c r="C1" s="21"/>
      <c r="D1" s="21"/>
      <c r="E1" s="21"/>
      <c r="F1" s="21"/>
      <c r="G1" s="21"/>
      <c r="H1" s="21"/>
      <c r="I1" s="23"/>
      <c r="J1" s="23" t="s">
        <v>66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1"/>
      <c r="W1" s="21"/>
      <c r="X1" s="21"/>
      <c r="Y1" s="21"/>
      <c r="Z1" s="21"/>
      <c r="AA1" s="21"/>
      <c r="AB1" s="23"/>
      <c r="AC1" s="23" t="s">
        <v>176</v>
      </c>
      <c r="AD1" s="23"/>
      <c r="AE1" s="23"/>
      <c r="AF1" s="23"/>
      <c r="AG1" s="23"/>
      <c r="AH1" s="19" t="s">
        <v>230</v>
      </c>
      <c r="AI1" s="19"/>
      <c r="AJ1" s="19"/>
      <c r="AK1" s="19"/>
      <c r="AL1" s="23"/>
      <c r="AM1" s="23"/>
      <c r="AN1" s="23"/>
      <c r="AO1" s="23"/>
      <c r="AP1" s="23"/>
      <c r="AQ1" s="23"/>
    </row>
    <row r="2" spans="1:43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65</v>
      </c>
      <c r="L2" s="23" t="s">
        <v>64</v>
      </c>
      <c r="M2" s="23" t="s">
        <v>63</v>
      </c>
      <c r="N2" s="23" t="s">
        <v>62</v>
      </c>
      <c r="O2" s="23" t="s">
        <v>61</v>
      </c>
      <c r="P2" s="23" t="s">
        <v>60</v>
      </c>
      <c r="Q2" s="23" t="s">
        <v>59</v>
      </c>
      <c r="R2" s="23" t="s">
        <v>58</v>
      </c>
      <c r="S2" s="23" t="s">
        <v>57</v>
      </c>
      <c r="T2" s="23" t="s">
        <v>56</v>
      </c>
      <c r="U2" s="23" t="s">
        <v>15</v>
      </c>
      <c r="V2" s="21" t="s">
        <v>12</v>
      </c>
      <c r="W2" s="21"/>
      <c r="X2" s="19" t="s">
        <v>14</v>
      </c>
      <c r="Y2" s="19" t="s">
        <v>13</v>
      </c>
      <c r="Z2" s="12" t="s">
        <v>12</v>
      </c>
      <c r="AA2" s="12" t="s">
        <v>11</v>
      </c>
      <c r="AB2" s="23"/>
      <c r="AC2" s="23" t="s">
        <v>14</v>
      </c>
      <c r="AD2" s="23" t="s">
        <v>162</v>
      </c>
      <c r="AE2" s="21" t="s">
        <v>12</v>
      </c>
      <c r="AF2" s="21" t="s">
        <v>11</v>
      </c>
      <c r="AG2" s="23"/>
      <c r="AH2" s="19" t="s">
        <v>231</v>
      </c>
      <c r="AI2" s="19" t="s">
        <v>232</v>
      </c>
      <c r="AJ2" s="19" t="s">
        <v>233</v>
      </c>
      <c r="AK2" s="19" t="s">
        <v>234</v>
      </c>
      <c r="AL2" s="23"/>
      <c r="AM2" s="23"/>
      <c r="AN2" s="23"/>
      <c r="AO2" s="23"/>
      <c r="AP2" s="23"/>
      <c r="AQ2" s="23"/>
    </row>
    <row r="3" spans="1:43" x14ac:dyDescent="0.35">
      <c r="A3" s="24">
        <v>43586</v>
      </c>
      <c r="B3" s="20">
        <v>28669131.010703579</v>
      </c>
      <c r="C3" s="21"/>
      <c r="D3" s="21"/>
      <c r="E3" s="19" t="s">
        <v>218</v>
      </c>
      <c r="F3" s="19">
        <f>SUM(B3:B5)</f>
        <v>83243694.924990743</v>
      </c>
      <c r="G3" s="12"/>
      <c r="H3" s="12"/>
      <c r="I3" s="23"/>
      <c r="J3" s="22">
        <v>43586</v>
      </c>
      <c r="K3" s="27">
        <v>336924</v>
      </c>
      <c r="L3" s="27">
        <v>20122</v>
      </c>
      <c r="M3" s="27">
        <v>50346</v>
      </c>
      <c r="N3" s="27">
        <v>28228</v>
      </c>
      <c r="O3" s="27">
        <v>33719</v>
      </c>
      <c r="P3" s="27">
        <v>14250</v>
      </c>
      <c r="Q3" s="27">
        <v>47600</v>
      </c>
      <c r="R3" s="27">
        <v>43783</v>
      </c>
      <c r="S3" s="27">
        <v>15184</v>
      </c>
      <c r="T3" s="27">
        <v>86</v>
      </c>
      <c r="U3" s="27">
        <f t="shared" ref="U3:U39" si="0">SUM(K3:T3)</f>
        <v>590242</v>
      </c>
      <c r="V3" s="21"/>
      <c r="W3" s="21"/>
      <c r="X3" s="19" t="s">
        <v>218</v>
      </c>
      <c r="Y3" s="4">
        <f>SUM(U3:U5)</f>
        <v>1652730</v>
      </c>
      <c r="Z3" s="12"/>
      <c r="AA3" s="12"/>
      <c r="AB3" s="23"/>
      <c r="AC3" s="19" t="s">
        <v>218</v>
      </c>
      <c r="AD3" s="26">
        <v>28168</v>
      </c>
      <c r="AE3" s="21"/>
      <c r="AF3" s="21"/>
      <c r="AG3" s="23"/>
      <c r="AH3" s="19" t="s">
        <v>235</v>
      </c>
      <c r="AI3" s="19">
        <f>SLOPE(AE7:AE14,G7:G14)</f>
        <v>-4.5626385056528003E-2</v>
      </c>
      <c r="AJ3" s="19">
        <f>INTERCEPT(AE7:AE14,G7:G14)</f>
        <v>6.3784421919708623E-2</v>
      </c>
      <c r="AK3" s="19">
        <f>RSQ(AE7:AE14,G7:G14)</f>
        <v>9.7494156357241457E-2</v>
      </c>
      <c r="AL3" s="23"/>
      <c r="AM3" s="23"/>
      <c r="AN3" s="23"/>
      <c r="AO3" s="23"/>
      <c r="AP3" s="23"/>
      <c r="AQ3" s="23"/>
    </row>
    <row r="4" spans="1:43" x14ac:dyDescent="0.35">
      <c r="A4" s="24">
        <v>43617</v>
      </c>
      <c r="B4" s="20">
        <v>27090785.301957317</v>
      </c>
      <c r="C4" s="21"/>
      <c r="D4" s="21"/>
      <c r="E4" s="19" t="s">
        <v>219</v>
      </c>
      <c r="F4" s="19">
        <f>SUM(B6:B8)</f>
        <v>75296404.323604286</v>
      </c>
      <c r="G4" s="12"/>
      <c r="H4" s="12">
        <f>(SUM(B6:B8)-SUM(B3:B5))/SUM(B3:B5)</f>
        <v>-9.5470180757204551E-2</v>
      </c>
      <c r="I4" s="23"/>
      <c r="J4" s="22">
        <v>43617</v>
      </c>
      <c r="K4" s="27">
        <v>251962</v>
      </c>
      <c r="L4" s="27">
        <v>22865</v>
      </c>
      <c r="M4" s="27">
        <v>33025</v>
      </c>
      <c r="N4" s="27">
        <v>20155</v>
      </c>
      <c r="O4" s="27">
        <v>26546</v>
      </c>
      <c r="P4" s="27">
        <v>13848</v>
      </c>
      <c r="Q4" s="27">
        <v>36432</v>
      </c>
      <c r="R4" s="27">
        <v>24164</v>
      </c>
      <c r="S4" s="27">
        <v>13940</v>
      </c>
      <c r="T4" s="27">
        <v>435</v>
      </c>
      <c r="U4" s="27">
        <f t="shared" si="0"/>
        <v>443372</v>
      </c>
      <c r="V4" s="21"/>
      <c r="W4" s="21"/>
      <c r="X4" s="19" t="s">
        <v>219</v>
      </c>
      <c r="Y4" s="4">
        <f>SUM(U6:U8)</f>
        <v>1794489</v>
      </c>
      <c r="Z4" s="12"/>
      <c r="AA4" s="12">
        <f>(SUM(U6:U8)-SUM(U3:U5))/SUM(U3:U5)</f>
        <v>8.5772630738233102E-2</v>
      </c>
      <c r="AB4" s="23"/>
      <c r="AC4" s="19" t="s">
        <v>219</v>
      </c>
      <c r="AD4" s="26">
        <v>27974</v>
      </c>
      <c r="AE4" s="21"/>
      <c r="AF4" s="21">
        <f t="shared" ref="AF4:AF14" si="1">(AD4-AD3)/AD3</f>
        <v>-6.8872479409258737E-3</v>
      </c>
      <c r="AG4" s="23"/>
      <c r="AH4" s="19" t="s">
        <v>236</v>
      </c>
      <c r="AI4" s="19">
        <f>SLOPE(AF4:AF14,H4:H14)</f>
        <v>0.48452205632215772</v>
      </c>
      <c r="AJ4" s="19">
        <f>INTERCEPT(AF4:AF14,H4:H14)</f>
        <v>5.6465695856676178E-2</v>
      </c>
      <c r="AK4" s="19">
        <f>RSQ(AF4:AF14,H4:H14)</f>
        <v>6.8088310882983324E-2</v>
      </c>
      <c r="AL4" s="23"/>
      <c r="AM4" s="23"/>
      <c r="AN4" s="23"/>
      <c r="AO4" s="23"/>
      <c r="AP4" s="23"/>
      <c r="AQ4" s="23"/>
    </row>
    <row r="5" spans="1:43" x14ac:dyDescent="0.35">
      <c r="A5" s="24">
        <v>43647</v>
      </c>
      <c r="B5" s="20">
        <v>27483778.612329844</v>
      </c>
      <c r="C5" s="21"/>
      <c r="D5" s="21"/>
      <c r="E5" s="19" t="s">
        <v>220</v>
      </c>
      <c r="F5" s="19">
        <f>SUM(B9:B11)</f>
        <v>81397080.732038647</v>
      </c>
      <c r="G5" s="12"/>
      <c r="H5" s="12">
        <f>(SUM(B9:B11)-SUM(B6:B8))/SUM(B6:B8)</f>
        <v>8.1022147913136028E-2</v>
      </c>
      <c r="I5" s="23"/>
      <c r="J5" s="22">
        <v>43647</v>
      </c>
      <c r="K5" s="27">
        <v>337607</v>
      </c>
      <c r="L5" s="27">
        <v>25438</v>
      </c>
      <c r="M5" s="27">
        <v>43464</v>
      </c>
      <c r="N5" s="27">
        <v>29738</v>
      </c>
      <c r="O5" s="27">
        <v>43414</v>
      </c>
      <c r="P5" s="27">
        <v>17452</v>
      </c>
      <c r="Q5" s="27">
        <v>50052</v>
      </c>
      <c r="R5" s="27">
        <v>44642</v>
      </c>
      <c r="S5" s="27">
        <v>26296</v>
      </c>
      <c r="T5" s="27">
        <v>1013</v>
      </c>
      <c r="U5" s="27">
        <f t="shared" si="0"/>
        <v>619116</v>
      </c>
      <c r="V5" s="21"/>
      <c r="W5" s="21"/>
      <c r="X5" s="19" t="s">
        <v>220</v>
      </c>
      <c r="Y5" s="4">
        <f>SUM(U9:U11)</f>
        <v>1370053</v>
      </c>
      <c r="Z5" s="12"/>
      <c r="AA5" s="12">
        <f>(SUM(U9:U11)-SUM(U6:U8))/SUM(U6:U8)</f>
        <v>-0.23652192908398992</v>
      </c>
      <c r="AB5" s="23"/>
      <c r="AC5" s="19" t="s">
        <v>220</v>
      </c>
      <c r="AD5" s="26">
        <v>28893</v>
      </c>
      <c r="AE5" s="21"/>
      <c r="AF5" s="21">
        <f t="shared" si="1"/>
        <v>3.2851933938657325E-2</v>
      </c>
      <c r="AG5" s="23"/>
      <c r="AH5" s="19" t="s">
        <v>237</v>
      </c>
      <c r="AI5" s="19">
        <f>SLOPE(AE7:AE14,Z7:Z14)</f>
        <v>0.10575501569396702</v>
      </c>
      <c r="AJ5" s="19">
        <f>INTERCEPT(AE7:AE14,Z7:Z14)</f>
        <v>7.0257938297188252E-2</v>
      </c>
      <c r="AK5" s="19">
        <f>RSQ(AE7:AE14,Z7:Z14)</f>
        <v>0.68027838377706917</v>
      </c>
      <c r="AL5" s="23"/>
      <c r="AM5" s="23"/>
      <c r="AN5" s="23"/>
      <c r="AO5" s="23"/>
      <c r="AP5" s="23"/>
      <c r="AQ5" s="23"/>
    </row>
    <row r="6" spans="1:43" x14ac:dyDescent="0.35">
      <c r="A6" s="24">
        <v>43678</v>
      </c>
      <c r="B6" s="20">
        <v>26178379.161136966</v>
      </c>
      <c r="C6" s="21"/>
      <c r="D6" s="21"/>
      <c r="E6" s="19" t="s">
        <v>221</v>
      </c>
      <c r="F6" s="19">
        <f>SUM(B12:B14)</f>
        <v>96029576.038424999</v>
      </c>
      <c r="G6" s="12"/>
      <c r="H6" s="12">
        <f>(SUM(B12:B14)-SUM(B9:B11))/SUM(B9:B11)</f>
        <v>0.17976683162086507</v>
      </c>
      <c r="I6" s="23"/>
      <c r="J6" s="22">
        <v>43678</v>
      </c>
      <c r="K6" s="27">
        <v>397103</v>
      </c>
      <c r="L6" s="27">
        <v>28050</v>
      </c>
      <c r="M6" s="27">
        <v>53890</v>
      </c>
      <c r="N6" s="27">
        <v>33132</v>
      </c>
      <c r="O6" s="27">
        <v>46957</v>
      </c>
      <c r="P6" s="27">
        <v>30561</v>
      </c>
      <c r="Q6" s="27">
        <v>51651</v>
      </c>
      <c r="R6" s="27">
        <v>51921</v>
      </c>
      <c r="S6" s="27">
        <v>22978</v>
      </c>
      <c r="T6" s="27">
        <v>1660</v>
      </c>
      <c r="U6" s="27">
        <f t="shared" si="0"/>
        <v>717903</v>
      </c>
      <c r="V6" s="21"/>
      <c r="W6" s="21"/>
      <c r="X6" s="19" t="s">
        <v>221</v>
      </c>
      <c r="Y6" s="4">
        <f>SUM(U12:U14)</f>
        <v>2593388</v>
      </c>
      <c r="Z6" s="12"/>
      <c r="AA6" s="12">
        <f>(SUM(U12:U14)-SUM(U9:U11))/SUM(U9:U11)</f>
        <v>0.89291071221332319</v>
      </c>
      <c r="AB6" s="23"/>
      <c r="AC6" s="19" t="s">
        <v>221</v>
      </c>
      <c r="AD6" s="26">
        <v>41549</v>
      </c>
      <c r="AE6" s="21"/>
      <c r="AF6" s="21">
        <f t="shared" si="1"/>
        <v>0.43802997265773719</v>
      </c>
      <c r="AG6" s="23"/>
      <c r="AH6" s="19" t="s">
        <v>238</v>
      </c>
      <c r="AI6" s="19">
        <f>SLOPE(AF4:AF14,AA4:AA14)</f>
        <v>0.3091537341113374</v>
      </c>
      <c r="AJ6" s="19">
        <f>INTERCEPT(AF4:AF14,AA4:AA14)</f>
        <v>5.6025741152445595E-2</v>
      </c>
      <c r="AK6" s="19">
        <f>RSQ(AF4:AF14,AA4:AA14)</f>
        <v>0.22319041206295878</v>
      </c>
      <c r="AL6" s="23"/>
      <c r="AM6" s="23"/>
      <c r="AN6" s="23"/>
      <c r="AO6" s="23"/>
      <c r="AP6" s="23"/>
      <c r="AQ6" s="23"/>
    </row>
    <row r="7" spans="1:43" x14ac:dyDescent="0.35">
      <c r="A7" s="24">
        <v>43709</v>
      </c>
      <c r="B7" s="20">
        <v>24303030.965399969</v>
      </c>
      <c r="C7" s="21"/>
      <c r="D7" s="21"/>
      <c r="E7" s="19" t="s">
        <v>222</v>
      </c>
      <c r="F7" s="19">
        <f>SUM(B15:B17)</f>
        <v>100758085.59692031</v>
      </c>
      <c r="G7" s="12">
        <f t="shared" ref="G7:G14" si="2">(F7-F3)/F3</f>
        <v>0.21039900604738221</v>
      </c>
      <c r="H7" s="12">
        <f>(SUM(B15:B17)-SUM(B12:B14))/SUM(B12:B14)</f>
        <v>4.9240137815491976E-2</v>
      </c>
      <c r="I7" s="23"/>
      <c r="J7" s="22">
        <v>43709</v>
      </c>
      <c r="K7" s="27">
        <v>338129</v>
      </c>
      <c r="L7" s="27">
        <v>25028</v>
      </c>
      <c r="M7" s="27">
        <v>39818</v>
      </c>
      <c r="N7" s="27">
        <v>28456</v>
      </c>
      <c r="O7" s="27">
        <v>36264</v>
      </c>
      <c r="P7" s="27">
        <v>15233</v>
      </c>
      <c r="Q7" s="27">
        <v>46904</v>
      </c>
      <c r="R7" s="27">
        <v>34480</v>
      </c>
      <c r="S7" s="27">
        <v>18030</v>
      </c>
      <c r="T7" s="27">
        <v>2606</v>
      </c>
      <c r="U7" s="27">
        <f t="shared" si="0"/>
        <v>584948</v>
      </c>
      <c r="V7" s="21"/>
      <c r="W7" s="21"/>
      <c r="X7" s="19" t="s">
        <v>222</v>
      </c>
      <c r="Y7" s="4">
        <f>SUM(U15:U17)</f>
        <v>1555123</v>
      </c>
      <c r="Z7" s="12">
        <f t="shared" ref="Z7:Z14" si="3">(Y7-Y3)/Y3</f>
        <v>-5.9058043358564315E-2</v>
      </c>
      <c r="AA7" s="12">
        <f>(SUM(U15:U17)-SUM(U12:U14))/SUM(U12:U14)</f>
        <v>-0.4003508152270312</v>
      </c>
      <c r="AB7" s="23"/>
      <c r="AC7" s="19" t="s">
        <v>222</v>
      </c>
      <c r="AD7" s="26">
        <v>30489</v>
      </c>
      <c r="AE7" s="21">
        <f t="shared" ref="AE7:AE14" si="4">(AD7-AD3)/AD3</f>
        <v>8.239846634478841E-2</v>
      </c>
      <c r="AF7" s="21">
        <f t="shared" si="1"/>
        <v>-0.26619172543262171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</row>
    <row r="8" spans="1:43" x14ac:dyDescent="0.35">
      <c r="A8" s="24">
        <v>43739</v>
      </c>
      <c r="B8" s="20">
        <v>24814994.19706735</v>
      </c>
      <c r="C8" s="21"/>
      <c r="D8" s="21"/>
      <c r="E8" s="19" t="s">
        <v>223</v>
      </c>
      <c r="F8" s="19">
        <f>SUM(B18:B20)</f>
        <v>98393035.866923571</v>
      </c>
      <c r="G8" s="12">
        <f t="shared" si="2"/>
        <v>0.30674282192886654</v>
      </c>
      <c r="H8" s="12">
        <f>(SUM(B18:B20)-SUM(B15:B17))/SUM(B15:B17)</f>
        <v>-2.3472555239467837E-2</v>
      </c>
      <c r="I8" s="23"/>
      <c r="J8" s="22">
        <v>43739</v>
      </c>
      <c r="K8" s="27">
        <v>272048</v>
      </c>
      <c r="L8" s="27">
        <v>20578</v>
      </c>
      <c r="M8" s="27">
        <v>39337</v>
      </c>
      <c r="N8" s="27">
        <v>27126</v>
      </c>
      <c r="O8" s="27">
        <v>33121</v>
      </c>
      <c r="P8" s="27">
        <v>14959</v>
      </c>
      <c r="Q8" s="27">
        <v>38540</v>
      </c>
      <c r="R8" s="27">
        <v>30422</v>
      </c>
      <c r="S8" s="27">
        <v>13664</v>
      </c>
      <c r="T8" s="27">
        <v>1843</v>
      </c>
      <c r="U8" s="27">
        <f t="shared" si="0"/>
        <v>491638</v>
      </c>
      <c r="V8" s="21"/>
      <c r="W8" s="21"/>
      <c r="X8" s="19" t="s">
        <v>223</v>
      </c>
      <c r="Y8" s="4">
        <f>SUM(U18:U20)</f>
        <v>1367714</v>
      </c>
      <c r="Z8" s="12">
        <f t="shared" si="3"/>
        <v>-0.23782536421231895</v>
      </c>
      <c r="AA8" s="12">
        <f>(SUM(U18:U20)-SUM(U15:U17))/SUM(U15:U17)</f>
        <v>-0.12051072487513849</v>
      </c>
      <c r="AB8" s="23"/>
      <c r="AC8" s="19" t="s">
        <v>223</v>
      </c>
      <c r="AD8" s="26">
        <v>29723</v>
      </c>
      <c r="AE8" s="21">
        <f t="shared" si="4"/>
        <v>6.2522342174876677E-2</v>
      </c>
      <c r="AF8" s="21">
        <f t="shared" si="1"/>
        <v>-2.5123815146446259E-2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</row>
    <row r="9" spans="1:43" x14ac:dyDescent="0.35">
      <c r="A9" s="24">
        <v>43770</v>
      </c>
      <c r="B9" s="20">
        <v>25772910.504649196</v>
      </c>
      <c r="C9" s="21"/>
      <c r="D9" s="21"/>
      <c r="E9" s="19" t="s">
        <v>224</v>
      </c>
      <c r="F9" s="19">
        <f>SUM(B21:B23)</f>
        <v>111094231.40912388</v>
      </c>
      <c r="G9" s="12">
        <f t="shared" si="2"/>
        <v>0.36484294534897443</v>
      </c>
      <c r="H9" s="12">
        <f>(SUM(B21:B23)-SUM(B18:B20))/SUM(B18:B20)</f>
        <v>0.12908632638776041</v>
      </c>
      <c r="I9" s="23"/>
      <c r="J9" s="22">
        <v>43770</v>
      </c>
      <c r="K9" s="27">
        <v>227945</v>
      </c>
      <c r="L9" s="27">
        <v>18692</v>
      </c>
      <c r="M9" s="27">
        <v>39461</v>
      </c>
      <c r="N9" s="27">
        <v>17132</v>
      </c>
      <c r="O9" s="27">
        <v>32017</v>
      </c>
      <c r="P9" s="27">
        <v>7521</v>
      </c>
      <c r="Q9" s="27">
        <v>40266</v>
      </c>
      <c r="R9" s="27">
        <v>21590</v>
      </c>
      <c r="S9" s="27">
        <v>5598</v>
      </c>
      <c r="T9" s="27">
        <v>2822</v>
      </c>
      <c r="U9" s="27">
        <f t="shared" si="0"/>
        <v>413044</v>
      </c>
      <c r="V9" s="21"/>
      <c r="W9" s="21"/>
      <c r="X9" s="19" t="s">
        <v>224</v>
      </c>
      <c r="Y9" s="4">
        <f>SUM(U21:U23)</f>
        <v>1636569</v>
      </c>
      <c r="Z9" s="12">
        <f t="shared" si="3"/>
        <v>0.19452970067581327</v>
      </c>
      <c r="AA9" s="12">
        <f>(SUM(U21:U23)-SUM(U18:U20))/SUM(U18:U20)</f>
        <v>0.19657252905212638</v>
      </c>
      <c r="AB9" s="23"/>
      <c r="AC9" s="19" t="s">
        <v>224</v>
      </c>
      <c r="AD9" s="26">
        <v>30737</v>
      </c>
      <c r="AE9" s="21">
        <f t="shared" si="4"/>
        <v>6.3821686913785342E-2</v>
      </c>
      <c r="AF9" s="21">
        <f t="shared" si="1"/>
        <v>3.4114995121622985E-2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</row>
    <row r="10" spans="1:43" x14ac:dyDescent="0.35">
      <c r="A10" s="24">
        <v>43800</v>
      </c>
      <c r="B10" s="20">
        <v>28236387.336190153</v>
      </c>
      <c r="C10" s="21"/>
      <c r="D10" s="21"/>
      <c r="E10" s="19" t="s">
        <v>225</v>
      </c>
      <c r="F10" s="19">
        <f>SUM(B24:B26)</f>
        <v>120187333.28056562</v>
      </c>
      <c r="G10" s="12">
        <f t="shared" si="2"/>
        <v>0.25156580127433037</v>
      </c>
      <c r="H10" s="12">
        <f>(SUM(B24:B26)-SUM(B21:B23))/SUM(B21:B23)</f>
        <v>8.1850351328817461E-2</v>
      </c>
      <c r="I10" s="23"/>
      <c r="J10" s="22">
        <v>43800</v>
      </c>
      <c r="K10" s="27">
        <v>233735</v>
      </c>
      <c r="L10" s="27">
        <v>16951</v>
      </c>
      <c r="M10" s="27">
        <v>52859</v>
      </c>
      <c r="N10" s="27">
        <v>17177</v>
      </c>
      <c r="O10" s="27">
        <v>29766</v>
      </c>
      <c r="P10" s="27">
        <v>17954</v>
      </c>
      <c r="Q10" s="27">
        <v>36753</v>
      </c>
      <c r="R10" s="27">
        <v>17625</v>
      </c>
      <c r="S10" s="27">
        <v>4828</v>
      </c>
      <c r="T10" s="27">
        <v>4150</v>
      </c>
      <c r="U10" s="27">
        <f t="shared" si="0"/>
        <v>431798</v>
      </c>
      <c r="V10" s="21"/>
      <c r="W10" s="21"/>
      <c r="X10" s="19" t="s">
        <v>225</v>
      </c>
      <c r="Y10" s="4">
        <f>SUM(U24:U26)</f>
        <v>1220576</v>
      </c>
      <c r="Z10" s="12">
        <f t="shared" si="3"/>
        <v>-0.52935079517604</v>
      </c>
      <c r="AA10" s="12">
        <f>(SUM(U24:U26)-SUM(U21:U23))/SUM(U21:U23)</f>
        <v>-0.25418604409591039</v>
      </c>
      <c r="AB10" s="23"/>
      <c r="AC10" s="19" t="s">
        <v>225</v>
      </c>
      <c r="AD10" s="26">
        <v>41298</v>
      </c>
      <c r="AE10" s="21">
        <f t="shared" si="4"/>
        <v>-6.0410599533081422E-3</v>
      </c>
      <c r="AF10" s="21">
        <f t="shared" si="1"/>
        <v>0.34359241305267268</v>
      </c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</row>
    <row r="11" spans="1:43" x14ac:dyDescent="0.35">
      <c r="A11" s="24">
        <v>43831</v>
      </c>
      <c r="B11" s="20">
        <v>27387782.891199298</v>
      </c>
      <c r="C11" s="21"/>
      <c r="D11" s="21"/>
      <c r="E11" s="19" t="s">
        <v>226</v>
      </c>
      <c r="F11" s="19">
        <f>SUM(B27:B29)</f>
        <v>100764589.09841187</v>
      </c>
      <c r="G11" s="12">
        <f t="shared" si="2"/>
        <v>6.4545703235952638E-5</v>
      </c>
      <c r="H11" s="12">
        <f>(SUM(B27:B29)-SUM(B24:B26))/SUM(B24:B26)</f>
        <v>-0.16160391991403322</v>
      </c>
      <c r="I11" s="23"/>
      <c r="J11" s="22">
        <v>43831</v>
      </c>
      <c r="K11" s="27">
        <v>289368</v>
      </c>
      <c r="L11" s="27">
        <v>22055</v>
      </c>
      <c r="M11" s="27">
        <v>45452</v>
      </c>
      <c r="N11" s="27">
        <v>26602</v>
      </c>
      <c r="O11" s="27">
        <v>34546</v>
      </c>
      <c r="P11" s="27">
        <v>14507</v>
      </c>
      <c r="Q11" s="27">
        <v>38208</v>
      </c>
      <c r="R11" s="27">
        <v>40175</v>
      </c>
      <c r="S11" s="27">
        <v>9043</v>
      </c>
      <c r="T11" s="27">
        <v>5255</v>
      </c>
      <c r="U11" s="27">
        <f t="shared" si="0"/>
        <v>525211</v>
      </c>
      <c r="V11" s="21"/>
      <c r="W11" s="21"/>
      <c r="X11" s="19" t="s">
        <v>226</v>
      </c>
      <c r="Y11" s="4">
        <f>SUM(U27:U29)</f>
        <v>1137961</v>
      </c>
      <c r="Z11" s="12">
        <f t="shared" si="3"/>
        <v>-0.26825016413492697</v>
      </c>
      <c r="AA11" s="12">
        <f>(SUM(U27:U29)-SUM(U24:U26))/SUM(U24:U26)</f>
        <v>-6.7685256796791021E-2</v>
      </c>
      <c r="AB11" s="23"/>
      <c r="AC11" s="19" t="s">
        <v>226</v>
      </c>
      <c r="AD11" s="26">
        <v>31682</v>
      </c>
      <c r="AE11" s="21">
        <f t="shared" si="4"/>
        <v>3.9128866148446982E-2</v>
      </c>
      <c r="AF11" s="21">
        <f t="shared" si="1"/>
        <v>-0.23284420553053417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</row>
    <row r="12" spans="1:43" x14ac:dyDescent="0.35">
      <c r="A12" s="24">
        <v>43862</v>
      </c>
      <c r="B12" s="20">
        <v>24281531.519206036</v>
      </c>
      <c r="C12" s="21"/>
      <c r="D12" s="21"/>
      <c r="E12" s="19" t="s">
        <v>227</v>
      </c>
      <c r="F12" s="19">
        <f>SUM(B30:B32)</f>
        <v>97830430.98663184</v>
      </c>
      <c r="G12" s="12">
        <f t="shared" si="2"/>
        <v>-5.7179339506573659E-3</v>
      </c>
      <c r="H12" s="12">
        <f>(SUM(B30:B32)-SUM(B27:B29))/SUM(B27:B29)</f>
        <v>-2.911894087033276E-2</v>
      </c>
      <c r="I12" s="23"/>
      <c r="J12" s="22">
        <v>43862</v>
      </c>
      <c r="K12" s="27">
        <v>342668</v>
      </c>
      <c r="L12" s="27">
        <v>20198</v>
      </c>
      <c r="M12" s="27">
        <v>44985</v>
      </c>
      <c r="N12" s="27">
        <v>27648</v>
      </c>
      <c r="O12" s="27">
        <v>46073</v>
      </c>
      <c r="P12" s="27">
        <v>14743</v>
      </c>
      <c r="Q12" s="27">
        <v>52875</v>
      </c>
      <c r="R12" s="27">
        <v>45839</v>
      </c>
      <c r="S12" s="27">
        <v>17289</v>
      </c>
      <c r="T12" s="27">
        <v>9019</v>
      </c>
      <c r="U12" s="27">
        <f t="shared" si="0"/>
        <v>621337</v>
      </c>
      <c r="V12" s="21"/>
      <c r="W12" s="21"/>
      <c r="X12" s="19" t="s">
        <v>227</v>
      </c>
      <c r="Y12" s="4">
        <f>SUM(U30:U32)</f>
        <v>1320242</v>
      </c>
      <c r="Z12" s="12">
        <f t="shared" si="3"/>
        <v>-3.4709010801965909E-2</v>
      </c>
      <c r="AA12" s="12">
        <f>(SUM(U30:U32)-SUM(U27:U29))/SUM(U27:U29)</f>
        <v>0.16018211520429962</v>
      </c>
      <c r="AB12" s="23"/>
      <c r="AC12" s="19" t="s">
        <v>227</v>
      </c>
      <c r="AD12" s="26">
        <v>31860</v>
      </c>
      <c r="AE12" s="21">
        <f t="shared" si="4"/>
        <v>7.1897183998923392E-2</v>
      </c>
      <c r="AF12" s="21">
        <f t="shared" si="1"/>
        <v>5.6183321759989899E-3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</row>
    <row r="13" spans="1:43" x14ac:dyDescent="0.35">
      <c r="A13" s="24">
        <v>43891</v>
      </c>
      <c r="B13" s="20">
        <v>35441056.641263619</v>
      </c>
      <c r="C13" s="21"/>
      <c r="D13" s="21"/>
      <c r="E13" s="19" t="s">
        <v>228</v>
      </c>
      <c r="F13" s="19">
        <f>SUM(B33:B35)</f>
        <v>112081048.5133197</v>
      </c>
      <c r="G13" s="12">
        <f t="shared" si="2"/>
        <v>8.8827033742345466E-3</v>
      </c>
      <c r="H13" s="12">
        <f>(SUM(B33:B35)-SUM(B30:B32))/SUM(B30:B32)</f>
        <v>0.1456665107468979</v>
      </c>
      <c r="I13" s="23"/>
      <c r="J13" s="22">
        <v>43891</v>
      </c>
      <c r="K13" s="27">
        <v>536120</v>
      </c>
      <c r="L13" s="27">
        <v>51050</v>
      </c>
      <c r="M13" s="27">
        <v>103512</v>
      </c>
      <c r="N13" s="27">
        <v>52771</v>
      </c>
      <c r="O13" s="27">
        <v>74902</v>
      </c>
      <c r="P13" s="27">
        <v>19124</v>
      </c>
      <c r="Q13" s="27">
        <v>73163</v>
      </c>
      <c r="R13" s="27">
        <v>94107</v>
      </c>
      <c r="S13" s="27">
        <v>33630</v>
      </c>
      <c r="T13" s="27">
        <v>36400</v>
      </c>
      <c r="U13" s="27">
        <f t="shared" si="0"/>
        <v>1074779</v>
      </c>
      <c r="V13" s="21"/>
      <c r="W13" s="21"/>
      <c r="X13" s="19" t="s">
        <v>228</v>
      </c>
      <c r="Y13" s="4">
        <f>SUM(U33:U35)</f>
        <v>1544027</v>
      </c>
      <c r="Z13" s="12">
        <f t="shared" si="3"/>
        <v>-5.6546347877785785E-2</v>
      </c>
      <c r="AA13" s="12">
        <f>(SUM(U33:U35)-SUM(U30:U32))/SUM(U30:U32)</f>
        <v>0.1695030153562756</v>
      </c>
      <c r="AB13" s="23"/>
      <c r="AC13" s="19" t="s">
        <v>228</v>
      </c>
      <c r="AD13" s="26">
        <v>33048</v>
      </c>
      <c r="AE13" s="21">
        <f t="shared" si="4"/>
        <v>7.5186257604841072E-2</v>
      </c>
      <c r="AF13" s="21">
        <f t="shared" si="1"/>
        <v>3.7288135593220341E-2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</row>
    <row r="14" spans="1:43" x14ac:dyDescent="0.35">
      <c r="A14" s="24">
        <v>43922</v>
      </c>
      <c r="B14" s="20">
        <v>36306987.87795534</v>
      </c>
      <c r="C14" s="21"/>
      <c r="D14" s="21"/>
      <c r="E14" s="19" t="s">
        <v>229</v>
      </c>
      <c r="F14" s="19">
        <f>SUM(B36:B38)</f>
        <v>92631431.96934928</v>
      </c>
      <c r="G14" s="12">
        <f t="shared" si="2"/>
        <v>-0.22927458792092317</v>
      </c>
      <c r="H14" s="12">
        <f>(SUM(B36:B38)-SUM(B33:B35))/SUM(B33:B35)</f>
        <v>-0.17353171478993643</v>
      </c>
      <c r="I14" s="23"/>
      <c r="J14" s="22">
        <v>43922</v>
      </c>
      <c r="K14" s="27">
        <v>520515</v>
      </c>
      <c r="L14" s="27">
        <v>52586</v>
      </c>
      <c r="M14" s="27">
        <v>64825</v>
      </c>
      <c r="N14" s="27">
        <v>36869</v>
      </c>
      <c r="O14" s="27">
        <v>53077</v>
      </c>
      <c r="P14" s="27">
        <v>8008</v>
      </c>
      <c r="Q14" s="27">
        <v>51329</v>
      </c>
      <c r="R14" s="27">
        <v>79366</v>
      </c>
      <c r="S14" s="27">
        <v>23599</v>
      </c>
      <c r="T14" s="27">
        <v>7098</v>
      </c>
      <c r="U14" s="27">
        <f t="shared" si="0"/>
        <v>897272</v>
      </c>
      <c r="V14" s="21"/>
      <c r="W14" s="21"/>
      <c r="X14" s="19" t="s">
        <v>229</v>
      </c>
      <c r="Y14" s="4">
        <f>SUM(U36:U38)</f>
        <v>1354817</v>
      </c>
      <c r="Z14" s="12">
        <f t="shared" si="3"/>
        <v>0.1099816807802218</v>
      </c>
      <c r="AA14" s="12">
        <f>(SUM(U36:U38)-SUM(U33:U35))/SUM(U33:U35)</f>
        <v>-0.12254319386901913</v>
      </c>
      <c r="AB14" s="23"/>
      <c r="AC14" s="19" t="s">
        <v>229</v>
      </c>
      <c r="AD14" s="26">
        <v>44600</v>
      </c>
      <c r="AE14" s="21">
        <f t="shared" si="4"/>
        <v>7.9955445784299486E-2</v>
      </c>
      <c r="AF14" s="21">
        <f t="shared" si="1"/>
        <v>0.34955216654563059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</row>
    <row r="15" spans="1:43" x14ac:dyDescent="0.35">
      <c r="A15" s="24">
        <v>43952</v>
      </c>
      <c r="B15" s="20">
        <v>34477259.798754796</v>
      </c>
      <c r="C15" s="21">
        <f t="shared" ref="C15:C39" si="5">(B15-B3)/B3</f>
        <v>0.202591727872141</v>
      </c>
      <c r="D15" s="21"/>
      <c r="E15" s="21"/>
      <c r="F15" s="21"/>
      <c r="G15" s="21"/>
      <c r="H15" s="21"/>
      <c r="I15" s="23"/>
      <c r="J15" s="22">
        <v>43952</v>
      </c>
      <c r="K15" s="27">
        <v>424883</v>
      </c>
      <c r="L15" s="27">
        <v>25473</v>
      </c>
      <c r="M15" s="27">
        <v>46401</v>
      </c>
      <c r="N15" s="27">
        <v>21669</v>
      </c>
      <c r="O15" s="27">
        <v>39095</v>
      </c>
      <c r="P15" s="27">
        <v>5293</v>
      </c>
      <c r="Q15" s="27">
        <v>42026</v>
      </c>
      <c r="R15" s="27">
        <v>71061</v>
      </c>
      <c r="S15" s="27">
        <v>11936</v>
      </c>
      <c r="T15" s="27">
        <v>7837</v>
      </c>
      <c r="U15" s="27">
        <f t="shared" si="0"/>
        <v>695674</v>
      </c>
      <c r="V15" s="21">
        <f t="shared" ref="V15:V39" si="6">(U15-U3)/U3</f>
        <v>0.17862503854351267</v>
      </c>
      <c r="W15" s="21"/>
      <c r="X15" s="21"/>
      <c r="Y15" s="21"/>
      <c r="Z15" s="21"/>
      <c r="AA15" s="21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</row>
    <row r="16" spans="1:43" x14ac:dyDescent="0.35">
      <c r="A16" s="24">
        <v>43983</v>
      </c>
      <c r="B16" s="20">
        <v>30570201.204137444</v>
      </c>
      <c r="C16" s="21">
        <f t="shared" si="5"/>
        <v>0.12843540205269499</v>
      </c>
      <c r="D16" s="21"/>
      <c r="E16" s="21"/>
      <c r="F16" s="21"/>
      <c r="G16" s="21"/>
      <c r="H16" s="21"/>
      <c r="I16" s="23"/>
      <c r="J16" s="22">
        <v>43983</v>
      </c>
      <c r="K16" s="27">
        <v>244712</v>
      </c>
      <c r="L16" s="27">
        <v>22136</v>
      </c>
      <c r="M16" s="27">
        <v>28879</v>
      </c>
      <c r="N16" s="27">
        <v>9934</v>
      </c>
      <c r="O16" s="27">
        <v>17768</v>
      </c>
      <c r="P16" s="27">
        <v>4714</v>
      </c>
      <c r="Q16" s="27">
        <v>25080</v>
      </c>
      <c r="R16" s="27">
        <v>25600</v>
      </c>
      <c r="S16" s="27">
        <v>5349</v>
      </c>
      <c r="T16" s="27">
        <v>5745</v>
      </c>
      <c r="U16" s="27">
        <f t="shared" si="0"/>
        <v>389917</v>
      </c>
      <c r="V16" s="21">
        <f t="shared" si="6"/>
        <v>-0.12056467255487491</v>
      </c>
      <c r="W16" s="21"/>
      <c r="X16" s="21"/>
      <c r="Y16" s="21"/>
      <c r="Z16" s="21"/>
      <c r="AA16" s="21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</row>
    <row r="17" spans="1:43" x14ac:dyDescent="0.35">
      <c r="A17" s="24">
        <v>44013</v>
      </c>
      <c r="B17" s="20">
        <v>35710624.594028063</v>
      </c>
      <c r="C17" s="21">
        <f t="shared" si="5"/>
        <v>0.29933460379452592</v>
      </c>
      <c r="D17" s="21"/>
      <c r="E17" s="21"/>
      <c r="F17" s="21"/>
      <c r="G17" s="21"/>
      <c r="H17" s="21"/>
      <c r="I17" s="23"/>
      <c r="J17" s="22">
        <v>44013</v>
      </c>
      <c r="K17" s="27">
        <v>269515</v>
      </c>
      <c r="L17" s="27">
        <v>24786</v>
      </c>
      <c r="M17" s="27">
        <v>40628</v>
      </c>
      <c r="N17" s="27">
        <v>14389</v>
      </c>
      <c r="O17" s="27">
        <v>25303</v>
      </c>
      <c r="P17" s="27">
        <v>5930</v>
      </c>
      <c r="Q17" s="27">
        <v>39475</v>
      </c>
      <c r="R17" s="27">
        <v>30275</v>
      </c>
      <c r="S17" s="27">
        <v>9202</v>
      </c>
      <c r="T17" s="27">
        <v>10029</v>
      </c>
      <c r="U17" s="27">
        <f t="shared" si="0"/>
        <v>469532</v>
      </c>
      <c r="V17" s="21">
        <f t="shared" si="6"/>
        <v>-0.2416090038054258</v>
      </c>
      <c r="W17" s="21"/>
      <c r="X17" s="21"/>
      <c r="Y17" s="21"/>
      <c r="Z17" s="21"/>
      <c r="AA17" s="21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</row>
    <row r="18" spans="1:43" x14ac:dyDescent="0.35">
      <c r="A18" s="24">
        <v>44044</v>
      </c>
      <c r="B18" s="20">
        <v>33980485.661202528</v>
      </c>
      <c r="C18" s="21">
        <f t="shared" si="5"/>
        <v>0.29803627077294975</v>
      </c>
      <c r="D18" s="21"/>
      <c r="E18" s="21"/>
      <c r="F18" s="21"/>
      <c r="G18" s="21"/>
      <c r="H18" s="21"/>
      <c r="I18" s="23"/>
      <c r="J18" s="22">
        <v>44044</v>
      </c>
      <c r="K18" s="27">
        <v>255243</v>
      </c>
      <c r="L18" s="27">
        <v>24430</v>
      </c>
      <c r="M18" s="27">
        <v>40678</v>
      </c>
      <c r="N18" s="27">
        <v>14521</v>
      </c>
      <c r="O18" s="27">
        <v>30618</v>
      </c>
      <c r="P18" s="27">
        <v>5697</v>
      </c>
      <c r="Q18" s="27">
        <v>33763</v>
      </c>
      <c r="R18" s="27">
        <v>26515</v>
      </c>
      <c r="S18" s="27">
        <v>7588</v>
      </c>
      <c r="T18" s="27">
        <v>9686</v>
      </c>
      <c r="U18" s="27">
        <f t="shared" si="0"/>
        <v>448739</v>
      </c>
      <c r="V18" s="21">
        <f t="shared" si="6"/>
        <v>-0.37493087506250844</v>
      </c>
      <c r="W18" s="21"/>
      <c r="X18" s="21"/>
      <c r="Y18" s="21"/>
      <c r="Z18" s="21"/>
      <c r="AA18" s="21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</row>
    <row r="19" spans="1:43" x14ac:dyDescent="0.35">
      <c r="A19" s="24">
        <v>44075</v>
      </c>
      <c r="B19" s="20">
        <v>31421766.405688107</v>
      </c>
      <c r="C19" s="21">
        <f t="shared" si="5"/>
        <v>0.29291554005848175</v>
      </c>
      <c r="D19" s="21"/>
      <c r="E19" s="21"/>
      <c r="F19" s="21"/>
      <c r="G19" s="21"/>
      <c r="H19" s="21"/>
      <c r="I19" s="23"/>
      <c r="J19" s="22">
        <v>44075</v>
      </c>
      <c r="K19" s="27">
        <v>255289</v>
      </c>
      <c r="L19" s="27">
        <v>19756</v>
      </c>
      <c r="M19" s="27">
        <v>38970</v>
      </c>
      <c r="N19" s="27">
        <v>17481</v>
      </c>
      <c r="O19" s="27">
        <v>33842</v>
      </c>
      <c r="P19" s="27">
        <v>5152</v>
      </c>
      <c r="Q19" s="27">
        <v>34980</v>
      </c>
      <c r="R19" s="27">
        <v>25404</v>
      </c>
      <c r="S19" s="27">
        <v>6838</v>
      </c>
      <c r="T19" s="27">
        <v>9322</v>
      </c>
      <c r="U19" s="27">
        <f t="shared" si="0"/>
        <v>447034</v>
      </c>
      <c r="V19" s="21">
        <f t="shared" si="6"/>
        <v>-0.23577138480685464</v>
      </c>
      <c r="W19" s="21"/>
      <c r="X19" s="21"/>
      <c r="Y19" s="21"/>
      <c r="Z19" s="21"/>
      <c r="AA19" s="21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</row>
    <row r="20" spans="1:43" x14ac:dyDescent="0.35">
      <c r="A20" s="24">
        <v>44105</v>
      </c>
      <c r="B20" s="20">
        <v>32990783.80003294</v>
      </c>
      <c r="C20" s="21">
        <f t="shared" si="5"/>
        <v>0.32946973664542745</v>
      </c>
      <c r="D20" s="21"/>
      <c r="E20" s="21"/>
      <c r="F20" s="21"/>
      <c r="G20" s="21"/>
      <c r="H20" s="21"/>
      <c r="I20" s="23"/>
      <c r="J20" s="22">
        <v>44105</v>
      </c>
      <c r="K20" s="27">
        <v>246775</v>
      </c>
      <c r="L20" s="27">
        <v>20118</v>
      </c>
      <c r="M20" s="27">
        <v>50453</v>
      </c>
      <c r="N20" s="27">
        <v>20099</v>
      </c>
      <c r="O20" s="27">
        <v>36778</v>
      </c>
      <c r="P20" s="27">
        <v>4967</v>
      </c>
      <c r="Q20" s="27">
        <v>38547</v>
      </c>
      <c r="R20" s="27">
        <v>30917</v>
      </c>
      <c r="S20" s="27">
        <v>10457</v>
      </c>
      <c r="T20" s="27">
        <v>12830</v>
      </c>
      <c r="U20" s="27">
        <f t="shared" si="0"/>
        <v>471941</v>
      </c>
      <c r="V20" s="21">
        <f t="shared" si="6"/>
        <v>-4.0064030851968316E-2</v>
      </c>
      <c r="W20" s="21"/>
      <c r="X20" s="21"/>
      <c r="Y20" s="21"/>
      <c r="Z20" s="21"/>
      <c r="AA20" s="21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</row>
    <row r="21" spans="1:43" x14ac:dyDescent="0.35">
      <c r="A21" s="24">
        <v>44136</v>
      </c>
      <c r="B21" s="20">
        <v>34591853.083640903</v>
      </c>
      <c r="C21" s="21">
        <f t="shared" si="5"/>
        <v>0.34217876081170001</v>
      </c>
      <c r="D21" s="21"/>
      <c r="E21" s="21"/>
      <c r="F21" s="21"/>
      <c r="G21" s="21"/>
      <c r="H21" s="21"/>
      <c r="I21" s="23"/>
      <c r="J21" s="22">
        <v>44136</v>
      </c>
      <c r="K21" s="27">
        <v>236451</v>
      </c>
      <c r="L21" s="27">
        <v>17550</v>
      </c>
      <c r="M21" s="27">
        <v>58653</v>
      </c>
      <c r="N21" s="27">
        <v>23739</v>
      </c>
      <c r="O21" s="27">
        <v>43998</v>
      </c>
      <c r="P21" s="27">
        <v>5922</v>
      </c>
      <c r="Q21" s="27">
        <v>42977</v>
      </c>
      <c r="R21" s="27">
        <v>28115</v>
      </c>
      <c r="S21" s="27">
        <v>12763</v>
      </c>
      <c r="T21" s="27">
        <v>12605</v>
      </c>
      <c r="U21" s="27">
        <f t="shared" si="0"/>
        <v>482773</v>
      </c>
      <c r="V21" s="21">
        <f t="shared" si="6"/>
        <v>0.16881736570438016</v>
      </c>
      <c r="W21" s="21"/>
      <c r="X21" s="21"/>
      <c r="Y21" s="21"/>
      <c r="Z21" s="21"/>
      <c r="AA21" s="21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</row>
    <row r="22" spans="1:43" x14ac:dyDescent="0.35">
      <c r="A22" s="24">
        <v>44166</v>
      </c>
      <c r="B22" s="20">
        <v>37774898.048578992</v>
      </c>
      <c r="C22" s="21">
        <f t="shared" si="5"/>
        <v>0.33780917504851882</v>
      </c>
      <c r="D22" s="21"/>
      <c r="E22" s="21"/>
      <c r="F22" s="21"/>
      <c r="G22" s="21"/>
      <c r="H22" s="21"/>
      <c r="I22" s="23"/>
      <c r="J22" s="22">
        <v>44166</v>
      </c>
      <c r="K22" s="27">
        <v>273425</v>
      </c>
      <c r="L22" s="27">
        <v>18988</v>
      </c>
      <c r="M22" s="27">
        <v>69251</v>
      </c>
      <c r="N22" s="27">
        <v>26126</v>
      </c>
      <c r="O22" s="27">
        <v>41605</v>
      </c>
      <c r="P22" s="27">
        <v>6949</v>
      </c>
      <c r="Q22" s="27">
        <v>46009</v>
      </c>
      <c r="R22" s="27">
        <v>35992</v>
      </c>
      <c r="S22" s="27">
        <v>12731</v>
      </c>
      <c r="T22" s="27">
        <v>11942</v>
      </c>
      <c r="U22" s="27">
        <f t="shared" si="0"/>
        <v>543018</v>
      </c>
      <c r="V22" s="21">
        <f t="shared" si="6"/>
        <v>0.25757414346523144</v>
      </c>
      <c r="W22" s="21"/>
      <c r="X22" s="21"/>
      <c r="Y22" s="21"/>
      <c r="Z22" s="21"/>
      <c r="AA22" s="21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</row>
    <row r="23" spans="1:43" x14ac:dyDescent="0.35">
      <c r="A23" s="24">
        <v>44197</v>
      </c>
      <c r="B23" s="20">
        <v>38727480.276903987</v>
      </c>
      <c r="C23" s="21">
        <f t="shared" si="5"/>
        <v>0.41404218190106035</v>
      </c>
      <c r="D23" s="21"/>
      <c r="E23" s="21"/>
      <c r="F23" s="21"/>
      <c r="G23" s="21"/>
      <c r="H23" s="21"/>
      <c r="I23" s="23"/>
      <c r="J23" s="22">
        <v>44197</v>
      </c>
      <c r="K23" s="27">
        <v>324344</v>
      </c>
      <c r="L23" s="27">
        <v>25048</v>
      </c>
      <c r="M23" s="27">
        <v>54394</v>
      </c>
      <c r="N23" s="27">
        <v>29723</v>
      </c>
      <c r="O23" s="27">
        <v>40390</v>
      </c>
      <c r="P23" s="27">
        <v>7961</v>
      </c>
      <c r="Q23" s="27">
        <v>44948</v>
      </c>
      <c r="R23" s="27">
        <v>54801</v>
      </c>
      <c r="S23" s="27">
        <v>15466</v>
      </c>
      <c r="T23" s="27">
        <v>13703</v>
      </c>
      <c r="U23" s="27">
        <f t="shared" si="0"/>
        <v>610778</v>
      </c>
      <c r="V23" s="21">
        <f t="shared" si="6"/>
        <v>0.16291928386876894</v>
      </c>
      <c r="W23" s="21"/>
      <c r="X23" s="21"/>
      <c r="Y23" s="21"/>
      <c r="Z23" s="21"/>
      <c r="AA23" s="21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</row>
    <row r="24" spans="1:43" x14ac:dyDescent="0.35">
      <c r="A24" s="24">
        <v>44228</v>
      </c>
      <c r="B24" s="20">
        <v>35567881.113677919</v>
      </c>
      <c r="C24" s="21">
        <f t="shared" si="5"/>
        <v>0.46481209743893975</v>
      </c>
      <c r="D24" s="21"/>
      <c r="E24" s="21"/>
      <c r="F24" s="21"/>
      <c r="G24" s="21"/>
      <c r="H24" s="21"/>
      <c r="I24" s="23"/>
      <c r="J24" s="22">
        <v>44228</v>
      </c>
      <c r="K24" s="27">
        <v>237326</v>
      </c>
      <c r="L24" s="27">
        <v>21894</v>
      </c>
      <c r="M24" s="27">
        <v>40656</v>
      </c>
      <c r="N24" s="27">
        <v>26185</v>
      </c>
      <c r="O24" s="27">
        <v>34834</v>
      </c>
      <c r="P24" s="27">
        <v>4837</v>
      </c>
      <c r="Q24" s="27">
        <v>39258</v>
      </c>
      <c r="R24" s="27">
        <v>35837</v>
      </c>
      <c r="S24" s="27">
        <v>13111</v>
      </c>
      <c r="T24" s="27">
        <v>13134</v>
      </c>
      <c r="U24" s="27">
        <f t="shared" si="0"/>
        <v>467072</v>
      </c>
      <c r="V24" s="21">
        <f t="shared" si="6"/>
        <v>-0.24827911423269497</v>
      </c>
      <c r="W24" s="21"/>
      <c r="X24" s="21"/>
      <c r="Y24" s="21"/>
      <c r="Z24" s="21"/>
      <c r="AA24" s="21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</row>
    <row r="25" spans="1:43" x14ac:dyDescent="0.35">
      <c r="A25" s="24">
        <v>44256</v>
      </c>
      <c r="B25" s="20">
        <v>46977948.010685846</v>
      </c>
      <c r="C25" s="21">
        <f t="shared" si="5"/>
        <v>0.32552334672747751</v>
      </c>
      <c r="D25" s="21"/>
      <c r="E25" s="21"/>
      <c r="F25" s="21"/>
      <c r="G25" s="21"/>
      <c r="H25" s="21"/>
      <c r="I25" s="23"/>
      <c r="J25" s="22">
        <v>44256</v>
      </c>
      <c r="K25" s="27">
        <v>239779</v>
      </c>
      <c r="L25" s="27">
        <v>18715</v>
      </c>
      <c r="M25" s="27">
        <v>39629</v>
      </c>
      <c r="N25" s="27">
        <v>17517</v>
      </c>
      <c r="O25" s="27">
        <v>29267</v>
      </c>
      <c r="P25" s="27">
        <v>4855</v>
      </c>
      <c r="Q25" s="27">
        <v>35010</v>
      </c>
      <c r="R25" s="27">
        <v>23710</v>
      </c>
      <c r="S25" s="27">
        <v>8547</v>
      </c>
      <c r="T25" s="27">
        <v>8673</v>
      </c>
      <c r="U25" s="27">
        <f t="shared" si="0"/>
        <v>425702</v>
      </c>
      <c r="V25" s="21">
        <f t="shared" si="6"/>
        <v>-0.60391671217989928</v>
      </c>
      <c r="W25" s="21"/>
      <c r="X25" s="21"/>
      <c r="Y25" s="21"/>
      <c r="Z25" s="21"/>
      <c r="AA25" s="21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</row>
    <row r="26" spans="1:43" x14ac:dyDescent="0.35">
      <c r="A26" s="24">
        <v>44287</v>
      </c>
      <c r="B26" s="20">
        <v>37641504.156201854</v>
      </c>
      <c r="C26" s="21">
        <f t="shared" si="5"/>
        <v>3.6756458088245819E-2</v>
      </c>
      <c r="D26" s="21"/>
      <c r="E26" s="21"/>
      <c r="F26" s="21"/>
      <c r="G26" s="21"/>
      <c r="H26" s="21"/>
      <c r="I26" s="23"/>
      <c r="J26" s="22">
        <v>44287</v>
      </c>
      <c r="K26" s="27">
        <v>188484</v>
      </c>
      <c r="L26" s="27">
        <v>16812</v>
      </c>
      <c r="M26" s="27">
        <v>30769</v>
      </c>
      <c r="N26" s="27">
        <v>13166</v>
      </c>
      <c r="O26" s="27">
        <v>16289</v>
      </c>
      <c r="P26" s="27">
        <v>4496</v>
      </c>
      <c r="Q26" s="27">
        <v>25425</v>
      </c>
      <c r="R26" s="27">
        <v>17261</v>
      </c>
      <c r="S26" s="27">
        <v>7047</v>
      </c>
      <c r="T26" s="27">
        <v>8053</v>
      </c>
      <c r="U26" s="27">
        <f t="shared" si="0"/>
        <v>327802</v>
      </c>
      <c r="V26" s="21">
        <f t="shared" si="6"/>
        <v>-0.63466819425993459</v>
      </c>
      <c r="W26" s="21"/>
      <c r="X26" s="21"/>
      <c r="Y26" s="21"/>
      <c r="Z26" s="21"/>
      <c r="AA26" s="21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</row>
    <row r="27" spans="1:43" x14ac:dyDescent="0.35">
      <c r="A27" s="24">
        <v>44317</v>
      </c>
      <c r="B27" s="20">
        <v>32997114.161600396</v>
      </c>
      <c r="C27" s="21">
        <f t="shared" si="5"/>
        <v>-4.2931069516373176E-2</v>
      </c>
      <c r="D27" s="21"/>
      <c r="E27" s="21"/>
      <c r="F27" s="21"/>
      <c r="G27" s="21"/>
      <c r="H27" s="21"/>
      <c r="I27" s="23"/>
      <c r="J27" s="22">
        <v>44317</v>
      </c>
      <c r="K27" s="27">
        <v>211433</v>
      </c>
      <c r="L27" s="27">
        <v>16869</v>
      </c>
      <c r="M27" s="27">
        <v>35583</v>
      </c>
      <c r="N27" s="27">
        <v>19297</v>
      </c>
      <c r="O27" s="27">
        <v>22152</v>
      </c>
      <c r="P27" s="27">
        <v>4692</v>
      </c>
      <c r="Q27" s="27">
        <v>25754</v>
      </c>
      <c r="R27" s="27">
        <v>24798</v>
      </c>
      <c r="S27" s="27">
        <v>10973</v>
      </c>
      <c r="T27" s="27">
        <v>8398</v>
      </c>
      <c r="U27" s="27">
        <f t="shared" si="0"/>
        <v>379949</v>
      </c>
      <c r="V27" s="21">
        <f t="shared" si="6"/>
        <v>-0.45384044825593595</v>
      </c>
      <c r="W27" s="21"/>
      <c r="X27" s="21"/>
      <c r="Y27" s="21"/>
      <c r="Z27" s="21"/>
      <c r="AA27" s="21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</row>
    <row r="28" spans="1:43" x14ac:dyDescent="0.35">
      <c r="A28" s="24">
        <v>44348</v>
      </c>
      <c r="B28" s="20">
        <v>33449274.190399557</v>
      </c>
      <c r="C28" s="21">
        <f t="shared" si="5"/>
        <v>9.4179065654054386E-2</v>
      </c>
      <c r="D28" s="21"/>
      <c r="E28" s="21"/>
      <c r="F28" s="21"/>
      <c r="G28" s="21"/>
      <c r="H28" s="21"/>
      <c r="I28" s="23"/>
      <c r="J28" s="22">
        <v>44348</v>
      </c>
      <c r="K28" s="27">
        <v>181739</v>
      </c>
      <c r="L28" s="27">
        <v>18717</v>
      </c>
      <c r="M28" s="27">
        <v>31739</v>
      </c>
      <c r="N28" s="27">
        <v>17112</v>
      </c>
      <c r="O28" s="27">
        <v>23074</v>
      </c>
      <c r="P28" s="27">
        <v>5094</v>
      </c>
      <c r="Q28" s="27">
        <v>25343</v>
      </c>
      <c r="R28" s="27">
        <v>23835</v>
      </c>
      <c r="S28" s="27">
        <v>9113</v>
      </c>
      <c r="T28" s="27">
        <v>10091</v>
      </c>
      <c r="U28" s="27">
        <f t="shared" si="0"/>
        <v>345857</v>
      </c>
      <c r="V28" s="21">
        <f t="shared" si="6"/>
        <v>-0.11299840735335982</v>
      </c>
      <c r="W28" s="21"/>
      <c r="X28" s="21"/>
      <c r="Y28" s="21"/>
      <c r="Z28" s="21"/>
      <c r="AA28" s="21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spans="1:43" x14ac:dyDescent="0.35">
      <c r="A29" s="24">
        <v>44378</v>
      </c>
      <c r="B29" s="20">
        <v>34318200.74641192</v>
      </c>
      <c r="C29" s="21">
        <f t="shared" si="5"/>
        <v>-3.8991864842627268E-2</v>
      </c>
      <c r="D29" s="21"/>
      <c r="E29" s="21"/>
      <c r="F29" s="21"/>
      <c r="G29" s="21"/>
      <c r="H29" s="21"/>
      <c r="I29" s="23"/>
      <c r="J29" s="22">
        <v>44378</v>
      </c>
      <c r="K29" s="27">
        <v>220461</v>
      </c>
      <c r="L29" s="27">
        <v>20608</v>
      </c>
      <c r="M29" s="27">
        <v>35073</v>
      </c>
      <c r="N29" s="27">
        <v>20589</v>
      </c>
      <c r="O29" s="27">
        <v>28115</v>
      </c>
      <c r="P29" s="27">
        <v>5202</v>
      </c>
      <c r="Q29" s="27">
        <v>29943</v>
      </c>
      <c r="R29" s="27">
        <v>29510</v>
      </c>
      <c r="S29" s="27">
        <v>10553</v>
      </c>
      <c r="T29" s="27">
        <v>12101</v>
      </c>
      <c r="U29" s="27">
        <f t="shared" si="0"/>
        <v>412155</v>
      </c>
      <c r="V29" s="21">
        <f t="shared" si="6"/>
        <v>-0.12220040380634334</v>
      </c>
      <c r="W29" s="21"/>
      <c r="X29" s="21"/>
      <c r="Y29" s="21"/>
      <c r="Z29" s="21"/>
      <c r="AA29" s="21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</row>
    <row r="30" spans="1:43" x14ac:dyDescent="0.35">
      <c r="A30" s="24">
        <v>44409</v>
      </c>
      <c r="B30" s="20">
        <v>33003213.888302758</v>
      </c>
      <c r="C30" s="21">
        <f t="shared" si="5"/>
        <v>-2.8759794154901576E-2</v>
      </c>
      <c r="D30" s="21"/>
      <c r="E30" s="21"/>
      <c r="F30" s="21"/>
      <c r="G30" s="21"/>
      <c r="H30" s="21"/>
      <c r="I30" s="23"/>
      <c r="J30" s="22">
        <v>44409</v>
      </c>
      <c r="K30" s="27">
        <v>246075</v>
      </c>
      <c r="L30" s="27">
        <v>20425</v>
      </c>
      <c r="M30" s="27">
        <v>35607</v>
      </c>
      <c r="N30" s="27">
        <v>19862</v>
      </c>
      <c r="O30" s="27">
        <v>27942</v>
      </c>
      <c r="P30" s="27">
        <v>4831</v>
      </c>
      <c r="Q30" s="27">
        <v>27748</v>
      </c>
      <c r="R30" s="27">
        <v>28521</v>
      </c>
      <c r="S30" s="27">
        <v>9859</v>
      </c>
      <c r="T30" s="27">
        <v>16374</v>
      </c>
      <c r="U30" s="27">
        <f t="shared" si="0"/>
        <v>437244</v>
      </c>
      <c r="V30" s="21">
        <f t="shared" si="6"/>
        <v>-2.5616226804445346E-2</v>
      </c>
      <c r="W30" s="21"/>
      <c r="X30" s="21"/>
      <c r="Y30" s="21"/>
      <c r="Z30" s="21"/>
      <c r="AA30" s="21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</row>
    <row r="31" spans="1:43" x14ac:dyDescent="0.35">
      <c r="A31" s="24">
        <v>44440</v>
      </c>
      <c r="B31" s="20">
        <v>32507503.87105957</v>
      </c>
      <c r="C31" s="21">
        <f t="shared" si="5"/>
        <v>3.4553673760839822E-2</v>
      </c>
      <c r="D31" s="21"/>
      <c r="E31" s="21"/>
      <c r="F31" s="21"/>
      <c r="G31" s="21"/>
      <c r="H31" s="21"/>
      <c r="I31" s="23"/>
      <c r="J31" s="22">
        <v>44440</v>
      </c>
      <c r="K31" s="27">
        <v>261630</v>
      </c>
      <c r="L31" s="27">
        <v>15574</v>
      </c>
      <c r="M31" s="27">
        <v>31188</v>
      </c>
      <c r="N31" s="27">
        <v>17065</v>
      </c>
      <c r="O31" s="27">
        <v>23612</v>
      </c>
      <c r="P31" s="27">
        <v>1545</v>
      </c>
      <c r="Q31" s="27">
        <v>23303</v>
      </c>
      <c r="R31" s="27">
        <v>29092</v>
      </c>
      <c r="S31" s="27">
        <v>6723</v>
      </c>
      <c r="T31" s="27">
        <v>13434</v>
      </c>
      <c r="U31" s="27">
        <f t="shared" si="0"/>
        <v>423166</v>
      </c>
      <c r="V31" s="21">
        <f t="shared" si="6"/>
        <v>-5.3391912024588734E-2</v>
      </c>
      <c r="W31" s="21"/>
      <c r="X31" s="21"/>
      <c r="Y31" s="21"/>
      <c r="Z31" s="21"/>
      <c r="AA31" s="21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</row>
    <row r="32" spans="1:43" x14ac:dyDescent="0.35">
      <c r="A32" s="24">
        <v>44470</v>
      </c>
      <c r="B32" s="20">
        <v>32319713.227269523</v>
      </c>
      <c r="C32" s="21">
        <f t="shared" si="5"/>
        <v>-2.0341152754386724E-2</v>
      </c>
      <c r="D32" s="21"/>
      <c r="E32" s="21"/>
      <c r="F32" s="21"/>
      <c r="G32" s="21"/>
      <c r="H32" s="21"/>
      <c r="I32" s="23"/>
      <c r="J32" s="22">
        <v>44470</v>
      </c>
      <c r="K32" s="27">
        <v>268601</v>
      </c>
      <c r="L32" s="27">
        <v>16782</v>
      </c>
      <c r="M32" s="27">
        <v>41553</v>
      </c>
      <c r="N32" s="27">
        <v>21703</v>
      </c>
      <c r="O32" s="27">
        <v>27453</v>
      </c>
      <c r="P32" s="27">
        <v>1324</v>
      </c>
      <c r="Q32" s="27">
        <v>29336</v>
      </c>
      <c r="R32" s="27">
        <v>31719</v>
      </c>
      <c r="S32" s="27">
        <v>8730</v>
      </c>
      <c r="T32" s="27">
        <v>12631</v>
      </c>
      <c r="U32" s="27">
        <f t="shared" si="0"/>
        <v>459832</v>
      </c>
      <c r="V32" s="21">
        <f t="shared" si="6"/>
        <v>-2.5657868250480463E-2</v>
      </c>
      <c r="W32" s="21"/>
      <c r="X32" s="21"/>
      <c r="Y32" s="21"/>
      <c r="Z32" s="21"/>
      <c r="AA32" s="21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</row>
    <row r="33" spans="1:43" x14ac:dyDescent="0.35">
      <c r="A33" s="24">
        <v>44501</v>
      </c>
      <c r="B33" s="20">
        <v>35820712.514177725</v>
      </c>
      <c r="C33" s="21">
        <f t="shared" si="5"/>
        <v>3.552453311956192E-2</v>
      </c>
      <c r="D33" s="21"/>
      <c r="E33" s="21"/>
      <c r="F33" s="21"/>
      <c r="G33" s="21"/>
      <c r="H33" s="21"/>
      <c r="I33" s="23"/>
      <c r="J33" s="22">
        <v>44501</v>
      </c>
      <c r="K33" s="27">
        <v>264630</v>
      </c>
      <c r="L33" s="27">
        <v>17613</v>
      </c>
      <c r="M33" s="27">
        <v>39485</v>
      </c>
      <c r="N33" s="27">
        <v>22351</v>
      </c>
      <c r="O33" s="27">
        <v>31121</v>
      </c>
      <c r="P33" s="27">
        <v>1787</v>
      </c>
      <c r="Q33" s="27">
        <v>34450</v>
      </c>
      <c r="R33" s="27">
        <v>36872</v>
      </c>
      <c r="S33" s="27">
        <v>6402</v>
      </c>
      <c r="T33" s="27">
        <v>12623</v>
      </c>
      <c r="U33" s="27">
        <f t="shared" si="0"/>
        <v>467334</v>
      </c>
      <c r="V33" s="21">
        <f t="shared" si="6"/>
        <v>-3.1979833172111942E-2</v>
      </c>
      <c r="W33" s="21"/>
      <c r="X33" s="21"/>
      <c r="Y33" s="21"/>
      <c r="Z33" s="21"/>
      <c r="AA33" s="21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</row>
    <row r="34" spans="1:43" x14ac:dyDescent="0.35">
      <c r="A34" s="24">
        <v>44531</v>
      </c>
      <c r="B34" s="20">
        <v>38509848.162914991</v>
      </c>
      <c r="C34" s="21">
        <f t="shared" si="5"/>
        <v>1.9456044947913396E-2</v>
      </c>
      <c r="D34" s="21"/>
      <c r="E34" s="21"/>
      <c r="F34" s="21"/>
      <c r="G34" s="21"/>
      <c r="H34" s="21"/>
      <c r="I34" s="23"/>
      <c r="J34" s="22">
        <v>44531</v>
      </c>
      <c r="K34" s="27">
        <v>264932</v>
      </c>
      <c r="L34" s="27">
        <v>19177</v>
      </c>
      <c r="M34" s="27">
        <v>62019</v>
      </c>
      <c r="N34" s="27">
        <v>24434</v>
      </c>
      <c r="O34" s="27">
        <v>30257</v>
      </c>
      <c r="P34" s="27">
        <v>3260</v>
      </c>
      <c r="Q34" s="27">
        <v>33601</v>
      </c>
      <c r="R34" s="27">
        <v>34990</v>
      </c>
      <c r="S34" s="27">
        <v>9609</v>
      </c>
      <c r="T34" s="27">
        <v>9129</v>
      </c>
      <c r="U34" s="27">
        <f t="shared" si="0"/>
        <v>491408</v>
      </c>
      <c r="V34" s="21">
        <f t="shared" si="6"/>
        <v>-9.5042889922617668E-2</v>
      </c>
      <c r="W34" s="21"/>
      <c r="X34" s="21"/>
      <c r="Y34" s="21"/>
      <c r="Z34" s="21"/>
      <c r="AA34" s="21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</row>
    <row r="35" spans="1:43" x14ac:dyDescent="0.35">
      <c r="A35" s="24">
        <v>44562</v>
      </c>
      <c r="B35" s="20">
        <v>37750487.836226992</v>
      </c>
      <c r="C35" s="21">
        <f t="shared" si="5"/>
        <v>-2.5227369136629482E-2</v>
      </c>
      <c r="D35" s="21"/>
      <c r="E35" s="21"/>
      <c r="F35" s="21"/>
      <c r="G35" s="21"/>
      <c r="H35" s="21"/>
      <c r="I35" s="23"/>
      <c r="J35" s="22">
        <v>44562</v>
      </c>
      <c r="K35" s="27">
        <v>331708</v>
      </c>
      <c r="L35" s="27">
        <v>20975</v>
      </c>
      <c r="M35" s="27">
        <v>53173</v>
      </c>
      <c r="N35" s="27">
        <v>23683</v>
      </c>
      <c r="O35" s="27">
        <v>38354</v>
      </c>
      <c r="P35" s="27">
        <v>9371</v>
      </c>
      <c r="Q35" s="27">
        <v>42240</v>
      </c>
      <c r="R35" s="27">
        <v>42415</v>
      </c>
      <c r="S35" s="27">
        <v>15644</v>
      </c>
      <c r="T35" s="27">
        <v>7722</v>
      </c>
      <c r="U35" s="27">
        <f t="shared" si="0"/>
        <v>585285</v>
      </c>
      <c r="V35" s="21">
        <f t="shared" si="6"/>
        <v>-4.1738569496609243E-2</v>
      </c>
      <c r="W35" s="21"/>
      <c r="X35" s="21"/>
      <c r="Y35" s="21"/>
      <c r="Z35" s="21"/>
      <c r="AA35" s="21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</row>
    <row r="36" spans="1:43" x14ac:dyDescent="0.35">
      <c r="A36" s="24">
        <v>44593</v>
      </c>
      <c r="B36" s="20">
        <v>29811782.297471192</v>
      </c>
      <c r="C36" s="21">
        <f t="shared" si="5"/>
        <v>-0.1618341783647374</v>
      </c>
      <c r="D36" s="21"/>
      <c r="E36" s="21"/>
      <c r="F36" s="21"/>
      <c r="G36" s="21"/>
      <c r="H36" s="21"/>
      <c r="I36" s="23"/>
      <c r="J36" s="22">
        <v>44593</v>
      </c>
      <c r="K36" s="27">
        <v>253665</v>
      </c>
      <c r="L36" s="27">
        <v>14254</v>
      </c>
      <c r="M36" s="27">
        <v>34746</v>
      </c>
      <c r="N36" s="27">
        <v>17989</v>
      </c>
      <c r="O36" s="27">
        <v>26129</v>
      </c>
      <c r="P36" s="27">
        <v>4763</v>
      </c>
      <c r="Q36" s="27">
        <v>31089</v>
      </c>
      <c r="R36" s="27">
        <v>26897</v>
      </c>
      <c r="S36" s="27">
        <v>7677</v>
      </c>
      <c r="T36" s="27">
        <v>4930</v>
      </c>
      <c r="U36" s="27">
        <f t="shared" si="0"/>
        <v>422139</v>
      </c>
      <c r="V36" s="21">
        <f t="shared" si="6"/>
        <v>-9.6201442175938609E-2</v>
      </c>
      <c r="W36" s="21"/>
      <c r="X36" s="21"/>
      <c r="Y36" s="21"/>
      <c r="Z36" s="21"/>
      <c r="AA36" s="21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</row>
    <row r="37" spans="1:43" x14ac:dyDescent="0.35">
      <c r="A37" s="24">
        <v>44621</v>
      </c>
      <c r="B37" s="20">
        <v>32032629.136562068</v>
      </c>
      <c r="C37" s="21">
        <f t="shared" si="5"/>
        <v>-0.31813477401618817</v>
      </c>
      <c r="D37" s="21"/>
      <c r="E37" s="21"/>
      <c r="F37" s="21"/>
      <c r="G37" s="21"/>
      <c r="H37" s="21"/>
      <c r="I37" s="23"/>
      <c r="J37" s="22">
        <v>44621</v>
      </c>
      <c r="K37" s="27">
        <v>290405</v>
      </c>
      <c r="L37" s="27">
        <v>16287</v>
      </c>
      <c r="M37" s="27">
        <v>42782</v>
      </c>
      <c r="N37" s="27">
        <v>18916</v>
      </c>
      <c r="O37" s="27">
        <v>31759</v>
      </c>
      <c r="P37" s="27">
        <v>14500</v>
      </c>
      <c r="Q37" s="27">
        <v>39641</v>
      </c>
      <c r="R37" s="27">
        <v>30071</v>
      </c>
      <c r="S37" s="27">
        <v>9879</v>
      </c>
      <c r="T37" s="27">
        <v>3757</v>
      </c>
      <c r="U37" s="27">
        <f t="shared" si="0"/>
        <v>497997</v>
      </c>
      <c r="V37" s="21">
        <f t="shared" si="6"/>
        <v>0.16982537079929153</v>
      </c>
      <c r="W37" s="21"/>
      <c r="X37" s="21"/>
      <c r="Y37" s="21"/>
      <c r="Z37" s="21"/>
      <c r="AA37" s="21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</row>
    <row r="38" spans="1:43" x14ac:dyDescent="0.35">
      <c r="A38" s="24">
        <v>44652</v>
      </c>
      <c r="B38" s="20">
        <v>30787020.535316024</v>
      </c>
      <c r="C38" s="21">
        <f t="shared" si="5"/>
        <v>-0.18209908914483372</v>
      </c>
      <c r="D38" s="21"/>
      <c r="E38" s="21"/>
      <c r="F38" s="21"/>
      <c r="G38" s="21"/>
      <c r="H38" s="21"/>
      <c r="I38" s="23"/>
      <c r="J38" s="22">
        <v>44652</v>
      </c>
      <c r="K38" s="27">
        <v>245772</v>
      </c>
      <c r="L38" s="27">
        <v>18702</v>
      </c>
      <c r="M38" s="27">
        <v>43052</v>
      </c>
      <c r="N38" s="27">
        <v>18179</v>
      </c>
      <c r="O38" s="27">
        <v>27069</v>
      </c>
      <c r="P38" s="27">
        <v>13378</v>
      </c>
      <c r="Q38" s="27">
        <v>31688</v>
      </c>
      <c r="R38" s="27">
        <v>29029</v>
      </c>
      <c r="S38" s="27">
        <v>5079</v>
      </c>
      <c r="T38" s="27">
        <v>2733</v>
      </c>
      <c r="U38" s="27">
        <f t="shared" si="0"/>
        <v>434681</v>
      </c>
      <c r="V38" s="21">
        <f t="shared" si="6"/>
        <v>0.32604743107119544</v>
      </c>
      <c r="W38" s="21"/>
      <c r="X38" s="21"/>
      <c r="Y38" s="21"/>
      <c r="Z38" s="21"/>
      <c r="AA38" s="21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</row>
    <row r="39" spans="1:43" x14ac:dyDescent="0.35">
      <c r="A39" s="24">
        <v>44682</v>
      </c>
      <c r="B39" s="20">
        <v>32768432.611398101</v>
      </c>
      <c r="C39" s="21">
        <f t="shared" si="5"/>
        <v>-6.9303500021955823E-3</v>
      </c>
      <c r="D39" s="21"/>
      <c r="E39" s="21"/>
      <c r="F39" s="21"/>
      <c r="G39" s="21"/>
      <c r="H39" s="21"/>
      <c r="I39" s="23"/>
      <c r="J39" s="22">
        <v>44682</v>
      </c>
      <c r="K39" s="27">
        <v>303195</v>
      </c>
      <c r="L39" s="27">
        <v>23639</v>
      </c>
      <c r="M39" s="27">
        <v>49866</v>
      </c>
      <c r="N39" s="27">
        <v>22963</v>
      </c>
      <c r="O39" s="27">
        <v>36397</v>
      </c>
      <c r="P39" s="27">
        <v>10455</v>
      </c>
      <c r="Q39" s="27">
        <v>44058</v>
      </c>
      <c r="R39" s="27">
        <v>46136</v>
      </c>
      <c r="S39" s="27">
        <v>8550</v>
      </c>
      <c r="T39" s="27">
        <v>1253</v>
      </c>
      <c r="U39" s="27">
        <f t="shared" si="0"/>
        <v>546512</v>
      </c>
      <c r="V39" s="21">
        <f t="shared" si="6"/>
        <v>0.43838251975923087</v>
      </c>
      <c r="W39" s="21"/>
      <c r="X39" s="21"/>
      <c r="Y39" s="21"/>
      <c r="Z39" s="21"/>
      <c r="AA39" s="21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</row>
    <row r="40" spans="1:43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7"/>
      <c r="L40" s="27"/>
      <c r="M40" s="27"/>
      <c r="N40" s="27"/>
      <c r="O40" s="27"/>
      <c r="P40" s="27"/>
      <c r="Q40" s="27"/>
      <c r="R40" s="27"/>
      <c r="S40" s="27"/>
      <c r="T40" s="23"/>
      <c r="U40" s="23"/>
      <c r="V40" s="21"/>
      <c r="W40" s="21"/>
      <c r="X40" s="21"/>
      <c r="Y40" s="21"/>
      <c r="Z40" s="21"/>
      <c r="AA40" s="21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</row>
    <row r="41" spans="1:43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</row>
    <row r="42" spans="1:43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</row>
    <row r="43" spans="1:43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</row>
    <row r="44" spans="1:43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</row>
    <row r="45" spans="1:43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</row>
    <row r="46" spans="1:43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</row>
    <row r="47" spans="1:43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</row>
    <row r="48" spans="1:43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</row>
    <row r="49" spans="1:43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</row>
    <row r="50" spans="1:43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</row>
    <row r="51" spans="1:43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</row>
    <row r="52" spans="1:43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</row>
    <row r="53" spans="1:43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</row>
    <row r="54" spans="1:43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</row>
    <row r="55" spans="1:43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1:43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</row>
    <row r="57" spans="1:43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</row>
    <row r="58" spans="1:43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</row>
    <row r="59" spans="1:43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spans="1:43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</row>
    <row r="61" spans="1:43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</row>
    <row r="62" spans="1:43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</row>
    <row r="63" spans="1:43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</row>
    <row r="64" spans="1:43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</row>
    <row r="65" spans="1:43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</row>
    <row r="66" spans="1:43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</row>
    <row r="67" spans="1:43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</row>
    <row r="68" spans="1:43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</row>
    <row r="69" spans="1:43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</row>
    <row r="70" spans="1:43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</row>
    <row r="71" spans="1:43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</row>
    <row r="72" spans="1:43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</row>
    <row r="73" spans="1:43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</row>
    <row r="74" spans="1:43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</row>
    <row r="75" spans="1:43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spans="1:43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</row>
    <row r="77" spans="1:43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</row>
    <row r="78" spans="1:43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</row>
    <row r="79" spans="1:43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C63F-D934-4A7B-A81F-6351CC39731E}">
  <dimension ref="A1:AC70"/>
  <sheetViews>
    <sheetView topLeftCell="I1" zoomScale="65" zoomScaleNormal="65" workbookViewId="0">
      <selection activeCell="Q22" sqref="Q22"/>
    </sheetView>
  </sheetViews>
  <sheetFormatPr defaultRowHeight="14.5" x14ac:dyDescent="0.35"/>
  <cols>
    <col min="1" max="1" width="11.26953125" customWidth="1"/>
    <col min="2" max="2" width="14.6328125" bestFit="1" customWidth="1"/>
    <col min="3" max="3" width="10.453125" bestFit="1" customWidth="1"/>
    <col min="4" max="4" width="8.7265625" style="19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3" width="8.81640625" bestFit="1" customWidth="1"/>
    <col min="14" max="14" width="10.453125" bestFit="1" customWidth="1"/>
    <col min="15" max="15" width="8.81640625" style="19" customWidth="1"/>
    <col min="16" max="16" width="9.7265625" style="19" bestFit="1" customWidth="1"/>
    <col min="17" max="17" width="15.36328125" style="19" bestFit="1" customWidth="1"/>
    <col min="18" max="18" width="10.453125" style="19" bestFit="1" customWidth="1"/>
    <col min="19" max="19" width="11.26953125" style="19" bestFit="1" customWidth="1"/>
    <col min="21" max="21" width="9.7265625" bestFit="1" customWidth="1"/>
    <col min="22" max="22" width="8.1796875" bestFit="1" customWidth="1"/>
    <col min="23" max="23" width="10.453125" bestFit="1" customWidth="1"/>
    <col min="24" max="24" width="11.26953125" bestFit="1" customWidth="1"/>
    <col min="26" max="26" width="20.1796875" customWidth="1"/>
    <col min="27" max="28" width="12.453125" bestFit="1" customWidth="1"/>
    <col min="29" max="29" width="11.81640625" bestFit="1" customWidth="1"/>
  </cols>
  <sheetData>
    <row r="1" spans="1:29" x14ac:dyDescent="0.35">
      <c r="A1" s="22" t="s">
        <v>67</v>
      </c>
      <c r="B1" s="23"/>
      <c r="C1" s="21"/>
      <c r="D1" s="21"/>
      <c r="E1" s="21"/>
      <c r="F1" s="21"/>
      <c r="G1" s="21"/>
      <c r="H1" s="21"/>
      <c r="I1" s="23"/>
      <c r="J1" s="23" t="s">
        <v>69</v>
      </c>
      <c r="K1" s="23"/>
      <c r="L1" s="23"/>
      <c r="M1" s="23"/>
      <c r="N1" s="21"/>
      <c r="O1" s="21"/>
      <c r="P1" s="21"/>
      <c r="Q1" s="21"/>
      <c r="R1" s="21"/>
      <c r="S1" s="21"/>
      <c r="T1" s="23"/>
      <c r="U1" s="23" t="s">
        <v>177</v>
      </c>
      <c r="V1" s="23"/>
      <c r="W1" s="23"/>
      <c r="X1" s="23"/>
      <c r="Y1" s="23"/>
      <c r="Z1" s="19" t="s">
        <v>230</v>
      </c>
      <c r="AA1" s="19"/>
      <c r="AB1" s="19"/>
      <c r="AC1" s="19"/>
    </row>
    <row r="2" spans="1:29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70</v>
      </c>
      <c r="L2" s="31" t="s">
        <v>68</v>
      </c>
      <c r="M2" s="23" t="s">
        <v>15</v>
      </c>
      <c r="N2" s="21" t="s">
        <v>12</v>
      </c>
      <c r="O2" s="21"/>
      <c r="P2" s="19" t="s">
        <v>14</v>
      </c>
      <c r="Q2" s="19" t="s">
        <v>13</v>
      </c>
      <c r="R2" s="12" t="s">
        <v>12</v>
      </c>
      <c r="S2" s="12" t="s">
        <v>11</v>
      </c>
      <c r="T2" s="23"/>
      <c r="U2" s="23" t="s">
        <v>14</v>
      </c>
      <c r="V2" s="23" t="s">
        <v>162</v>
      </c>
      <c r="W2" s="21" t="s">
        <v>12</v>
      </c>
      <c r="X2" s="21" t="s">
        <v>11</v>
      </c>
      <c r="Y2" s="23"/>
      <c r="Z2" s="19" t="s">
        <v>231</v>
      </c>
      <c r="AA2" s="19" t="s">
        <v>232</v>
      </c>
      <c r="AB2" s="19" t="s">
        <v>233</v>
      </c>
      <c r="AC2" s="19" t="s">
        <v>234</v>
      </c>
    </row>
    <row r="3" spans="1:29" x14ac:dyDescent="0.35">
      <c r="A3" s="24">
        <v>43586</v>
      </c>
      <c r="B3" s="20">
        <v>55009118.326034799</v>
      </c>
      <c r="C3" s="21"/>
      <c r="D3" s="21"/>
      <c r="E3" s="19" t="s">
        <v>218</v>
      </c>
      <c r="F3" s="19">
        <f>SUM(B3:B5)</f>
        <v>169083934.49731553</v>
      </c>
      <c r="G3" s="12"/>
      <c r="H3" s="12"/>
      <c r="I3" s="23"/>
      <c r="J3" s="22">
        <v>43586</v>
      </c>
      <c r="K3" s="27">
        <v>180127</v>
      </c>
      <c r="L3" s="27">
        <v>105929</v>
      </c>
      <c r="M3" s="27">
        <f t="shared" ref="M3:M39" si="0">SUM(K3:L3)</f>
        <v>286056</v>
      </c>
      <c r="N3" s="21"/>
      <c r="O3" s="21"/>
      <c r="P3" s="19" t="s">
        <v>218</v>
      </c>
      <c r="Q3" s="4">
        <f>SUM(M3:M5)</f>
        <v>838958</v>
      </c>
      <c r="R3" s="12"/>
      <c r="S3" s="12"/>
      <c r="T3" s="23"/>
      <c r="U3" s="19" t="s">
        <v>218</v>
      </c>
      <c r="V3" s="26">
        <v>4430</v>
      </c>
      <c r="W3" s="21"/>
      <c r="X3" s="21"/>
      <c r="Y3" s="23"/>
      <c r="Z3" s="19" t="s">
        <v>235</v>
      </c>
      <c r="AA3" s="19">
        <f>SLOPE(W7:W14,G7:G14)</f>
        <v>-0.77025458596035945</v>
      </c>
      <c r="AB3" s="19">
        <f>INTERCEPT(W7:W14,G7:G14)</f>
        <v>0.11600161370254625</v>
      </c>
      <c r="AC3" s="19">
        <f>RSQ(W7:W14,G7:G14)</f>
        <v>0.15181156609595106</v>
      </c>
    </row>
    <row r="4" spans="1:29" x14ac:dyDescent="0.35">
      <c r="A4" s="24">
        <v>43617</v>
      </c>
      <c r="B4" s="20">
        <v>52325708.034651265</v>
      </c>
      <c r="C4" s="21"/>
      <c r="D4" s="21"/>
      <c r="E4" s="19" t="s">
        <v>219</v>
      </c>
      <c r="F4" s="19">
        <f>SUM(B6:B8)</f>
        <v>183680468.33330494</v>
      </c>
      <c r="G4" s="12"/>
      <c r="H4" s="12">
        <f>(SUM(B6:B8)-SUM(B3:B5))/SUM(B3:B5)</f>
        <v>8.6327147989457023E-2</v>
      </c>
      <c r="I4" s="23"/>
      <c r="J4" s="22">
        <v>43617</v>
      </c>
      <c r="K4" s="27">
        <v>162265</v>
      </c>
      <c r="L4" s="27">
        <v>108027</v>
      </c>
      <c r="M4" s="27">
        <f t="shared" si="0"/>
        <v>270292</v>
      </c>
      <c r="N4" s="21"/>
      <c r="O4" s="21"/>
      <c r="P4" s="19" t="s">
        <v>219</v>
      </c>
      <c r="Q4" s="4">
        <f>SUM(M6:M8)</f>
        <v>978449</v>
      </c>
      <c r="R4" s="12"/>
      <c r="S4" s="12">
        <f>(SUM(M6:M8)-SUM(M3:M5))/SUM(M3:M5)</f>
        <v>0.16626696449643485</v>
      </c>
      <c r="T4" s="23"/>
      <c r="U4" s="19" t="s">
        <v>219</v>
      </c>
      <c r="V4" s="26">
        <v>4625</v>
      </c>
      <c r="W4" s="21"/>
      <c r="X4" s="21">
        <f t="shared" ref="X4:X14" si="1">(V4-V3)/V3</f>
        <v>4.4018058690744918E-2</v>
      </c>
      <c r="Y4" s="23"/>
      <c r="Z4" s="19" t="s">
        <v>236</v>
      </c>
      <c r="AA4" s="19">
        <f>SLOPE(X4:X14,H4:H14)</f>
        <v>0.8577705989746669</v>
      </c>
      <c r="AB4" s="19">
        <f>INTERCEPT(X4:X14,H4:H14)</f>
        <v>-1.1272003640032752E-2</v>
      </c>
      <c r="AC4" s="19">
        <f>RSQ(X4:X14,H4:H14)</f>
        <v>0.93876905806304889</v>
      </c>
    </row>
    <row r="5" spans="1:29" x14ac:dyDescent="0.35">
      <c r="A5" s="24">
        <v>43647</v>
      </c>
      <c r="B5" s="20">
        <v>61749108.136629477</v>
      </c>
      <c r="C5" s="21"/>
      <c r="D5" s="21"/>
      <c r="E5" s="19" t="s">
        <v>220</v>
      </c>
      <c r="F5" s="19">
        <f>SUM(B9:B11)</f>
        <v>309601144.28362262</v>
      </c>
      <c r="G5" s="12"/>
      <c r="H5" s="12">
        <f>(SUM(B9:B11)-SUM(B6:B8))/SUM(B6:B8)</f>
        <v>0.68554200178661973</v>
      </c>
      <c r="I5" s="23"/>
      <c r="J5" s="22">
        <v>43647</v>
      </c>
      <c r="K5" s="27">
        <v>176836</v>
      </c>
      <c r="L5" s="27">
        <v>105774</v>
      </c>
      <c r="M5" s="27">
        <f t="shared" si="0"/>
        <v>282610</v>
      </c>
      <c r="N5" s="21"/>
      <c r="O5" s="21"/>
      <c r="P5" s="19" t="s">
        <v>220</v>
      </c>
      <c r="Q5" s="4">
        <f>SUM(M9:M11)</f>
        <v>1315435</v>
      </c>
      <c r="R5" s="12"/>
      <c r="S5" s="12">
        <f>(SUM(M9:M11)-SUM(M6:M8))/SUM(M6:M8)</f>
        <v>0.34440834422642363</v>
      </c>
      <c r="T5" s="23"/>
      <c r="U5" s="19" t="s">
        <v>220</v>
      </c>
      <c r="V5" s="26">
        <v>6832</v>
      </c>
      <c r="W5" s="21"/>
      <c r="X5" s="21">
        <f t="shared" si="1"/>
        <v>0.47718918918918918</v>
      </c>
      <c r="Y5" s="23"/>
      <c r="Z5" s="19" t="s">
        <v>237</v>
      </c>
      <c r="AA5" s="19">
        <f>SLOPE(W7:W14,R7:R14)</f>
        <v>-0.80862276026448721</v>
      </c>
      <c r="AB5" s="19">
        <f>INTERCEPT(W7:W14,R7:R14)</f>
        <v>9.4840012495632786E-3</v>
      </c>
      <c r="AC5" s="19">
        <f>RSQ(W7:W14,R7:R14)</f>
        <v>8.7460186152230973E-2</v>
      </c>
    </row>
    <row r="6" spans="1:29" x14ac:dyDescent="0.35">
      <c r="A6" s="24">
        <v>43678</v>
      </c>
      <c r="B6" s="20">
        <v>62225278.691102259</v>
      </c>
      <c r="C6" s="21"/>
      <c r="D6" s="21"/>
      <c r="E6" s="19" t="s">
        <v>221</v>
      </c>
      <c r="F6" s="19">
        <f>SUM(B12:B14)</f>
        <v>149188884.74003911</v>
      </c>
      <c r="G6" s="12"/>
      <c r="H6" s="12">
        <f>(SUM(B12:B14)-SUM(B9:B11))/SUM(B9:B11)</f>
        <v>-0.51812553831077379</v>
      </c>
      <c r="I6" s="23"/>
      <c r="J6" s="22">
        <v>43678</v>
      </c>
      <c r="K6" s="27">
        <v>203232</v>
      </c>
      <c r="L6" s="27">
        <v>130657</v>
      </c>
      <c r="M6" s="27">
        <f t="shared" si="0"/>
        <v>333889</v>
      </c>
      <c r="N6" s="21"/>
      <c r="O6" s="21"/>
      <c r="P6" s="19" t="s">
        <v>221</v>
      </c>
      <c r="Q6" s="4">
        <f>SUM(M12:M14)</f>
        <v>660673</v>
      </c>
      <c r="R6" s="12"/>
      <c r="S6" s="12">
        <f>(SUM(M12:M14)-SUM(M9:M11))/SUM(M9:M11)</f>
        <v>-0.4977532147160445</v>
      </c>
      <c r="T6" s="23"/>
      <c r="U6" s="19" t="s">
        <v>221</v>
      </c>
      <c r="V6" s="26">
        <v>2428</v>
      </c>
      <c r="W6" s="21"/>
      <c r="X6" s="21">
        <f t="shared" si="1"/>
        <v>-0.6446135831381733</v>
      </c>
      <c r="Y6" s="23"/>
      <c r="Z6" s="19" t="s">
        <v>238</v>
      </c>
      <c r="AA6" s="19">
        <f>SLOPE(X4:X14,S4:S14)</f>
        <v>0.98033291750915708</v>
      </c>
      <c r="AB6" s="19">
        <f>INTERCEPT(X4:X14,S4:S14)</f>
        <v>1.8853401358065791E-2</v>
      </c>
      <c r="AC6" s="19">
        <f>RSQ(X4:X14,S4:S14)</f>
        <v>0.87564921062676493</v>
      </c>
    </row>
    <row r="7" spans="1:29" x14ac:dyDescent="0.35">
      <c r="A7" s="24">
        <v>43709</v>
      </c>
      <c r="B7" s="20">
        <v>55447103.217417091</v>
      </c>
      <c r="C7" s="21"/>
      <c r="D7" s="21"/>
      <c r="E7" s="19" t="s">
        <v>222</v>
      </c>
      <c r="F7" s="19">
        <f>SUM(B15:B17)</f>
        <v>217080058.32874477</v>
      </c>
      <c r="G7" s="12">
        <f t="shared" ref="G7:G14" si="2">(F7-F3)/F3</f>
        <v>0.28385975269691432</v>
      </c>
      <c r="H7" s="12">
        <f>(SUM(B15:B17)-SUM(B12:B14))/SUM(B12:B14)</f>
        <v>0.45506857770942982</v>
      </c>
      <c r="I7" s="23"/>
      <c r="J7" s="22">
        <v>43709</v>
      </c>
      <c r="K7" s="27">
        <v>204617</v>
      </c>
      <c r="L7" s="27">
        <v>129568</v>
      </c>
      <c r="M7" s="27">
        <f t="shared" si="0"/>
        <v>334185</v>
      </c>
      <c r="N7" s="21"/>
      <c r="O7" s="21"/>
      <c r="P7" s="19" t="s">
        <v>222</v>
      </c>
      <c r="Q7" s="4">
        <f>SUM(M15:M17)</f>
        <v>824037</v>
      </c>
      <c r="R7" s="12">
        <f t="shared" ref="R7:R14" si="3">(Q7-Q3)/Q3</f>
        <v>-1.7785157302272581E-2</v>
      </c>
      <c r="S7" s="12">
        <f>(SUM(M15:M17)-SUM(M12:M14))/SUM(M12:M14)</f>
        <v>0.247269072597185</v>
      </c>
      <c r="T7" s="23"/>
      <c r="U7" s="19" t="s">
        <v>222</v>
      </c>
      <c r="V7" s="26">
        <v>3407</v>
      </c>
      <c r="W7" s="21">
        <f t="shared" ref="W7:W14" si="4">(V7-V3)/V3</f>
        <v>-0.2309255079006772</v>
      </c>
      <c r="X7" s="21">
        <f t="shared" si="1"/>
        <v>0.40321252059308071</v>
      </c>
      <c r="Y7" s="23"/>
      <c r="Z7" s="23"/>
    </row>
    <row r="8" spans="1:29" x14ac:dyDescent="0.35">
      <c r="A8" s="24">
        <v>43739</v>
      </c>
      <c r="B8" s="20">
        <v>66008086.424785569</v>
      </c>
      <c r="C8" s="21"/>
      <c r="D8" s="21"/>
      <c r="E8" s="19" t="s">
        <v>223</v>
      </c>
      <c r="F8" s="19">
        <f>SUM(B18:B20)</f>
        <v>215450561.19386622</v>
      </c>
      <c r="G8" s="12">
        <f t="shared" si="2"/>
        <v>0.17296391472016259</v>
      </c>
      <c r="H8" s="12">
        <f>(SUM(B18:B20)-SUM(B15:B17))/SUM(B15:B17)</f>
        <v>-7.5064340198897732E-3</v>
      </c>
      <c r="I8" s="23"/>
      <c r="J8" s="22">
        <v>43739</v>
      </c>
      <c r="K8" s="27">
        <v>188059</v>
      </c>
      <c r="L8" s="27">
        <v>122316</v>
      </c>
      <c r="M8" s="27">
        <f t="shared" si="0"/>
        <v>310375</v>
      </c>
      <c r="N8" s="21"/>
      <c r="O8" s="21"/>
      <c r="P8" s="19" t="s">
        <v>223</v>
      </c>
      <c r="Q8" s="4">
        <f>SUM(M18:M20)</f>
        <v>818701</v>
      </c>
      <c r="R8" s="12">
        <f t="shared" si="3"/>
        <v>-0.16326655758245959</v>
      </c>
      <c r="S8" s="12">
        <f>(SUM(M18:M20)-SUM(M15:M17))/SUM(M15:M17)</f>
        <v>-6.4754373893405274E-3</v>
      </c>
      <c r="T8" s="23"/>
      <c r="U8" s="19" t="s">
        <v>223</v>
      </c>
      <c r="V8" s="26">
        <v>3979</v>
      </c>
      <c r="W8" s="21">
        <f t="shared" si="4"/>
        <v>-0.13967567567567568</v>
      </c>
      <c r="X8" s="21">
        <f t="shared" si="1"/>
        <v>0.16788963897857354</v>
      </c>
      <c r="Y8" s="23"/>
      <c r="Z8" s="23"/>
    </row>
    <row r="9" spans="1:29" x14ac:dyDescent="0.35">
      <c r="A9" s="24">
        <v>43770</v>
      </c>
      <c r="B9" s="20">
        <v>124592845.94383642</v>
      </c>
      <c r="C9" s="21"/>
      <c r="D9" s="21"/>
      <c r="E9" s="19" t="s">
        <v>224</v>
      </c>
      <c r="F9" s="19">
        <f>SUM(B21:B23)</f>
        <v>339778370.75868315</v>
      </c>
      <c r="G9" s="12">
        <f t="shared" si="2"/>
        <v>9.7471301486584477E-2</v>
      </c>
      <c r="H9" s="12">
        <f>(SUM(B21:B23)-SUM(B18:B20))/SUM(B18:B20)</f>
        <v>0.57705957634032135</v>
      </c>
      <c r="I9" s="23"/>
      <c r="J9" s="22">
        <v>43770</v>
      </c>
      <c r="K9" s="27">
        <v>303888</v>
      </c>
      <c r="L9" s="27">
        <v>187441</v>
      </c>
      <c r="M9" s="27">
        <f t="shared" si="0"/>
        <v>491329</v>
      </c>
      <c r="N9" s="21"/>
      <c r="O9" s="21"/>
      <c r="P9" s="19" t="s">
        <v>224</v>
      </c>
      <c r="Q9" s="4">
        <f>SUM(M21:M23)</f>
        <v>1227165</v>
      </c>
      <c r="R9" s="12">
        <f t="shared" si="3"/>
        <v>-6.7103277622991633E-2</v>
      </c>
      <c r="S9" s="12">
        <f>(SUM(M21:M23)-SUM(M18:M20))/SUM(M18:M20)</f>
        <v>0.49891718710493821</v>
      </c>
      <c r="T9" s="23"/>
      <c r="U9" s="19" t="s">
        <v>224</v>
      </c>
      <c r="V9" s="26">
        <v>6141</v>
      </c>
      <c r="W9" s="21">
        <f t="shared" si="4"/>
        <v>-0.10114168618266979</v>
      </c>
      <c r="X9" s="21">
        <f t="shared" si="1"/>
        <v>0.54335260115606931</v>
      </c>
      <c r="Y9" s="23"/>
      <c r="Z9" s="23"/>
    </row>
    <row r="10" spans="1:29" x14ac:dyDescent="0.35">
      <c r="A10" s="24">
        <v>43800</v>
      </c>
      <c r="B10" s="20">
        <v>130716518.02589387</v>
      </c>
      <c r="C10" s="21"/>
      <c r="D10" s="21"/>
      <c r="E10" s="19" t="s">
        <v>225</v>
      </c>
      <c r="F10" s="19">
        <f>SUM(B24:B26)</f>
        <v>167325802.06265765</v>
      </c>
      <c r="G10" s="12">
        <f t="shared" si="2"/>
        <v>0.12157016492362707</v>
      </c>
      <c r="H10" s="12">
        <f>(SUM(B24:B26)-SUM(B21:B23))/SUM(B21:B23)</f>
        <v>-0.507544280440689</v>
      </c>
      <c r="I10" s="23"/>
      <c r="J10" s="22">
        <v>43800</v>
      </c>
      <c r="K10" s="27">
        <v>319123</v>
      </c>
      <c r="L10" s="27">
        <v>236596</v>
      </c>
      <c r="M10" s="27">
        <f t="shared" si="0"/>
        <v>555719</v>
      </c>
      <c r="N10" s="21"/>
      <c r="O10" s="21"/>
      <c r="P10" s="19" t="s">
        <v>225</v>
      </c>
      <c r="Q10" s="4">
        <f>SUM(M24:M26)</f>
        <v>619468</v>
      </c>
      <c r="R10" s="12">
        <f t="shared" si="3"/>
        <v>-6.2368221495353982E-2</v>
      </c>
      <c r="S10" s="12">
        <f>(SUM(M24:M26)-SUM(M21:M23))/SUM(M21:M23)</f>
        <v>-0.49520398642399349</v>
      </c>
      <c r="T10" s="23"/>
      <c r="U10" s="19" t="s">
        <v>225</v>
      </c>
      <c r="V10" s="26">
        <v>3887</v>
      </c>
      <c r="W10" s="21">
        <f t="shared" si="4"/>
        <v>0.60090609555189456</v>
      </c>
      <c r="X10" s="21">
        <f t="shared" si="1"/>
        <v>-0.36704119850187267</v>
      </c>
      <c r="Y10" s="23"/>
      <c r="Z10" s="23"/>
    </row>
    <row r="11" spans="1:29" x14ac:dyDescent="0.35">
      <c r="A11" s="24">
        <v>43831</v>
      </c>
      <c r="B11" s="20">
        <v>54291780.313892305</v>
      </c>
      <c r="C11" s="21"/>
      <c r="D11" s="21"/>
      <c r="E11" s="19" t="s">
        <v>226</v>
      </c>
      <c r="F11" s="19">
        <f>SUM(B27:B29)</f>
        <v>196902328.00759581</v>
      </c>
      <c r="G11" s="12">
        <f t="shared" si="2"/>
        <v>-9.2950639853762729E-2</v>
      </c>
      <c r="H11" s="12">
        <f>(SUM(B27:B29)-SUM(B24:B26))/SUM(B24:B26)</f>
        <v>0.17676010262818151</v>
      </c>
      <c r="I11" s="23"/>
      <c r="J11" s="22">
        <v>43831</v>
      </c>
      <c r="K11" s="27">
        <v>157620</v>
      </c>
      <c r="L11" s="27">
        <v>110767</v>
      </c>
      <c r="M11" s="27">
        <f t="shared" si="0"/>
        <v>268387</v>
      </c>
      <c r="N11" s="21"/>
      <c r="O11" s="21"/>
      <c r="P11" s="19" t="s">
        <v>226</v>
      </c>
      <c r="Q11" s="4">
        <f>SUM(M27:M29)</f>
        <v>612029</v>
      </c>
      <c r="R11" s="12">
        <f t="shared" si="3"/>
        <v>-0.25727970952760615</v>
      </c>
      <c r="S11" s="12">
        <f>(SUM(M27:M29)-SUM(M24:M26))/SUM(M24:M26)</f>
        <v>-1.2008691328688488E-2</v>
      </c>
      <c r="T11" s="23"/>
      <c r="U11" s="19" t="s">
        <v>226</v>
      </c>
      <c r="V11" s="26">
        <v>4447</v>
      </c>
      <c r="W11" s="21">
        <f t="shared" si="4"/>
        <v>0.30525388905195189</v>
      </c>
      <c r="X11" s="21">
        <f t="shared" si="1"/>
        <v>0.14406997684589659</v>
      </c>
      <c r="Y11" s="23"/>
      <c r="Z11" s="23"/>
    </row>
    <row r="12" spans="1:29" x14ac:dyDescent="0.35">
      <c r="A12" s="24">
        <v>43862</v>
      </c>
      <c r="B12" s="20">
        <v>47781914.050881445</v>
      </c>
      <c r="C12" s="21"/>
      <c r="D12" s="21"/>
      <c r="E12" s="19" t="s">
        <v>227</v>
      </c>
      <c r="F12" s="19">
        <f>SUM(B30:B32)</f>
        <v>198976710.43326047</v>
      </c>
      <c r="G12" s="12">
        <f t="shared" si="2"/>
        <v>-7.6462324671237647E-2</v>
      </c>
      <c r="H12" s="12">
        <f>(SUM(B30:B32)-SUM(B27:B29))/SUM(B27:B29)</f>
        <v>1.0535083290557341E-2</v>
      </c>
      <c r="I12" s="23"/>
      <c r="J12" s="22">
        <v>43862</v>
      </c>
      <c r="K12" s="27">
        <v>129423</v>
      </c>
      <c r="L12" s="27">
        <v>83845</v>
      </c>
      <c r="M12" s="27">
        <f t="shared" si="0"/>
        <v>213268</v>
      </c>
      <c r="N12" s="21"/>
      <c r="O12" s="21"/>
      <c r="P12" s="19" t="s">
        <v>227</v>
      </c>
      <c r="Q12" s="4">
        <f>SUM(M30:M32)</f>
        <v>734717</v>
      </c>
      <c r="R12" s="12">
        <f t="shared" si="3"/>
        <v>-0.1025820171222461</v>
      </c>
      <c r="S12" s="12">
        <f>(SUM(M30:M32)-SUM(M27:M29))/SUM(M27:M29)</f>
        <v>0.20046108926211012</v>
      </c>
      <c r="T12" s="23"/>
      <c r="U12" s="19" t="s">
        <v>227</v>
      </c>
      <c r="V12" s="26">
        <v>4600</v>
      </c>
      <c r="W12" s="21">
        <f t="shared" si="4"/>
        <v>0.15606936416184972</v>
      </c>
      <c r="X12" s="21">
        <f t="shared" si="1"/>
        <v>3.4405217000224871E-2</v>
      </c>
      <c r="Y12" s="23"/>
      <c r="Z12" s="23"/>
    </row>
    <row r="13" spans="1:29" x14ac:dyDescent="0.35">
      <c r="A13" s="24">
        <v>43891</v>
      </c>
      <c r="B13" s="20">
        <v>46427667.21731247</v>
      </c>
      <c r="C13" s="21"/>
      <c r="D13" s="21"/>
      <c r="E13" s="19" t="s">
        <v>228</v>
      </c>
      <c r="F13" s="19">
        <f>SUM(B33:B35)</f>
        <v>313183023.4868477</v>
      </c>
      <c r="G13" s="12">
        <f t="shared" si="2"/>
        <v>-7.8272631693569308E-2</v>
      </c>
      <c r="H13" s="12">
        <f>(SUM(B33:B35)-SUM(B30:B32))/SUM(B30:B32)</f>
        <v>0.57396824384577205</v>
      </c>
      <c r="I13" s="23"/>
      <c r="J13" s="22">
        <v>43891</v>
      </c>
      <c r="K13" s="27">
        <v>130514</v>
      </c>
      <c r="L13" s="27">
        <v>81846</v>
      </c>
      <c r="M13" s="27">
        <f t="shared" si="0"/>
        <v>212360</v>
      </c>
      <c r="N13" s="21"/>
      <c r="O13" s="21"/>
      <c r="P13" s="19" t="s">
        <v>228</v>
      </c>
      <c r="Q13" s="4">
        <f>SUM(M33:M35)</f>
        <v>1146567</v>
      </c>
      <c r="R13" s="12">
        <f t="shared" si="3"/>
        <v>-6.5678209531725568E-2</v>
      </c>
      <c r="S13" s="12">
        <f>(SUM(M33:M35)-SUM(M30:M32))/SUM(M30:M32)</f>
        <v>0.56055596916908146</v>
      </c>
      <c r="T13" s="23"/>
      <c r="U13" s="19" t="s">
        <v>228</v>
      </c>
      <c r="V13" s="26">
        <v>6499</v>
      </c>
      <c r="W13" s="21">
        <f t="shared" si="4"/>
        <v>5.8296694349454489E-2</v>
      </c>
      <c r="X13" s="21">
        <f t="shared" si="1"/>
        <v>0.41282608695652173</v>
      </c>
      <c r="Y13" s="23"/>
      <c r="Z13" s="23"/>
    </row>
    <row r="14" spans="1:29" x14ac:dyDescent="0.35">
      <c r="A14" s="24">
        <v>43922</v>
      </c>
      <c r="B14" s="20">
        <v>54979303.47184521</v>
      </c>
      <c r="C14" s="21"/>
      <c r="D14" s="21"/>
      <c r="E14" s="19" t="s">
        <v>229</v>
      </c>
      <c r="F14" s="19">
        <f>SUM(B36:B38)</f>
        <v>165951261.77492186</v>
      </c>
      <c r="G14" s="12">
        <f t="shared" si="2"/>
        <v>-8.2147539159625419E-3</v>
      </c>
      <c r="H14" s="12">
        <f>(SUM(B36:B38)-SUM(B33:B35))/SUM(B33:B35)</f>
        <v>-0.4701141207231142</v>
      </c>
      <c r="I14" s="23"/>
      <c r="J14" s="22">
        <v>43922</v>
      </c>
      <c r="K14" s="27">
        <v>153234</v>
      </c>
      <c r="L14" s="27">
        <v>81811</v>
      </c>
      <c r="M14" s="27">
        <f t="shared" si="0"/>
        <v>235045</v>
      </c>
      <c r="N14" s="21"/>
      <c r="O14" s="21"/>
      <c r="P14" s="19" t="s">
        <v>229</v>
      </c>
      <c r="Q14" s="4">
        <f>SUM(M36:M38)</f>
        <v>670440</v>
      </c>
      <c r="R14" s="12">
        <f t="shared" si="3"/>
        <v>8.2283507784098611E-2</v>
      </c>
      <c r="S14" s="12">
        <f>(SUM(M36:M38)-SUM(M33:M35))/SUM(M33:M35)</f>
        <v>-0.41526312897545453</v>
      </c>
      <c r="T14" s="23"/>
      <c r="U14" s="19" t="s">
        <v>229</v>
      </c>
      <c r="V14" s="26">
        <v>3715</v>
      </c>
      <c r="W14" s="21">
        <f t="shared" si="4"/>
        <v>-4.4250064316953948E-2</v>
      </c>
      <c r="X14" s="21">
        <f t="shared" si="1"/>
        <v>-0.42837359593783658</v>
      </c>
      <c r="Y14" s="23"/>
      <c r="Z14" s="23"/>
    </row>
    <row r="15" spans="1:29" x14ac:dyDescent="0.35">
      <c r="A15" s="24">
        <v>43952</v>
      </c>
      <c r="B15" s="20">
        <v>68403369.357005835</v>
      </c>
      <c r="C15" s="21">
        <f t="shared" ref="C15:C39" si="5">(B15-B3)/B3</f>
        <v>0.24349146902490498</v>
      </c>
      <c r="D15" s="21"/>
      <c r="E15" s="21"/>
      <c r="F15" s="21"/>
      <c r="G15" s="21"/>
      <c r="H15" s="21"/>
      <c r="I15" s="23"/>
      <c r="J15" s="22">
        <v>43952</v>
      </c>
      <c r="K15" s="27">
        <v>185055</v>
      </c>
      <c r="L15" s="27">
        <v>97062</v>
      </c>
      <c r="M15" s="27">
        <f t="shared" si="0"/>
        <v>282117</v>
      </c>
      <c r="N15" s="21">
        <f t="shared" ref="N15:N39" si="6">(M15-M3)/M3</f>
        <v>-1.3770031042872725E-2</v>
      </c>
      <c r="O15" s="21"/>
      <c r="P15" s="21"/>
      <c r="Q15" s="21"/>
      <c r="R15" s="21"/>
      <c r="S15" s="21"/>
      <c r="T15" s="23"/>
      <c r="U15" s="23"/>
      <c r="V15" s="23"/>
      <c r="W15" s="23"/>
      <c r="X15" s="23"/>
      <c r="Y15" s="23"/>
      <c r="Z15" s="23"/>
    </row>
    <row r="16" spans="1:29" x14ac:dyDescent="0.35">
      <c r="A16" s="24">
        <v>43983</v>
      </c>
      <c r="B16" s="20">
        <v>70475339.156716704</v>
      </c>
      <c r="C16" s="21">
        <f t="shared" si="5"/>
        <v>0.34685877752569244</v>
      </c>
      <c r="D16" s="21"/>
      <c r="E16" s="21"/>
      <c r="F16" s="21"/>
      <c r="G16" s="21"/>
      <c r="H16" s="21"/>
      <c r="I16" s="23"/>
      <c r="J16" s="22">
        <v>43983</v>
      </c>
      <c r="K16" s="27">
        <v>178584</v>
      </c>
      <c r="L16" s="27">
        <v>94396</v>
      </c>
      <c r="M16" s="27">
        <f t="shared" si="0"/>
        <v>272980</v>
      </c>
      <c r="N16" s="21">
        <f t="shared" si="6"/>
        <v>9.9448004380447812E-3</v>
      </c>
      <c r="O16" s="21"/>
      <c r="P16" s="21"/>
      <c r="Q16" s="21"/>
      <c r="R16" s="21"/>
      <c r="S16" s="21"/>
      <c r="T16" s="23"/>
      <c r="U16" s="23"/>
      <c r="V16" s="23"/>
      <c r="W16" s="23"/>
      <c r="X16" s="23"/>
      <c r="Y16" s="23"/>
      <c r="Z16" s="23"/>
    </row>
    <row r="17" spans="1:26" x14ac:dyDescent="0.35">
      <c r="A17" s="24">
        <v>44013</v>
      </c>
      <c r="B17" s="20">
        <v>78201349.81502223</v>
      </c>
      <c r="C17" s="21">
        <f t="shared" si="5"/>
        <v>0.26643691180105172</v>
      </c>
      <c r="D17" s="21"/>
      <c r="E17" s="21"/>
      <c r="F17" s="21"/>
      <c r="G17" s="21"/>
      <c r="H17" s="21"/>
      <c r="I17" s="23"/>
      <c r="J17" s="22">
        <v>44013</v>
      </c>
      <c r="K17" s="27">
        <v>175559</v>
      </c>
      <c r="L17" s="27">
        <v>93381</v>
      </c>
      <c r="M17" s="27">
        <f t="shared" si="0"/>
        <v>268940</v>
      </c>
      <c r="N17" s="21">
        <f t="shared" si="6"/>
        <v>-4.8370545982095468E-2</v>
      </c>
      <c r="O17" s="21"/>
      <c r="P17" s="21"/>
      <c r="Q17" s="21"/>
      <c r="R17" s="21"/>
      <c r="S17" s="21"/>
      <c r="T17" s="23"/>
      <c r="U17" s="23"/>
      <c r="V17" s="23"/>
      <c r="W17" s="23"/>
      <c r="X17" s="23"/>
      <c r="Y17" s="23"/>
      <c r="Z17" s="23"/>
    </row>
    <row r="18" spans="1:26" x14ac:dyDescent="0.35">
      <c r="A18" s="24">
        <v>44044</v>
      </c>
      <c r="B18" s="20">
        <v>74402395.748415038</v>
      </c>
      <c r="C18" s="21">
        <f t="shared" si="5"/>
        <v>0.19569405414417235</v>
      </c>
      <c r="D18" s="21"/>
      <c r="E18" s="21"/>
      <c r="F18" s="21"/>
      <c r="G18" s="21"/>
      <c r="H18" s="21"/>
      <c r="I18" s="23"/>
      <c r="J18" s="22">
        <v>44044</v>
      </c>
      <c r="K18" s="27">
        <v>183318</v>
      </c>
      <c r="L18" s="27">
        <v>98690</v>
      </c>
      <c r="M18" s="27">
        <f t="shared" si="0"/>
        <v>282008</v>
      </c>
      <c r="N18" s="21">
        <f t="shared" si="6"/>
        <v>-0.15538397491381867</v>
      </c>
      <c r="O18" s="21"/>
      <c r="P18" s="21"/>
      <c r="Q18" s="21"/>
      <c r="R18" s="21"/>
      <c r="S18" s="21"/>
      <c r="T18" s="23"/>
      <c r="U18" s="23"/>
      <c r="V18" s="23"/>
      <c r="W18" s="23"/>
      <c r="X18" s="23"/>
      <c r="Y18" s="23"/>
      <c r="Z18" s="23"/>
    </row>
    <row r="19" spans="1:26" x14ac:dyDescent="0.35">
      <c r="A19" s="24">
        <v>44075</v>
      </c>
      <c r="B19" s="20">
        <v>66010814.320035726</v>
      </c>
      <c r="C19" s="21">
        <f t="shared" si="5"/>
        <v>0.19051871945765333</v>
      </c>
      <c r="D19" s="21"/>
      <c r="E19" s="21"/>
      <c r="F19" s="21"/>
      <c r="G19" s="21"/>
      <c r="H19" s="21"/>
      <c r="I19" s="23"/>
      <c r="J19" s="22">
        <v>44075</v>
      </c>
      <c r="K19" s="27">
        <v>164856</v>
      </c>
      <c r="L19" s="27">
        <v>98850</v>
      </c>
      <c r="M19" s="27">
        <f t="shared" si="0"/>
        <v>263706</v>
      </c>
      <c r="N19" s="21">
        <f t="shared" si="6"/>
        <v>-0.21089815521342969</v>
      </c>
      <c r="O19" s="21"/>
      <c r="P19" s="21"/>
      <c r="Q19" s="21"/>
      <c r="R19" s="21"/>
      <c r="S19" s="21"/>
      <c r="T19" s="23"/>
      <c r="U19" s="23"/>
      <c r="V19" s="23"/>
      <c r="W19" s="23"/>
      <c r="X19" s="23"/>
      <c r="Y19" s="23"/>
      <c r="Z19" s="23"/>
    </row>
    <row r="20" spans="1:26" x14ac:dyDescent="0.35">
      <c r="A20" s="24">
        <v>44105</v>
      </c>
      <c r="B20" s="20">
        <v>75037351.125415474</v>
      </c>
      <c r="C20" s="21">
        <f t="shared" si="5"/>
        <v>0.1367902811562112</v>
      </c>
      <c r="D20" s="21"/>
      <c r="E20" s="21"/>
      <c r="F20" s="21"/>
      <c r="G20" s="21"/>
      <c r="H20" s="21"/>
      <c r="I20" s="23"/>
      <c r="J20" s="22">
        <v>44105</v>
      </c>
      <c r="K20" s="27">
        <v>175419</v>
      </c>
      <c r="L20" s="27">
        <v>97568</v>
      </c>
      <c r="M20" s="27">
        <f t="shared" si="0"/>
        <v>272987</v>
      </c>
      <c r="N20" s="21">
        <f t="shared" si="6"/>
        <v>-0.12046073298429319</v>
      </c>
      <c r="O20" s="21"/>
      <c r="P20" s="21"/>
      <c r="Q20" s="21"/>
      <c r="R20" s="21"/>
      <c r="S20" s="21"/>
      <c r="T20" s="23"/>
      <c r="U20" s="23"/>
      <c r="V20" s="23"/>
      <c r="W20" s="23"/>
      <c r="X20" s="23"/>
      <c r="Y20" s="23"/>
      <c r="Z20" s="23"/>
    </row>
    <row r="21" spans="1:26" x14ac:dyDescent="0.35">
      <c r="A21" s="24">
        <v>44136</v>
      </c>
      <c r="B21" s="20">
        <v>148414838.10071719</v>
      </c>
      <c r="C21" s="21">
        <f t="shared" si="5"/>
        <v>0.19119871591679646</v>
      </c>
      <c r="D21" s="21"/>
      <c r="E21" s="21"/>
      <c r="F21" s="21"/>
      <c r="G21" s="21"/>
      <c r="H21" s="21"/>
      <c r="I21" s="23"/>
      <c r="J21" s="22">
        <v>44136</v>
      </c>
      <c r="K21" s="27">
        <v>319147</v>
      </c>
      <c r="L21" s="27">
        <v>184610</v>
      </c>
      <c r="M21" s="27">
        <f t="shared" si="0"/>
        <v>503757</v>
      </c>
      <c r="N21" s="21">
        <f t="shared" si="6"/>
        <v>2.5294659993609171E-2</v>
      </c>
      <c r="O21" s="21"/>
      <c r="P21" s="21"/>
      <c r="Q21" s="21"/>
      <c r="R21" s="21"/>
      <c r="S21" s="21"/>
      <c r="T21" s="23"/>
      <c r="U21" s="23"/>
      <c r="V21" s="23"/>
      <c r="W21" s="23"/>
      <c r="X21" s="23"/>
      <c r="Y21" s="23"/>
      <c r="Z21" s="23"/>
    </row>
    <row r="22" spans="1:26" x14ac:dyDescent="0.35">
      <c r="A22" s="24">
        <v>44166</v>
      </c>
      <c r="B22" s="20">
        <v>125816820.20686884</v>
      </c>
      <c r="C22" s="21">
        <f t="shared" si="5"/>
        <v>-3.7483386897243044E-2</v>
      </c>
      <c r="D22" s="21"/>
      <c r="E22" s="21"/>
      <c r="F22" s="21"/>
      <c r="G22" s="21"/>
      <c r="H22" s="21"/>
      <c r="I22" s="23"/>
      <c r="J22" s="22">
        <v>44166</v>
      </c>
      <c r="K22" s="27">
        <v>281497</v>
      </c>
      <c r="L22" s="27">
        <v>179696</v>
      </c>
      <c r="M22" s="27">
        <f t="shared" si="0"/>
        <v>461193</v>
      </c>
      <c r="N22" s="21">
        <f t="shared" si="6"/>
        <v>-0.17009675753393352</v>
      </c>
      <c r="O22" s="21"/>
      <c r="P22" s="21"/>
      <c r="Q22" s="21"/>
      <c r="R22" s="21"/>
      <c r="S22" s="21"/>
      <c r="T22" s="23"/>
      <c r="U22" s="23"/>
      <c r="V22" s="23"/>
      <c r="W22" s="23"/>
      <c r="X22" s="23"/>
      <c r="Y22" s="23"/>
      <c r="Z22" s="23"/>
    </row>
    <row r="23" spans="1:26" x14ac:dyDescent="0.35">
      <c r="A23" s="24">
        <v>44197</v>
      </c>
      <c r="B23" s="20">
        <v>65546712.451097131</v>
      </c>
      <c r="C23" s="21">
        <f t="shared" si="5"/>
        <v>0.20730453251180064</v>
      </c>
      <c r="D23" s="21"/>
      <c r="E23" s="21"/>
      <c r="F23" s="21"/>
      <c r="G23" s="21"/>
      <c r="H23" s="21"/>
      <c r="I23" s="23"/>
      <c r="J23" s="22">
        <v>44197</v>
      </c>
      <c r="K23" s="27">
        <v>163144</v>
      </c>
      <c r="L23" s="27">
        <v>99071</v>
      </c>
      <c r="M23" s="27">
        <f t="shared" si="0"/>
        <v>262215</v>
      </c>
      <c r="N23" s="21">
        <f t="shared" si="6"/>
        <v>-2.2996642907443358E-2</v>
      </c>
      <c r="O23" s="21"/>
      <c r="P23" s="21"/>
      <c r="Q23" s="21"/>
      <c r="R23" s="21"/>
      <c r="S23" s="21"/>
      <c r="T23" s="23"/>
      <c r="U23" s="23"/>
      <c r="V23" s="23"/>
      <c r="W23" s="23"/>
      <c r="X23" s="23"/>
      <c r="Y23" s="23"/>
      <c r="Z23" s="23"/>
    </row>
    <row r="24" spans="1:26" x14ac:dyDescent="0.35">
      <c r="A24" s="24">
        <v>44228</v>
      </c>
      <c r="B24" s="20">
        <v>52031232.688095897</v>
      </c>
      <c r="C24" s="21">
        <f t="shared" si="5"/>
        <v>8.8931528207293817E-2</v>
      </c>
      <c r="D24" s="21"/>
      <c r="E24" s="21"/>
      <c r="F24" s="21"/>
      <c r="G24" s="21"/>
      <c r="H24" s="21"/>
      <c r="I24" s="23"/>
      <c r="J24" s="22">
        <v>44228</v>
      </c>
      <c r="K24" s="27">
        <v>111951</v>
      </c>
      <c r="L24" s="27">
        <v>66445</v>
      </c>
      <c r="M24" s="27">
        <f t="shared" si="0"/>
        <v>178396</v>
      </c>
      <c r="N24" s="21">
        <f t="shared" si="6"/>
        <v>-0.16351257572631619</v>
      </c>
      <c r="O24" s="21"/>
      <c r="P24" s="21"/>
      <c r="Q24" s="21"/>
      <c r="R24" s="21"/>
      <c r="S24" s="21"/>
      <c r="T24" s="23"/>
      <c r="U24" s="23"/>
      <c r="V24" s="23"/>
      <c r="W24" s="23"/>
      <c r="X24" s="23"/>
      <c r="Y24" s="23"/>
      <c r="Z24" s="23"/>
    </row>
    <row r="25" spans="1:26" x14ac:dyDescent="0.35">
      <c r="A25" s="24">
        <v>44256</v>
      </c>
      <c r="B25" s="20">
        <v>56535420.702358156</v>
      </c>
      <c r="C25" s="21">
        <f t="shared" si="5"/>
        <v>0.21770969964384929</v>
      </c>
      <c r="D25" s="21"/>
      <c r="E25" s="21"/>
      <c r="F25" s="21"/>
      <c r="G25" s="21"/>
      <c r="H25" s="21"/>
      <c r="I25" s="23"/>
      <c r="J25" s="22">
        <v>44256</v>
      </c>
      <c r="K25" s="27">
        <v>145206</v>
      </c>
      <c r="L25" s="27">
        <v>85841</v>
      </c>
      <c r="M25" s="27">
        <f t="shared" si="0"/>
        <v>231047</v>
      </c>
      <c r="N25" s="21">
        <f t="shared" si="6"/>
        <v>8.7996797890374831E-2</v>
      </c>
      <c r="O25" s="21"/>
      <c r="P25" s="21"/>
      <c r="Q25" s="21"/>
      <c r="R25" s="21"/>
      <c r="S25" s="21"/>
      <c r="T25" s="23"/>
      <c r="U25" s="23"/>
      <c r="V25" s="23"/>
      <c r="W25" s="23"/>
      <c r="X25" s="23"/>
      <c r="Y25" s="23"/>
      <c r="Z25" s="23"/>
    </row>
    <row r="26" spans="1:26" x14ac:dyDescent="0.35">
      <c r="A26" s="24">
        <v>44287</v>
      </c>
      <c r="B26" s="20">
        <v>58759148.672203608</v>
      </c>
      <c r="C26" s="21">
        <f t="shared" si="5"/>
        <v>6.875032897232046E-2</v>
      </c>
      <c r="D26" s="21"/>
      <c r="E26" s="21"/>
      <c r="F26" s="21"/>
      <c r="G26" s="21"/>
      <c r="H26" s="21"/>
      <c r="I26" s="23"/>
      <c r="J26" s="22">
        <v>44287</v>
      </c>
      <c r="K26" s="27">
        <v>137141</v>
      </c>
      <c r="L26" s="27">
        <v>72884</v>
      </c>
      <c r="M26" s="27">
        <f t="shared" si="0"/>
        <v>210025</v>
      </c>
      <c r="N26" s="21">
        <f t="shared" si="6"/>
        <v>-0.10644770150396733</v>
      </c>
      <c r="O26" s="21"/>
      <c r="P26" s="21"/>
      <c r="Q26" s="21"/>
      <c r="R26" s="21"/>
      <c r="S26" s="21"/>
      <c r="T26" s="23"/>
      <c r="U26" s="23"/>
      <c r="V26" s="23"/>
      <c r="W26" s="23"/>
      <c r="X26" s="23"/>
      <c r="Y26" s="23"/>
      <c r="Z26" s="23"/>
    </row>
    <row r="27" spans="1:26" x14ac:dyDescent="0.35">
      <c r="A27" s="24">
        <v>44317</v>
      </c>
      <c r="B27" s="20">
        <v>63309813.689557314</v>
      </c>
      <c r="C27" s="21">
        <f t="shared" si="5"/>
        <v>-7.4463520076980552E-2</v>
      </c>
      <c r="D27" s="21"/>
      <c r="E27" s="21"/>
      <c r="F27" s="21"/>
      <c r="G27" s="21"/>
      <c r="H27" s="21"/>
      <c r="I27" s="23"/>
      <c r="J27" s="22">
        <v>44317</v>
      </c>
      <c r="K27" s="27">
        <v>133479</v>
      </c>
      <c r="L27" s="27">
        <v>70625</v>
      </c>
      <c r="M27" s="27">
        <f t="shared" si="0"/>
        <v>204104</v>
      </c>
      <c r="N27" s="21">
        <f t="shared" si="6"/>
        <v>-0.27652711463683505</v>
      </c>
      <c r="O27" s="21"/>
      <c r="P27" s="21"/>
      <c r="Q27" s="21"/>
      <c r="R27" s="21"/>
      <c r="S27" s="21"/>
      <c r="T27" s="23"/>
      <c r="U27" s="23"/>
      <c r="V27" s="23"/>
      <c r="W27" s="23"/>
      <c r="X27" s="23"/>
      <c r="Y27" s="23"/>
      <c r="Z27" s="23"/>
    </row>
    <row r="28" spans="1:26" x14ac:dyDescent="0.35">
      <c r="A28" s="24">
        <v>44348</v>
      </c>
      <c r="B28" s="20">
        <v>63825289.816668868</v>
      </c>
      <c r="C28" s="21">
        <f t="shared" si="5"/>
        <v>-9.4359948027494506E-2</v>
      </c>
      <c r="D28" s="21"/>
      <c r="E28" s="21"/>
      <c r="F28" s="21"/>
      <c r="G28" s="21"/>
      <c r="H28" s="21"/>
      <c r="I28" s="23"/>
      <c r="J28" s="22">
        <v>44348</v>
      </c>
      <c r="K28" s="27">
        <v>131077</v>
      </c>
      <c r="L28" s="27">
        <v>74338</v>
      </c>
      <c r="M28" s="27">
        <f t="shared" si="0"/>
        <v>205415</v>
      </c>
      <c r="N28" s="21">
        <f t="shared" si="6"/>
        <v>-0.24750897501648472</v>
      </c>
      <c r="O28" s="21"/>
      <c r="P28" s="21"/>
      <c r="Q28" s="21"/>
      <c r="R28" s="21"/>
      <c r="S28" s="21"/>
      <c r="T28" s="23"/>
      <c r="U28" s="23"/>
      <c r="V28" s="23"/>
      <c r="W28" s="23"/>
      <c r="X28" s="23"/>
      <c r="Y28" s="23"/>
      <c r="Z28" s="23"/>
    </row>
    <row r="29" spans="1:26" x14ac:dyDescent="0.35">
      <c r="A29" s="24">
        <v>44378</v>
      </c>
      <c r="B29" s="20">
        <v>69767224.501369625</v>
      </c>
      <c r="C29" s="21">
        <f t="shared" si="5"/>
        <v>-0.10785140325074588</v>
      </c>
      <c r="D29" s="21"/>
      <c r="E29" s="21"/>
      <c r="F29" s="21"/>
      <c r="G29" s="21"/>
      <c r="H29" s="21"/>
      <c r="I29" s="23"/>
      <c r="J29" s="22">
        <v>44378</v>
      </c>
      <c r="K29" s="27">
        <v>131546</v>
      </c>
      <c r="L29" s="27">
        <v>70964</v>
      </c>
      <c r="M29" s="27">
        <f t="shared" si="0"/>
        <v>202510</v>
      </c>
      <c r="N29" s="21">
        <f t="shared" si="6"/>
        <v>-0.24700676730869339</v>
      </c>
      <c r="O29" s="21"/>
      <c r="P29" s="21"/>
      <c r="Q29" s="21"/>
      <c r="R29" s="21"/>
      <c r="S29" s="21"/>
      <c r="T29" s="23"/>
      <c r="U29" s="23"/>
      <c r="V29" s="23"/>
      <c r="W29" s="23"/>
      <c r="X29" s="23"/>
      <c r="Y29" s="23"/>
      <c r="Z29" s="23"/>
    </row>
    <row r="30" spans="1:26" x14ac:dyDescent="0.35">
      <c r="A30" s="24">
        <v>44409</v>
      </c>
      <c r="B30" s="20">
        <v>64085220.886750229</v>
      </c>
      <c r="C30" s="21">
        <f t="shared" si="5"/>
        <v>-0.13866723991726559</v>
      </c>
      <c r="D30" s="21"/>
      <c r="E30" s="21"/>
      <c r="F30" s="21"/>
      <c r="G30" s="21"/>
      <c r="H30" s="21"/>
      <c r="I30" s="23"/>
      <c r="J30" s="22">
        <v>44409</v>
      </c>
      <c r="K30" s="27">
        <v>157323</v>
      </c>
      <c r="L30" s="27">
        <v>93491</v>
      </c>
      <c r="M30" s="27">
        <f t="shared" si="0"/>
        <v>250814</v>
      </c>
      <c r="N30" s="21">
        <f t="shared" si="6"/>
        <v>-0.11061388329409094</v>
      </c>
      <c r="O30" s="21"/>
      <c r="P30" s="21"/>
      <c r="Q30" s="21"/>
      <c r="R30" s="21"/>
      <c r="S30" s="21"/>
      <c r="T30" s="23"/>
      <c r="U30" s="23"/>
      <c r="V30" s="23"/>
      <c r="W30" s="23"/>
      <c r="X30" s="23"/>
      <c r="Y30" s="23"/>
      <c r="Z30" s="23"/>
    </row>
    <row r="31" spans="1:26" x14ac:dyDescent="0.35">
      <c r="A31" s="24">
        <v>44440</v>
      </c>
      <c r="B31" s="20">
        <v>61178421.790346012</v>
      </c>
      <c r="C31" s="21">
        <f t="shared" si="5"/>
        <v>-7.3206073572447627E-2</v>
      </c>
      <c r="D31" s="21"/>
      <c r="E31" s="21"/>
      <c r="F31" s="21"/>
      <c r="G31" s="21"/>
      <c r="H31" s="21"/>
      <c r="I31" s="23"/>
      <c r="J31" s="22">
        <v>44440</v>
      </c>
      <c r="K31" s="27">
        <v>143430</v>
      </c>
      <c r="L31" s="27">
        <v>67485</v>
      </c>
      <c r="M31" s="27">
        <f t="shared" si="0"/>
        <v>210915</v>
      </c>
      <c r="N31" s="21">
        <f t="shared" si="6"/>
        <v>-0.20018884667015541</v>
      </c>
      <c r="O31" s="21"/>
      <c r="P31" s="21"/>
      <c r="Q31" s="21"/>
      <c r="R31" s="21"/>
      <c r="S31" s="21"/>
      <c r="T31" s="23"/>
      <c r="U31" s="23"/>
      <c r="V31" s="23"/>
      <c r="W31" s="23"/>
      <c r="X31" s="23"/>
      <c r="Y31" s="23"/>
      <c r="Z31" s="23"/>
    </row>
    <row r="32" spans="1:26" x14ac:dyDescent="0.35">
      <c r="A32" s="24">
        <v>44470</v>
      </c>
      <c r="B32" s="20">
        <v>73713067.756164223</v>
      </c>
      <c r="C32" s="21">
        <f t="shared" si="5"/>
        <v>-1.7648322460608698E-2</v>
      </c>
      <c r="D32" s="21"/>
      <c r="E32" s="21"/>
      <c r="F32" s="21"/>
      <c r="G32" s="21"/>
      <c r="H32" s="21"/>
      <c r="I32" s="23"/>
      <c r="J32" s="22">
        <v>44470</v>
      </c>
      <c r="K32" s="27">
        <v>183700</v>
      </c>
      <c r="L32" s="27">
        <v>89288</v>
      </c>
      <c r="M32" s="27">
        <f t="shared" si="0"/>
        <v>272988</v>
      </c>
      <c r="N32" s="21">
        <f t="shared" si="6"/>
        <v>3.6631781000560466E-6</v>
      </c>
      <c r="O32" s="21"/>
      <c r="P32" s="21"/>
      <c r="Q32" s="21"/>
      <c r="R32" s="21"/>
      <c r="S32" s="21"/>
      <c r="T32" s="23"/>
      <c r="U32" s="23"/>
      <c r="V32" s="23"/>
      <c r="W32" s="23"/>
      <c r="X32" s="23"/>
      <c r="Y32" s="23"/>
      <c r="Z32" s="23"/>
    </row>
    <row r="33" spans="1:26" x14ac:dyDescent="0.35">
      <c r="A33" s="24">
        <v>44501</v>
      </c>
      <c r="B33" s="20">
        <v>134437608.92912653</v>
      </c>
      <c r="C33" s="21">
        <f t="shared" si="5"/>
        <v>-9.4176763930473292E-2</v>
      </c>
      <c r="D33" s="21"/>
      <c r="E33" s="21"/>
      <c r="F33" s="21"/>
      <c r="G33" s="21"/>
      <c r="H33" s="21"/>
      <c r="I33" s="23"/>
      <c r="J33" s="22">
        <v>44501</v>
      </c>
      <c r="K33" s="27">
        <v>272788</v>
      </c>
      <c r="L33" s="27">
        <v>148843</v>
      </c>
      <c r="M33" s="27">
        <f t="shared" si="0"/>
        <v>421631</v>
      </c>
      <c r="N33" s="21">
        <f t="shared" si="6"/>
        <v>-0.1630270150092207</v>
      </c>
      <c r="O33" s="21"/>
      <c r="P33" s="21"/>
      <c r="Q33" s="21"/>
      <c r="R33" s="21"/>
      <c r="S33" s="21"/>
      <c r="T33" s="23"/>
      <c r="U33" s="23"/>
      <c r="V33" s="23"/>
      <c r="W33" s="23"/>
      <c r="X33" s="23"/>
      <c r="Y33" s="23"/>
      <c r="Z33" s="23"/>
    </row>
    <row r="34" spans="1:26" x14ac:dyDescent="0.35">
      <c r="A34" s="24">
        <v>44531</v>
      </c>
      <c r="B34" s="20">
        <v>122758052.92218016</v>
      </c>
      <c r="C34" s="21">
        <f t="shared" si="5"/>
        <v>-2.4311274753720816E-2</v>
      </c>
      <c r="D34" s="21"/>
      <c r="E34" s="21"/>
      <c r="F34" s="21"/>
      <c r="G34" s="21"/>
      <c r="H34" s="21"/>
      <c r="I34" s="23"/>
      <c r="J34" s="22">
        <v>44531</v>
      </c>
      <c r="K34" s="27">
        <v>311542</v>
      </c>
      <c r="L34" s="27">
        <v>181811</v>
      </c>
      <c r="M34" s="27">
        <f t="shared" si="0"/>
        <v>493353</v>
      </c>
      <c r="N34" s="21">
        <f t="shared" si="6"/>
        <v>6.9732194547618892E-2</v>
      </c>
      <c r="O34" s="21"/>
      <c r="P34" s="21"/>
      <c r="Q34" s="21"/>
      <c r="R34" s="21"/>
      <c r="S34" s="21"/>
      <c r="T34" s="23"/>
      <c r="U34" s="23"/>
      <c r="V34" s="23"/>
      <c r="W34" s="23"/>
      <c r="X34" s="23"/>
      <c r="Y34" s="23"/>
      <c r="Z34" s="23"/>
    </row>
    <row r="35" spans="1:26" x14ac:dyDescent="0.35">
      <c r="A35" s="24">
        <v>44562</v>
      </c>
      <c r="B35" s="20">
        <v>55987361.635540999</v>
      </c>
      <c r="C35" s="21">
        <f t="shared" si="5"/>
        <v>-0.14584027875826938</v>
      </c>
      <c r="D35" s="21"/>
      <c r="E35" s="21"/>
      <c r="F35" s="21"/>
      <c r="G35" s="21"/>
      <c r="H35" s="21"/>
      <c r="I35" s="23"/>
      <c r="J35" s="22">
        <v>44562</v>
      </c>
      <c r="K35" s="27">
        <v>156296</v>
      </c>
      <c r="L35" s="27">
        <v>75287</v>
      </c>
      <c r="M35" s="27">
        <f t="shared" si="0"/>
        <v>231583</v>
      </c>
      <c r="N35" s="21">
        <f t="shared" si="6"/>
        <v>-0.1168201666571325</v>
      </c>
      <c r="O35" s="21"/>
      <c r="P35" s="21"/>
      <c r="Q35" s="21"/>
      <c r="R35" s="21"/>
      <c r="S35" s="21"/>
      <c r="T35" s="23"/>
      <c r="U35" s="23"/>
      <c r="V35" s="23"/>
      <c r="W35" s="23"/>
      <c r="X35" s="23"/>
      <c r="Y35" s="23"/>
      <c r="Z35" s="23"/>
    </row>
    <row r="36" spans="1:26" x14ac:dyDescent="0.35">
      <c r="A36" s="24">
        <v>44593</v>
      </c>
      <c r="B36" s="20">
        <v>48656625.790233731</v>
      </c>
      <c r="C36" s="21">
        <f t="shared" si="5"/>
        <v>-6.4857331328116594E-2</v>
      </c>
      <c r="D36" s="21"/>
      <c r="E36" s="21"/>
      <c r="F36" s="21"/>
      <c r="G36" s="21"/>
      <c r="H36" s="21"/>
      <c r="I36" s="23"/>
      <c r="J36" s="22">
        <v>44593</v>
      </c>
      <c r="K36" s="27">
        <v>130433</v>
      </c>
      <c r="L36" s="27">
        <v>69710</v>
      </c>
      <c r="M36" s="27">
        <f t="shared" si="0"/>
        <v>200143</v>
      </c>
      <c r="N36" s="21">
        <f t="shared" si="6"/>
        <v>0.12190295746541402</v>
      </c>
      <c r="O36" s="21"/>
      <c r="P36" s="21"/>
      <c r="Q36" s="21"/>
      <c r="R36" s="21"/>
      <c r="S36" s="21"/>
      <c r="T36" s="23"/>
      <c r="U36" s="23"/>
      <c r="V36" s="23"/>
      <c r="W36" s="23"/>
      <c r="X36" s="23"/>
      <c r="Y36" s="23"/>
      <c r="Z36" s="23"/>
    </row>
    <row r="37" spans="1:26" x14ac:dyDescent="0.35">
      <c r="A37" s="24">
        <v>44621</v>
      </c>
      <c r="B37" s="20">
        <v>56803848.550157547</v>
      </c>
      <c r="C37" s="21">
        <f t="shared" si="5"/>
        <v>4.7479587922867285E-3</v>
      </c>
      <c r="D37" s="21"/>
      <c r="E37" s="21"/>
      <c r="F37" s="21"/>
      <c r="G37" s="21"/>
      <c r="H37" s="21"/>
      <c r="I37" s="23"/>
      <c r="J37" s="22">
        <v>44621</v>
      </c>
      <c r="K37" s="27">
        <v>163193</v>
      </c>
      <c r="L37" s="27">
        <v>76320</v>
      </c>
      <c r="M37" s="27">
        <f t="shared" si="0"/>
        <v>239513</v>
      </c>
      <c r="N37" s="21">
        <f t="shared" si="6"/>
        <v>3.6641895371937308E-2</v>
      </c>
      <c r="O37" s="21"/>
      <c r="P37" s="21"/>
      <c r="Q37" s="21"/>
      <c r="R37" s="21"/>
      <c r="S37" s="21"/>
      <c r="T37" s="23"/>
      <c r="U37" s="23"/>
      <c r="V37" s="23"/>
      <c r="W37" s="23"/>
      <c r="X37" s="23"/>
      <c r="Y37" s="23"/>
      <c r="Z37" s="23"/>
    </row>
    <row r="38" spans="1:26" x14ac:dyDescent="0.35">
      <c r="A38" s="24">
        <v>44652</v>
      </c>
      <c r="B38" s="20">
        <v>60490787.434530586</v>
      </c>
      <c r="C38" s="21">
        <f t="shared" si="5"/>
        <v>2.9470113190154863E-2</v>
      </c>
      <c r="D38" s="21"/>
      <c r="E38" s="21"/>
      <c r="F38" s="21"/>
      <c r="G38" s="21"/>
      <c r="H38" s="21"/>
      <c r="I38" s="23"/>
      <c r="J38" s="22">
        <v>44652</v>
      </c>
      <c r="K38" s="27">
        <v>155946</v>
      </c>
      <c r="L38" s="27">
        <v>74838</v>
      </c>
      <c r="M38" s="27">
        <f t="shared" si="0"/>
        <v>230784</v>
      </c>
      <c r="N38" s="21">
        <f t="shared" si="6"/>
        <v>9.8840614212593741E-2</v>
      </c>
      <c r="O38" s="21"/>
      <c r="P38" s="21"/>
      <c r="Q38" s="21"/>
      <c r="R38" s="21"/>
      <c r="S38" s="21"/>
      <c r="T38" s="23"/>
      <c r="U38" s="23"/>
      <c r="V38" s="23"/>
      <c r="W38" s="23"/>
      <c r="X38" s="23"/>
      <c r="Y38" s="23"/>
      <c r="Z38" s="23"/>
    </row>
    <row r="39" spans="1:26" x14ac:dyDescent="0.35">
      <c r="A39" s="24">
        <v>44682</v>
      </c>
      <c r="B39" s="20">
        <v>62180907.981391832</v>
      </c>
      <c r="C39" s="21">
        <f t="shared" si="5"/>
        <v>-1.7831448907765304E-2</v>
      </c>
      <c r="D39" s="21"/>
      <c r="E39" s="21"/>
      <c r="F39" s="21"/>
      <c r="G39" s="21"/>
      <c r="H39" s="21"/>
      <c r="I39" s="23"/>
      <c r="J39" s="22">
        <v>44682</v>
      </c>
      <c r="K39" s="27">
        <v>155670</v>
      </c>
      <c r="L39" s="27">
        <v>76078</v>
      </c>
      <c r="M39" s="27">
        <f t="shared" si="0"/>
        <v>231748</v>
      </c>
      <c r="N39" s="21">
        <f t="shared" si="6"/>
        <v>0.13544075569317604</v>
      </c>
      <c r="O39" s="21"/>
      <c r="P39" s="21"/>
      <c r="Q39" s="21"/>
      <c r="R39" s="21"/>
      <c r="S39" s="21"/>
      <c r="T39" s="23"/>
      <c r="U39" s="23"/>
      <c r="V39" s="23"/>
      <c r="W39" s="23"/>
      <c r="X39" s="23"/>
      <c r="Y39" s="23"/>
      <c r="Z39" s="23"/>
    </row>
    <row r="40" spans="1:26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Y46" s="23"/>
      <c r="Z46" s="23"/>
    </row>
    <row r="47" spans="1:26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Y47" s="23"/>
      <c r="Z47" s="23"/>
    </row>
    <row r="48" spans="1:26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Y48" s="23"/>
      <c r="Z48" s="23"/>
    </row>
    <row r="49" spans="1:26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Y49" s="23"/>
      <c r="Z49" s="23"/>
    </row>
    <row r="50" spans="1:26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Y50" s="23"/>
      <c r="Z50" s="23"/>
    </row>
    <row r="51" spans="1:26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Y51" s="23"/>
      <c r="Z51" s="23"/>
    </row>
    <row r="52" spans="1:26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Y52" s="23"/>
      <c r="Z52" s="23"/>
    </row>
    <row r="53" spans="1:26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Y53" s="23"/>
      <c r="Z53" s="23"/>
    </row>
    <row r="54" spans="1:26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Y54" s="23"/>
      <c r="Z54" s="23"/>
    </row>
    <row r="55" spans="1:26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Y55" s="23"/>
      <c r="Z55" s="23"/>
    </row>
    <row r="56" spans="1:26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Y56" s="23"/>
      <c r="Z56" s="23"/>
    </row>
    <row r="57" spans="1:26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Y57" s="23"/>
      <c r="Z57" s="23"/>
    </row>
    <row r="58" spans="1:26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Y58" s="23"/>
      <c r="Z58" s="23"/>
    </row>
    <row r="59" spans="1:26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Y59" s="23"/>
      <c r="Z59" s="23"/>
    </row>
    <row r="60" spans="1:26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Y60" s="23"/>
      <c r="Z60" s="23"/>
    </row>
    <row r="61" spans="1:26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Y61" s="23"/>
      <c r="Z61" s="23"/>
    </row>
    <row r="62" spans="1:26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Y62" s="23"/>
      <c r="Z62" s="23"/>
    </row>
    <row r="63" spans="1:26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Y63" s="23"/>
      <c r="Z63" s="23"/>
    </row>
    <row r="64" spans="1:26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Y64" s="23"/>
      <c r="Z64" s="23"/>
    </row>
    <row r="65" spans="1:26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Y65" s="23"/>
      <c r="Z65" s="23"/>
    </row>
    <row r="66" spans="1:26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Y66" s="23"/>
      <c r="Z66" s="23"/>
    </row>
    <row r="67" spans="1:26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Y67" s="23"/>
      <c r="Z67" s="23"/>
    </row>
    <row r="68" spans="1:26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Y68" s="23"/>
      <c r="Z68" s="23"/>
    </row>
    <row r="69" spans="1:26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Y69" s="23"/>
      <c r="Z69" s="23"/>
    </row>
    <row r="70" spans="1:26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Y70" s="23"/>
      <c r="Z70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8848-CA4A-455B-B34B-4AFCDF419004}">
  <dimension ref="A1:S43"/>
  <sheetViews>
    <sheetView zoomScale="65" zoomScaleNormal="65" workbookViewId="0">
      <selection activeCell="Y7" sqref="Y7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8.816406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</cols>
  <sheetData>
    <row r="1" spans="1:19" x14ac:dyDescent="0.35">
      <c r="A1" s="22" t="s">
        <v>71</v>
      </c>
      <c r="B1" s="23"/>
      <c r="C1" s="21"/>
      <c r="D1" s="21"/>
      <c r="E1" s="21"/>
      <c r="F1" s="21"/>
      <c r="G1" s="21"/>
      <c r="H1" s="21"/>
      <c r="I1" s="23"/>
      <c r="J1" s="23"/>
      <c r="K1" s="19"/>
      <c r="L1" s="19"/>
      <c r="M1" s="19"/>
      <c r="N1" s="1"/>
      <c r="R1" s="1"/>
      <c r="S1" s="1"/>
    </row>
    <row r="2" spans="1:19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/>
      <c r="K2" s="19"/>
      <c r="L2" s="12"/>
      <c r="M2" s="12"/>
      <c r="N2" s="1"/>
      <c r="R2" s="1"/>
      <c r="S2" s="1"/>
    </row>
    <row r="3" spans="1:19" x14ac:dyDescent="0.35">
      <c r="A3" s="24">
        <v>43586</v>
      </c>
      <c r="B3" s="20">
        <v>5906934.9339546235</v>
      </c>
      <c r="C3" s="21"/>
      <c r="D3" s="21"/>
      <c r="E3" s="19" t="s">
        <v>218</v>
      </c>
      <c r="F3" s="19">
        <f>SUM(B3:B5)</f>
        <v>18277307.345589075</v>
      </c>
      <c r="G3" s="12"/>
      <c r="H3" s="12"/>
      <c r="I3" s="23"/>
      <c r="J3" s="23"/>
      <c r="K3" s="4"/>
      <c r="L3" s="12"/>
      <c r="M3" s="12"/>
      <c r="N3" s="1"/>
      <c r="Q3" s="4"/>
      <c r="R3" s="1"/>
      <c r="S3" s="1"/>
    </row>
    <row r="4" spans="1:19" x14ac:dyDescent="0.35">
      <c r="A4" s="24">
        <v>43617</v>
      </c>
      <c r="B4" s="20">
        <v>5998838.8128590984</v>
      </c>
      <c r="C4" s="21"/>
      <c r="D4" s="21"/>
      <c r="E4" s="19" t="s">
        <v>219</v>
      </c>
      <c r="F4" s="19">
        <f>SUM(B6:B8)</f>
        <v>18881999.095020659</v>
      </c>
      <c r="G4" s="12"/>
      <c r="H4" s="12">
        <f>(SUM(B6:B8)-SUM(B3:B5))/SUM(B3:B5)</f>
        <v>3.3084290699828732E-2</v>
      </c>
      <c r="I4" s="23"/>
      <c r="J4" s="23"/>
      <c r="K4" s="4"/>
      <c r="L4" s="12"/>
      <c r="M4" s="12"/>
      <c r="N4" s="1"/>
      <c r="Q4" s="4"/>
      <c r="R4" s="1"/>
      <c r="S4" s="1"/>
    </row>
    <row r="5" spans="1:19" x14ac:dyDescent="0.35">
      <c r="A5" s="24">
        <v>43647</v>
      </c>
      <c r="B5" s="20">
        <v>6371533.5987753533</v>
      </c>
      <c r="C5" s="21"/>
      <c r="D5" s="21"/>
      <c r="E5" s="19" t="s">
        <v>220</v>
      </c>
      <c r="F5" s="19">
        <f>SUM(B9:B11)</f>
        <v>31733420.24008821</v>
      </c>
      <c r="G5" s="12"/>
      <c r="H5" s="12">
        <f>(SUM(B9:B11)-SUM(B6:B8))/SUM(B6:B8)</f>
        <v>0.68061761259466314</v>
      </c>
      <c r="I5" s="23"/>
      <c r="J5" s="23"/>
      <c r="K5" s="5"/>
      <c r="L5" s="12"/>
      <c r="M5" s="12"/>
      <c r="N5" s="1"/>
      <c r="Q5" s="4"/>
      <c r="R5" s="1"/>
      <c r="S5" s="1"/>
    </row>
    <row r="6" spans="1:19" x14ac:dyDescent="0.35">
      <c r="A6" s="24">
        <v>43678</v>
      </c>
      <c r="B6" s="20">
        <v>5618193.7923587989</v>
      </c>
      <c r="C6" s="21"/>
      <c r="D6" s="21"/>
      <c r="E6" s="19" t="s">
        <v>221</v>
      </c>
      <c r="F6" s="19">
        <f>SUM(B12:B14)</f>
        <v>13947926.662143899</v>
      </c>
      <c r="G6" s="12"/>
      <c r="H6" s="12">
        <f>(SUM(B12:B14)-SUM(B9:B11))/SUM(B9:B11)</f>
        <v>-0.56046569967507764</v>
      </c>
      <c r="I6" s="23"/>
      <c r="J6" s="23"/>
      <c r="K6" s="4"/>
      <c r="L6" s="12"/>
      <c r="M6" s="12"/>
      <c r="N6" s="1"/>
      <c r="Q6" s="4"/>
      <c r="R6" s="1"/>
      <c r="S6" s="1"/>
    </row>
    <row r="7" spans="1:19" x14ac:dyDescent="0.35">
      <c r="A7" s="24">
        <v>43709</v>
      </c>
      <c r="B7" s="20">
        <v>5689968.5057213111</v>
      </c>
      <c r="C7" s="21"/>
      <c r="D7" s="21"/>
      <c r="E7" s="19" t="s">
        <v>222</v>
      </c>
      <c r="F7" s="19">
        <f>SUM(B15:B17)</f>
        <v>23949378.451951936</v>
      </c>
      <c r="G7" s="12">
        <f t="shared" ref="G7:G14" si="0">(F7-F3)/F3</f>
        <v>0.31033406612444586</v>
      </c>
      <c r="H7" s="12">
        <f>(SUM(B15:B17)-SUM(B12:B14))/SUM(B12:B14)</f>
        <v>0.71705652259794284</v>
      </c>
      <c r="I7" s="23"/>
      <c r="J7" s="23"/>
      <c r="K7" s="5"/>
      <c r="L7" s="12"/>
      <c r="M7" s="12"/>
      <c r="N7" s="1"/>
      <c r="Q7" s="4"/>
      <c r="R7" s="1"/>
      <c r="S7" s="1"/>
    </row>
    <row r="8" spans="1:19" x14ac:dyDescent="0.35">
      <c r="A8" s="24">
        <v>43739</v>
      </c>
      <c r="B8" s="20">
        <v>7573836.7969405483</v>
      </c>
      <c r="C8" s="21"/>
      <c r="D8" s="21"/>
      <c r="E8" s="19" t="s">
        <v>223</v>
      </c>
      <c r="F8" s="19">
        <f>SUM(B18:B20)</f>
        <v>27211047.852005675</v>
      </c>
      <c r="G8" s="12">
        <f t="shared" si="0"/>
        <v>0.4411105368171242</v>
      </c>
      <c r="H8" s="12">
        <f>(SUM(B18:B20)-SUM(B15:B17))/SUM(B15:B17)</f>
        <v>0.13619014817430075</v>
      </c>
      <c r="I8" s="23"/>
      <c r="J8" s="23"/>
      <c r="K8" s="5"/>
      <c r="L8" s="12"/>
      <c r="M8" s="12"/>
      <c r="N8" s="1"/>
      <c r="Q8" s="4"/>
      <c r="R8" s="1"/>
      <c r="S8" s="1"/>
    </row>
    <row r="9" spans="1:19" x14ac:dyDescent="0.35">
      <c r="A9" s="24">
        <v>43770</v>
      </c>
      <c r="B9" s="20">
        <v>13020050.893992923</v>
      </c>
      <c r="C9" s="21"/>
      <c r="D9" s="21"/>
      <c r="E9" s="19" t="s">
        <v>224</v>
      </c>
      <c r="F9" s="19">
        <f>SUM(B21:B23)</f>
        <v>41184559.748828366</v>
      </c>
      <c r="G9" s="12">
        <f t="shared" si="0"/>
        <v>0.29782921088350622</v>
      </c>
      <c r="H9" s="12">
        <f>(SUM(B21:B23)-SUM(B18:B20))/SUM(B18:B20)</f>
        <v>0.5135234766709923</v>
      </c>
      <c r="I9" s="23"/>
      <c r="J9" s="23"/>
      <c r="K9" s="4"/>
      <c r="L9" s="12"/>
      <c r="M9" s="12"/>
      <c r="N9" s="1"/>
      <c r="Q9" s="4"/>
      <c r="R9" s="1"/>
      <c r="S9" s="1"/>
    </row>
    <row r="10" spans="1:19" x14ac:dyDescent="0.35">
      <c r="A10" s="24">
        <v>43800</v>
      </c>
      <c r="B10" s="20">
        <v>12024889.016353445</v>
      </c>
      <c r="C10" s="21"/>
      <c r="D10" s="21"/>
      <c r="E10" s="19" t="s">
        <v>225</v>
      </c>
      <c r="F10" s="19">
        <f>SUM(B24:B26)</f>
        <v>23555297.934109025</v>
      </c>
      <c r="G10" s="12">
        <f t="shared" si="0"/>
        <v>0.68880282386632519</v>
      </c>
      <c r="H10" s="12">
        <f>(SUM(B24:B26)-SUM(B21:B23))/SUM(B21:B23)</f>
        <v>-0.42805512362484016</v>
      </c>
      <c r="I10" s="23"/>
      <c r="J10" s="23"/>
      <c r="K10" s="4"/>
      <c r="L10" s="12"/>
      <c r="M10" s="12"/>
      <c r="N10" s="1"/>
      <c r="Q10" s="4"/>
      <c r="R10" s="1"/>
      <c r="S10" s="1"/>
    </row>
    <row r="11" spans="1:19" x14ac:dyDescent="0.35">
      <c r="A11" s="24">
        <v>43831</v>
      </c>
      <c r="B11" s="20">
        <v>6688480.3297418412</v>
      </c>
      <c r="C11" s="21"/>
      <c r="D11" s="21"/>
      <c r="E11" s="19" t="s">
        <v>226</v>
      </c>
      <c r="F11" s="19">
        <f>SUM(B27:B29)</f>
        <v>30557356.133555695</v>
      </c>
      <c r="G11" s="12">
        <f t="shared" si="0"/>
        <v>0.2759143705904899</v>
      </c>
      <c r="H11" s="12">
        <f>(SUM(B27:B29)-SUM(B24:B26))/SUM(B24:B26)</f>
        <v>0.29726043877829317</v>
      </c>
      <c r="I11" s="23"/>
      <c r="J11" s="23"/>
      <c r="K11" s="5"/>
      <c r="L11" s="12"/>
      <c r="M11" s="12"/>
      <c r="N11" s="1"/>
      <c r="Q11" s="4"/>
      <c r="R11" s="1"/>
      <c r="S11" s="1"/>
    </row>
    <row r="12" spans="1:19" x14ac:dyDescent="0.35">
      <c r="A12" s="24">
        <v>43862</v>
      </c>
      <c r="B12" s="20">
        <v>5705570.5631780541</v>
      </c>
      <c r="C12" s="21"/>
      <c r="D12" s="21"/>
      <c r="E12" s="19" t="s">
        <v>227</v>
      </c>
      <c r="F12" s="19">
        <f>SUM(B30:B32)</f>
        <v>30201434.433454029</v>
      </c>
      <c r="G12" s="12">
        <f t="shared" si="0"/>
        <v>0.10989604655110471</v>
      </c>
      <c r="H12" s="12">
        <f>(SUM(B30:B32)-SUM(B27:B29))/SUM(B27:B29)</f>
        <v>-1.1647660175378223E-2</v>
      </c>
      <c r="I12" s="23"/>
      <c r="J12" s="23"/>
      <c r="K12" s="4"/>
      <c r="L12" s="12"/>
      <c r="M12" s="12"/>
      <c r="N12" s="1"/>
      <c r="Q12" s="4"/>
      <c r="R12" s="1"/>
      <c r="S12" s="1"/>
    </row>
    <row r="13" spans="1:19" x14ac:dyDescent="0.35">
      <c r="A13" s="24">
        <v>43891</v>
      </c>
      <c r="B13" s="20">
        <v>4060794.050947357</v>
      </c>
      <c r="C13" s="21"/>
      <c r="D13" s="21"/>
      <c r="E13" s="19" t="s">
        <v>228</v>
      </c>
      <c r="F13" s="19">
        <f>SUM(B33:B35)</f>
        <v>43637046.677925311</v>
      </c>
      <c r="G13" s="12">
        <f t="shared" si="0"/>
        <v>5.9548698445579813E-2</v>
      </c>
      <c r="H13" s="12">
        <f>(SUM(B33:B35)-SUM(B30:B32))/SUM(B30:B32)</f>
        <v>0.44486669247698707</v>
      </c>
      <c r="I13" s="23"/>
      <c r="J13" s="23"/>
      <c r="K13" s="4"/>
      <c r="L13" s="12"/>
      <c r="M13" s="12"/>
      <c r="N13" s="1"/>
      <c r="Q13" s="4"/>
      <c r="R13" s="1"/>
      <c r="S13" s="1"/>
    </row>
    <row r="14" spans="1:19" x14ac:dyDescent="0.35">
      <c r="A14" s="24">
        <v>43922</v>
      </c>
      <c r="B14" s="20">
        <v>4181562.0480184872</v>
      </c>
      <c r="C14" s="21"/>
      <c r="D14" s="21"/>
      <c r="E14" s="19" t="s">
        <v>229</v>
      </c>
      <c r="F14" s="19">
        <f>SUM(B36:B38)</f>
        <v>22923219.373932734</v>
      </c>
      <c r="G14" s="12">
        <f t="shared" si="0"/>
        <v>-2.6833817256075341E-2</v>
      </c>
      <c r="H14" s="12">
        <f>(SUM(B36:B38)-SUM(B33:B35))/SUM(B33:B35)</f>
        <v>-0.4746844454638835</v>
      </c>
      <c r="I14" s="23"/>
      <c r="J14" s="23"/>
      <c r="K14" s="19"/>
      <c r="L14" s="12"/>
      <c r="M14" s="12"/>
      <c r="N14" s="1"/>
      <c r="Q14" s="4"/>
      <c r="R14" s="1"/>
      <c r="S14" s="1"/>
    </row>
    <row r="15" spans="1:19" x14ac:dyDescent="0.35">
      <c r="A15" s="24">
        <v>43952</v>
      </c>
      <c r="B15" s="20">
        <v>7369561.9428628189</v>
      </c>
      <c r="C15" s="21">
        <f t="shared" ref="C15:C39" si="1">(B15-B3)/B3</f>
        <v>0.24761183680907484</v>
      </c>
      <c r="D15" s="21"/>
      <c r="E15" s="21"/>
      <c r="F15" s="21"/>
      <c r="G15" s="21"/>
      <c r="H15" s="21"/>
      <c r="I15" s="23"/>
      <c r="J15" s="23"/>
      <c r="K15" s="4"/>
      <c r="L15" s="12"/>
      <c r="M15" s="12"/>
      <c r="N15" s="3"/>
      <c r="Q15" s="4"/>
      <c r="R15" s="3"/>
      <c r="S15" s="1"/>
    </row>
    <row r="16" spans="1:19" x14ac:dyDescent="0.35">
      <c r="A16" s="24">
        <v>43983</v>
      </c>
      <c r="B16" s="20">
        <v>8603046.2876146045</v>
      </c>
      <c r="C16" s="21">
        <f t="shared" si="1"/>
        <v>0.43411859461419972</v>
      </c>
      <c r="D16" s="21"/>
      <c r="E16" s="21"/>
      <c r="F16" s="21"/>
      <c r="G16" s="21"/>
      <c r="H16" s="21"/>
      <c r="I16" s="23"/>
      <c r="J16" s="23"/>
      <c r="K16" s="4"/>
      <c r="L16" s="12"/>
      <c r="M16" s="12"/>
      <c r="N16" s="3"/>
      <c r="Q16" s="4"/>
      <c r="R16" s="3"/>
      <c r="S16" s="1"/>
    </row>
    <row r="17" spans="1:19" x14ac:dyDescent="0.35">
      <c r="A17" s="24">
        <v>44013</v>
      </c>
      <c r="B17" s="20">
        <v>7976770.2214745125</v>
      </c>
      <c r="C17" s="21">
        <f t="shared" si="1"/>
        <v>0.25193881470038787</v>
      </c>
      <c r="D17" s="21"/>
      <c r="E17" s="21"/>
      <c r="F17" s="21"/>
      <c r="G17" s="21"/>
      <c r="H17" s="21"/>
      <c r="I17" s="23"/>
      <c r="J17" s="23"/>
      <c r="K17" s="19"/>
      <c r="L17" s="12"/>
      <c r="M17" s="12"/>
      <c r="N17" s="3"/>
      <c r="Q17" s="4"/>
      <c r="R17" s="3"/>
      <c r="S17" s="1"/>
    </row>
    <row r="18" spans="1:19" x14ac:dyDescent="0.35">
      <c r="A18" s="24">
        <v>44044</v>
      </c>
      <c r="B18" s="20">
        <v>7878202.5761599652</v>
      </c>
      <c r="C18" s="21">
        <f t="shared" si="1"/>
        <v>0.40226607826788785</v>
      </c>
      <c r="D18" s="21"/>
      <c r="E18" s="21"/>
      <c r="F18" s="21"/>
      <c r="G18" s="21"/>
      <c r="H18" s="21"/>
      <c r="I18" s="23"/>
      <c r="J18" s="23"/>
      <c r="K18" s="4"/>
      <c r="L18" s="12"/>
      <c r="M18" s="12"/>
      <c r="N18" s="3"/>
      <c r="Q18" s="4"/>
      <c r="R18" s="3"/>
      <c r="S18" s="1"/>
    </row>
    <row r="19" spans="1:19" x14ac:dyDescent="0.35">
      <c r="A19" s="24">
        <v>44075</v>
      </c>
      <c r="B19" s="20">
        <v>8584031.9780673217</v>
      </c>
      <c r="C19" s="21">
        <f t="shared" si="1"/>
        <v>0.5086255696206412</v>
      </c>
      <c r="D19" s="21"/>
      <c r="E19" s="21"/>
      <c r="F19" s="21"/>
      <c r="G19" s="21"/>
      <c r="H19" s="21"/>
      <c r="I19" s="23"/>
      <c r="J19" s="23"/>
      <c r="K19" s="4"/>
      <c r="L19" s="12"/>
      <c r="M19" s="12"/>
      <c r="N19" s="3"/>
      <c r="Q19" s="4"/>
      <c r="R19" s="3"/>
      <c r="S19" s="1"/>
    </row>
    <row r="20" spans="1:19" x14ac:dyDescent="0.35">
      <c r="A20" s="24">
        <v>44105</v>
      </c>
      <c r="B20" s="20">
        <v>10748813.297778387</v>
      </c>
      <c r="C20" s="21">
        <f t="shared" si="1"/>
        <v>0.41920318406126339</v>
      </c>
      <c r="D20" s="21"/>
      <c r="E20" s="21"/>
      <c r="F20" s="21"/>
      <c r="G20" s="21"/>
      <c r="H20" s="21"/>
      <c r="I20" s="23"/>
      <c r="J20" s="23"/>
      <c r="K20" s="5"/>
      <c r="L20" s="12"/>
      <c r="M20" s="12"/>
      <c r="N20" s="3"/>
      <c r="Q20" s="4"/>
      <c r="R20" s="3"/>
      <c r="S20" s="1"/>
    </row>
    <row r="21" spans="1:19" x14ac:dyDescent="0.35">
      <c r="A21" s="24">
        <v>44136</v>
      </c>
      <c r="B21" s="20">
        <v>16661166.070905585</v>
      </c>
      <c r="C21" s="21">
        <f t="shared" si="1"/>
        <v>0.27965445039792952</v>
      </c>
      <c r="D21" s="21"/>
      <c r="E21" s="21"/>
      <c r="F21" s="21"/>
      <c r="G21" s="21"/>
      <c r="H21" s="21"/>
      <c r="I21" s="23"/>
      <c r="J21" s="23"/>
      <c r="K21" s="4"/>
      <c r="L21" s="12"/>
      <c r="M21" s="12"/>
      <c r="N21" s="3"/>
      <c r="Q21" s="4"/>
      <c r="R21" s="3"/>
      <c r="S21" s="1"/>
    </row>
    <row r="22" spans="1:19" x14ac:dyDescent="0.35">
      <c r="A22" s="24">
        <v>44166</v>
      </c>
      <c r="B22" s="20">
        <v>15256176.109791696</v>
      </c>
      <c r="C22" s="21">
        <f t="shared" si="1"/>
        <v>0.26871658349975697</v>
      </c>
      <c r="D22" s="21"/>
      <c r="E22" s="21"/>
      <c r="F22" s="21"/>
      <c r="G22" s="21"/>
      <c r="H22" s="21"/>
      <c r="I22" s="23"/>
      <c r="J22" s="23"/>
      <c r="K22" s="4"/>
      <c r="L22" s="12"/>
      <c r="M22" s="12"/>
      <c r="N22" s="3"/>
      <c r="Q22" s="4"/>
      <c r="R22" s="3"/>
      <c r="S22" s="1"/>
    </row>
    <row r="23" spans="1:19" x14ac:dyDescent="0.35">
      <c r="A23" s="24">
        <v>44197</v>
      </c>
      <c r="B23" s="20">
        <v>9267217.5681310873</v>
      </c>
      <c r="C23" s="21">
        <f t="shared" si="1"/>
        <v>0.38554905019639629</v>
      </c>
      <c r="D23" s="21"/>
      <c r="E23" s="21"/>
      <c r="F23" s="21"/>
      <c r="G23" s="21"/>
      <c r="H23" s="21"/>
      <c r="I23" s="23"/>
      <c r="J23" s="23"/>
      <c r="K23" s="5"/>
      <c r="L23" s="12"/>
      <c r="M23" s="12"/>
      <c r="N23" s="3"/>
      <c r="Q23" s="4"/>
      <c r="R23" s="3"/>
      <c r="S23" s="1"/>
    </row>
    <row r="24" spans="1:19" x14ac:dyDescent="0.35">
      <c r="A24" s="24">
        <v>44228</v>
      </c>
      <c r="B24" s="20">
        <v>7315450.0429795571</v>
      </c>
      <c r="C24" s="21">
        <f t="shared" si="1"/>
        <v>0.282159244544473</v>
      </c>
      <c r="D24" s="21"/>
      <c r="E24" s="21"/>
      <c r="F24" s="21"/>
      <c r="G24" s="21"/>
      <c r="H24" s="21"/>
      <c r="I24" s="23"/>
      <c r="J24" s="23"/>
      <c r="K24" s="4"/>
      <c r="L24" s="12"/>
      <c r="M24" s="12"/>
      <c r="N24" s="3"/>
      <c r="Q24" s="4"/>
      <c r="R24" s="3"/>
      <c r="S24" s="1"/>
    </row>
    <row r="25" spans="1:19" x14ac:dyDescent="0.35">
      <c r="A25" s="24">
        <v>44256</v>
      </c>
      <c r="B25" s="20">
        <v>7960408.280613577</v>
      </c>
      <c r="C25" s="21">
        <f t="shared" si="1"/>
        <v>0.96030829949538199</v>
      </c>
      <c r="D25" s="21"/>
      <c r="E25" s="21"/>
      <c r="F25" s="21"/>
      <c r="G25" s="21"/>
      <c r="H25" s="21"/>
      <c r="I25" s="23"/>
      <c r="J25" s="23"/>
      <c r="K25" s="4"/>
      <c r="L25" s="12"/>
      <c r="M25" s="12"/>
      <c r="N25" s="3"/>
      <c r="O25" s="1"/>
      <c r="Q25" s="4"/>
      <c r="R25" s="3"/>
      <c r="S25" s="1"/>
    </row>
    <row r="26" spans="1:19" x14ac:dyDescent="0.35">
      <c r="A26" s="24">
        <v>44287</v>
      </c>
      <c r="B26" s="20">
        <v>8279439.6105158888</v>
      </c>
      <c r="C26" s="21">
        <f t="shared" si="1"/>
        <v>0.97998726682514703</v>
      </c>
      <c r="D26" s="21"/>
      <c r="E26" s="21"/>
      <c r="F26" s="21"/>
      <c r="G26" s="21"/>
      <c r="H26" s="21"/>
      <c r="I26" s="23"/>
      <c r="J26" s="23"/>
      <c r="K26" s="5"/>
      <c r="L26" s="12"/>
      <c r="M26" s="12"/>
      <c r="N26" s="3"/>
      <c r="O26" s="1"/>
      <c r="Q26" s="4"/>
      <c r="R26" s="3"/>
      <c r="S26" s="1"/>
    </row>
    <row r="27" spans="1:19" x14ac:dyDescent="0.35">
      <c r="A27" s="24">
        <v>44317</v>
      </c>
      <c r="B27" s="20">
        <v>10488860.066609794</v>
      </c>
      <c r="C27" s="21">
        <f t="shared" si="1"/>
        <v>0.42326778008398641</v>
      </c>
      <c r="D27" s="21"/>
      <c r="E27" s="21"/>
      <c r="F27" s="21"/>
      <c r="G27" s="21"/>
      <c r="H27" s="21"/>
      <c r="I27" s="23"/>
      <c r="J27" s="23"/>
      <c r="K27" s="4"/>
      <c r="L27" s="12"/>
      <c r="M27" s="12"/>
      <c r="N27" s="3"/>
      <c r="O27" s="1"/>
      <c r="Q27" s="4"/>
      <c r="R27" s="3"/>
      <c r="S27" s="1"/>
    </row>
    <row r="28" spans="1:19" x14ac:dyDescent="0.35">
      <c r="A28" s="24">
        <v>44348</v>
      </c>
      <c r="B28" s="20">
        <v>9927770.4830528125</v>
      </c>
      <c r="C28" s="21">
        <f t="shared" si="1"/>
        <v>0.15398315330993281</v>
      </c>
      <c r="D28" s="21"/>
      <c r="E28" s="21"/>
      <c r="F28" s="21"/>
      <c r="G28" s="21"/>
      <c r="H28" s="21"/>
      <c r="I28" s="23"/>
      <c r="J28" s="23"/>
      <c r="K28" s="4"/>
      <c r="L28" s="12"/>
      <c r="M28" s="12"/>
      <c r="N28" s="3"/>
      <c r="O28" s="1"/>
      <c r="Q28" s="4"/>
      <c r="R28" s="3"/>
      <c r="S28" s="1"/>
    </row>
    <row r="29" spans="1:19" x14ac:dyDescent="0.35">
      <c r="A29" s="24">
        <v>44378</v>
      </c>
      <c r="B29" s="20">
        <v>10140725.58389309</v>
      </c>
      <c r="C29" s="21">
        <f t="shared" si="1"/>
        <v>0.27128214833027608</v>
      </c>
      <c r="D29" s="21"/>
      <c r="E29" s="21"/>
      <c r="F29" s="21"/>
      <c r="G29" s="21"/>
      <c r="H29" s="21"/>
      <c r="I29" s="23"/>
      <c r="J29" s="23"/>
      <c r="K29" s="5"/>
      <c r="L29" s="12"/>
      <c r="M29" s="12"/>
      <c r="N29" s="3"/>
      <c r="O29" s="1"/>
      <c r="Q29" s="4"/>
      <c r="R29" s="3"/>
      <c r="S29" s="1"/>
    </row>
    <row r="30" spans="1:19" x14ac:dyDescent="0.35">
      <c r="A30" s="24">
        <v>44409</v>
      </c>
      <c r="B30" s="20">
        <v>10346468.677363098</v>
      </c>
      <c r="C30" s="21">
        <f t="shared" si="1"/>
        <v>0.31330320302657511</v>
      </c>
      <c r="D30" s="21"/>
      <c r="E30" s="21"/>
      <c r="F30" s="21"/>
      <c r="G30" s="21"/>
      <c r="H30" s="21"/>
      <c r="I30" s="23"/>
      <c r="J30" s="23"/>
      <c r="K30" s="4"/>
      <c r="L30" s="12"/>
      <c r="M30" s="12"/>
      <c r="N30" s="3"/>
      <c r="O30" s="1"/>
      <c r="Q30" s="4"/>
      <c r="R30" s="3"/>
      <c r="S30" s="1"/>
    </row>
    <row r="31" spans="1:19" x14ac:dyDescent="0.35">
      <c r="A31" s="24">
        <v>44440</v>
      </c>
      <c r="B31" s="20">
        <v>8780293.2675300352</v>
      </c>
      <c r="C31" s="21">
        <f t="shared" si="1"/>
        <v>2.2863531958428395E-2</v>
      </c>
      <c r="D31" s="21"/>
      <c r="E31" s="21"/>
      <c r="F31" s="21"/>
      <c r="G31" s="21"/>
      <c r="H31" s="21"/>
      <c r="I31" s="23"/>
      <c r="J31" s="23"/>
      <c r="K31" s="4"/>
      <c r="L31" s="12"/>
      <c r="M31" s="12"/>
      <c r="N31" s="3"/>
      <c r="O31" s="1"/>
      <c r="Q31" s="4"/>
      <c r="R31" s="3"/>
      <c r="S31" s="1"/>
    </row>
    <row r="32" spans="1:19" x14ac:dyDescent="0.35">
      <c r="A32" s="24">
        <v>44470</v>
      </c>
      <c r="B32" s="20">
        <v>11074672.488560896</v>
      </c>
      <c r="C32" s="21">
        <f t="shared" si="1"/>
        <v>3.0315829455318553E-2</v>
      </c>
      <c r="D32" s="21"/>
      <c r="E32" s="21"/>
      <c r="F32" s="21"/>
      <c r="G32" s="21"/>
      <c r="H32" s="21"/>
      <c r="I32" s="23"/>
      <c r="J32" s="23"/>
      <c r="K32" s="5"/>
      <c r="L32" s="12"/>
      <c r="M32" s="12"/>
      <c r="N32" s="3"/>
      <c r="O32" s="1"/>
      <c r="Q32" s="4"/>
      <c r="R32" s="3"/>
      <c r="S32" s="1"/>
    </row>
    <row r="33" spans="1:19" x14ac:dyDescent="0.35">
      <c r="A33" s="24">
        <v>44501</v>
      </c>
      <c r="B33" s="20">
        <v>19427073.917309728</v>
      </c>
      <c r="C33" s="21">
        <f t="shared" si="1"/>
        <v>0.16600925977408537</v>
      </c>
      <c r="D33" s="21"/>
      <c r="E33" s="21"/>
      <c r="F33" s="21"/>
      <c r="G33" s="21"/>
      <c r="H33" s="21"/>
      <c r="I33" s="23"/>
      <c r="J33" s="23"/>
      <c r="K33" s="4"/>
      <c r="L33" s="12"/>
      <c r="M33" s="12"/>
      <c r="N33" s="3"/>
      <c r="O33" s="1"/>
      <c r="Q33" s="4"/>
      <c r="R33" s="3"/>
      <c r="S33" s="1"/>
    </row>
    <row r="34" spans="1:19" x14ac:dyDescent="0.35">
      <c r="A34" s="24">
        <v>44531</v>
      </c>
      <c r="B34" s="20">
        <v>14055210.835188266</v>
      </c>
      <c r="C34" s="21">
        <f t="shared" si="1"/>
        <v>-7.8719940433345445E-2</v>
      </c>
      <c r="D34" s="21"/>
      <c r="E34" s="21"/>
      <c r="F34" s="21"/>
      <c r="G34" s="21"/>
      <c r="H34" s="21"/>
      <c r="I34" s="23"/>
      <c r="J34" s="23"/>
      <c r="K34" s="4"/>
      <c r="L34" s="12"/>
      <c r="M34" s="12"/>
      <c r="N34" s="3"/>
      <c r="O34" s="1"/>
      <c r="Q34" s="4"/>
      <c r="R34" s="3"/>
      <c r="S34" s="1"/>
    </row>
    <row r="35" spans="1:19" x14ac:dyDescent="0.35">
      <c r="A35" s="24">
        <v>44562</v>
      </c>
      <c r="B35" s="20">
        <v>10154761.925427318</v>
      </c>
      <c r="C35" s="21">
        <f t="shared" si="1"/>
        <v>9.5772474399262508E-2</v>
      </c>
      <c r="D35" s="21"/>
      <c r="E35" s="21"/>
      <c r="F35" s="21"/>
      <c r="G35" s="21"/>
      <c r="H35" s="21"/>
      <c r="I35" s="23"/>
      <c r="J35" s="23"/>
      <c r="K35" s="5"/>
      <c r="L35" s="12"/>
      <c r="M35" s="12"/>
      <c r="N35" s="3"/>
      <c r="O35" s="1"/>
      <c r="Q35" s="4"/>
      <c r="R35" s="3"/>
      <c r="S35" s="1"/>
    </row>
    <row r="36" spans="1:19" x14ac:dyDescent="0.35">
      <c r="A36" s="24">
        <v>44593</v>
      </c>
      <c r="B36" s="20">
        <v>7092010.1758463178</v>
      </c>
      <c r="C36" s="21">
        <f t="shared" si="1"/>
        <v>-3.0543557241248416E-2</v>
      </c>
      <c r="D36" s="21"/>
      <c r="E36" s="21"/>
      <c r="F36" s="21"/>
      <c r="G36" s="21"/>
      <c r="H36" s="21"/>
      <c r="I36" s="23"/>
      <c r="J36" s="23"/>
      <c r="K36" s="4"/>
      <c r="L36" s="12"/>
      <c r="M36" s="12"/>
      <c r="N36" s="3"/>
      <c r="O36" s="1"/>
      <c r="Q36" s="4"/>
      <c r="R36" s="3"/>
      <c r="S36" s="1"/>
    </row>
    <row r="37" spans="1:19" x14ac:dyDescent="0.35">
      <c r="A37" s="24">
        <v>44621</v>
      </c>
      <c r="B37" s="20">
        <v>7850731.1691241004</v>
      </c>
      <c r="C37" s="21">
        <f t="shared" si="1"/>
        <v>-1.3777824908375539E-2</v>
      </c>
      <c r="D37" s="21"/>
      <c r="E37" s="21"/>
      <c r="F37" s="21"/>
      <c r="G37" s="21"/>
      <c r="H37" s="21"/>
      <c r="I37" s="23"/>
      <c r="J37" s="23"/>
      <c r="K37" s="4"/>
      <c r="L37" s="12"/>
      <c r="M37" s="12"/>
      <c r="N37" s="3"/>
      <c r="O37" s="1"/>
      <c r="Q37" s="4"/>
      <c r="R37" s="3"/>
      <c r="S37" s="1"/>
    </row>
    <row r="38" spans="1:19" x14ac:dyDescent="0.35">
      <c r="A38" s="24">
        <v>44652</v>
      </c>
      <c r="B38" s="20">
        <v>7980478.0289623179</v>
      </c>
      <c r="C38" s="21">
        <f t="shared" si="1"/>
        <v>-3.6108915049498473E-2</v>
      </c>
      <c r="D38" s="21"/>
      <c r="E38" s="21"/>
      <c r="F38" s="21"/>
      <c r="G38" s="21"/>
      <c r="H38" s="21"/>
      <c r="I38" s="23"/>
      <c r="J38" s="23"/>
      <c r="K38" s="5"/>
      <c r="L38" s="12"/>
      <c r="M38" s="12"/>
      <c r="N38" s="3"/>
      <c r="O38" s="1"/>
      <c r="Q38" s="4"/>
      <c r="R38" s="3"/>
      <c r="S38" s="1"/>
    </row>
    <row r="39" spans="1:19" x14ac:dyDescent="0.35">
      <c r="A39" s="24">
        <v>44682</v>
      </c>
      <c r="B39" s="20">
        <v>9893414.1082164347</v>
      </c>
      <c r="C39" s="21">
        <f t="shared" si="1"/>
        <v>-5.6769368130756212E-2</v>
      </c>
      <c r="D39" s="21"/>
      <c r="E39" s="21"/>
      <c r="F39" s="21"/>
      <c r="G39" s="21"/>
      <c r="H39" s="21"/>
      <c r="I39" s="23"/>
      <c r="J39" s="23"/>
      <c r="K39" s="4"/>
      <c r="L39" s="12"/>
      <c r="M39" s="12"/>
      <c r="N39" s="2"/>
      <c r="O39" s="1"/>
      <c r="Q39" s="4"/>
      <c r="R39" s="3"/>
      <c r="S39" s="1"/>
    </row>
    <row r="40" spans="1:19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 spans="1:19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9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</row>
    <row r="43" spans="1:19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302E-5632-4331-B05E-E35D1A0C68A1}">
  <dimension ref="A1:AA42"/>
  <sheetViews>
    <sheetView topLeftCell="H1" zoomScale="65" zoomScaleNormal="65" workbookViewId="0">
      <selection activeCell="S2" sqref="S2:V13"/>
    </sheetView>
  </sheetViews>
  <sheetFormatPr defaultRowHeight="14.5" x14ac:dyDescent="0.35"/>
  <cols>
    <col min="1" max="1" width="10.26953125" customWidth="1"/>
    <col min="2" max="2" width="12.6328125" bestFit="1" customWidth="1"/>
    <col min="3" max="3" width="10.453125" bestFit="1" customWidth="1"/>
    <col min="4" max="4" width="8.7265625" style="19"/>
    <col min="5" max="5" width="7.1796875" style="19" bestFit="1" customWidth="1"/>
    <col min="6" max="6" width="11.453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8.63281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36328125" customWidth="1"/>
    <col min="25" max="26" width="12.453125" bestFit="1" customWidth="1"/>
    <col min="27" max="27" width="11.81640625" bestFit="1" customWidth="1"/>
  </cols>
  <sheetData>
    <row r="1" spans="1:27" x14ac:dyDescent="0.35">
      <c r="A1" s="22" t="s">
        <v>72</v>
      </c>
      <c r="B1" s="23"/>
      <c r="C1" s="21"/>
      <c r="D1" s="21"/>
      <c r="E1" s="21"/>
      <c r="F1" s="21"/>
      <c r="G1" s="21"/>
      <c r="H1" s="21"/>
      <c r="I1" s="23"/>
      <c r="J1" s="23" t="s">
        <v>161</v>
      </c>
      <c r="K1" s="23"/>
      <c r="L1" s="21"/>
      <c r="M1" s="21"/>
      <c r="N1" s="21"/>
      <c r="O1" s="21"/>
      <c r="P1" s="21"/>
      <c r="Q1" s="21"/>
      <c r="R1" s="23"/>
      <c r="S1" s="23" t="s">
        <v>179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432120.42558631743</v>
      </c>
      <c r="C3" s="21"/>
      <c r="D3" s="21"/>
      <c r="E3" s="19" t="s">
        <v>10</v>
      </c>
      <c r="F3" s="5">
        <f>SUM(B5:B7)</f>
        <v>1360557.6308620798</v>
      </c>
      <c r="G3" s="12"/>
      <c r="H3" s="12"/>
      <c r="I3" s="23"/>
      <c r="J3" s="22">
        <v>43586</v>
      </c>
      <c r="K3" s="27">
        <v>45610</v>
      </c>
      <c r="L3" s="21"/>
      <c r="M3" s="21"/>
      <c r="N3" s="19" t="s">
        <v>10</v>
      </c>
      <c r="O3" s="5">
        <f>SUM(K5:K7)</f>
        <v>131238</v>
      </c>
      <c r="P3" s="12"/>
      <c r="Q3" s="12"/>
      <c r="R3" s="23"/>
      <c r="S3" s="23" t="s">
        <v>10</v>
      </c>
      <c r="T3" s="26">
        <v>112.1</v>
      </c>
      <c r="U3" s="21"/>
      <c r="V3" s="21"/>
      <c r="W3" s="23"/>
      <c r="X3" s="19" t="s">
        <v>235</v>
      </c>
      <c r="Y3" s="19">
        <f>SLOPE(U7:U13,G7:G13)</f>
        <v>-3.5236312548161758E-2</v>
      </c>
      <c r="Z3" s="19">
        <f>INTERCEPT(U7:U13,G7:G13)</f>
        <v>5.6927031886797555E-2</v>
      </c>
      <c r="AA3" s="19">
        <f>RSQ(U7:U13,G7:G13)</f>
        <v>2.1248509769567638E-2</v>
      </c>
    </row>
    <row r="4" spans="1:27" x14ac:dyDescent="0.35">
      <c r="A4" s="24">
        <v>43617</v>
      </c>
      <c r="B4" s="20">
        <v>422401.09662901994</v>
      </c>
      <c r="C4" s="21"/>
      <c r="D4" s="21"/>
      <c r="E4" s="19" t="s">
        <v>9</v>
      </c>
      <c r="F4" s="5">
        <f>SUM(B8:B10)</f>
        <v>1217879.2121737581</v>
      </c>
      <c r="G4" s="12"/>
      <c r="H4" s="12">
        <f>(SUM(B8:B10)-SUM(B5:B7))/SUM(B5:B7)</f>
        <v>-0.10486760387938693</v>
      </c>
      <c r="I4" s="23"/>
      <c r="J4" s="22">
        <v>43617</v>
      </c>
      <c r="K4" s="27">
        <v>42106</v>
      </c>
      <c r="L4" s="21"/>
      <c r="M4" s="21"/>
      <c r="N4" s="19" t="s">
        <v>9</v>
      </c>
      <c r="O4" s="5">
        <f>SUM(K8:K10)</f>
        <v>104172</v>
      </c>
      <c r="P4" s="12"/>
      <c r="Q4" s="12">
        <f>(SUM(K8:K10)-SUM(K5:K7))/SUM(K5:K7)</f>
        <v>-0.20623599871988296</v>
      </c>
      <c r="R4" s="23"/>
      <c r="S4" s="23" t="s">
        <v>9</v>
      </c>
      <c r="T4" s="26">
        <v>107.5</v>
      </c>
      <c r="U4" s="21"/>
      <c r="V4" s="21">
        <f t="shared" ref="V4:V13" si="0">(T4-T3)/T3</f>
        <v>-4.1034790365744825E-2</v>
      </c>
      <c r="W4" s="23"/>
      <c r="X4" s="19" t="s">
        <v>236</v>
      </c>
      <c r="Y4" s="19">
        <f>SLOPE(V4:V13,H4:H13)</f>
        <v>-6.4999789833076428E-3</v>
      </c>
      <c r="Z4" s="19">
        <f>INTERCEPT(V4:V13,H4:H13)</f>
        <v>5.4431075812954167E-4</v>
      </c>
      <c r="AA4" s="19">
        <f>RSQ(V4:V13,H4:H13)</f>
        <v>1.938217107148618E-4</v>
      </c>
    </row>
    <row r="5" spans="1:27" x14ac:dyDescent="0.35">
      <c r="A5" s="24">
        <v>43647</v>
      </c>
      <c r="B5" s="20">
        <v>478485.33619162429</v>
      </c>
      <c r="C5" s="21"/>
      <c r="D5" s="21"/>
      <c r="E5" s="19" t="s">
        <v>8</v>
      </c>
      <c r="F5" s="5">
        <f>SUM(B11:B13)</f>
        <v>1445178.1736961603</v>
      </c>
      <c r="G5" s="12"/>
      <c r="H5" s="12">
        <f>(SUM(B11:B13)-SUM(B8:B10))/SUM(B8:B10)</f>
        <v>0.18663506138404545</v>
      </c>
      <c r="I5" s="23"/>
      <c r="J5" s="22">
        <v>43647</v>
      </c>
      <c r="K5" s="27">
        <v>43432</v>
      </c>
      <c r="L5" s="21"/>
      <c r="M5" s="21"/>
      <c r="N5" s="19" t="s">
        <v>8</v>
      </c>
      <c r="O5" s="5">
        <f>SUM(K11:K13)</f>
        <v>145192</v>
      </c>
      <c r="P5" s="12"/>
      <c r="Q5" s="12">
        <f>(SUM(K11:K13)-SUM(K8:K10))/SUM(K8:K10)</f>
        <v>0.39377183888184925</v>
      </c>
      <c r="R5" s="23"/>
      <c r="S5" s="23" t="s">
        <v>8</v>
      </c>
      <c r="T5" s="26">
        <v>105.2</v>
      </c>
      <c r="U5" s="21"/>
      <c r="V5" s="21">
        <f t="shared" si="0"/>
        <v>-2.1395348837209276E-2</v>
      </c>
      <c r="W5" s="23"/>
      <c r="X5" s="19" t="s">
        <v>237</v>
      </c>
      <c r="Y5" s="19">
        <f>SLOPE(U7:U13,P7:P13)</f>
        <v>-7.019527319080017E-2</v>
      </c>
      <c r="Z5" s="19">
        <f>INTERCEPT(U7:U13,P7:P13)</f>
        <v>4.6426613542641965E-2</v>
      </c>
      <c r="AA5" s="19">
        <f>RSQ(U7:U13,P7:P13)</f>
        <v>7.8289841208216387E-2</v>
      </c>
    </row>
    <row r="6" spans="1:27" x14ac:dyDescent="0.35">
      <c r="A6" s="24">
        <v>43678</v>
      </c>
      <c r="B6" s="20">
        <v>437900.98760584858</v>
      </c>
      <c r="C6" s="21"/>
      <c r="D6" s="21"/>
      <c r="E6" s="19" t="s">
        <v>7</v>
      </c>
      <c r="F6" s="5">
        <f>SUM(B14:B16)</f>
        <v>2041926.0725907311</v>
      </c>
      <c r="G6" s="12"/>
      <c r="H6" s="12">
        <f>(SUM(B14:B16)-SUM(B11:B13))/SUM(B11:B13)</f>
        <v>0.41292340955325918</v>
      </c>
      <c r="I6" s="23"/>
      <c r="J6" s="22">
        <v>43678</v>
      </c>
      <c r="K6" s="27">
        <v>41764</v>
      </c>
      <c r="L6" s="21"/>
      <c r="M6" s="21"/>
      <c r="N6" s="19" t="s">
        <v>7</v>
      </c>
      <c r="O6" s="5">
        <f>SUM(K14:K16)</f>
        <v>182914</v>
      </c>
      <c r="P6" s="12"/>
      <c r="Q6" s="12">
        <f>(SUM(K14:K16)-SUM(K11:K13))/SUM(K11:K13)</f>
        <v>0.25980770290374128</v>
      </c>
      <c r="R6" s="23"/>
      <c r="S6" s="23" t="s">
        <v>7</v>
      </c>
      <c r="T6" s="26">
        <v>99.6</v>
      </c>
      <c r="U6" s="21"/>
      <c r="V6" s="21">
        <f t="shared" si="0"/>
        <v>-5.3231939163498179E-2</v>
      </c>
      <c r="W6" s="23"/>
      <c r="X6" s="19" t="s">
        <v>238</v>
      </c>
      <c r="Y6" s="19">
        <f>SLOPE(V4:V13,Q4:Q13)</f>
        <v>-0.11431694879036589</v>
      </c>
      <c r="Z6" s="19">
        <f>INTERCEPT(V4:V13,Q4:Q13)</f>
        <v>-4.5770808135785034E-4</v>
      </c>
      <c r="AA6" s="19">
        <f>RSQ(V4:V13,Q4:Q13)</f>
        <v>0.13420168716603567</v>
      </c>
    </row>
    <row r="7" spans="1:27" x14ac:dyDescent="0.35">
      <c r="A7" s="24">
        <v>43709</v>
      </c>
      <c r="B7" s="20">
        <v>444171.30706460692</v>
      </c>
      <c r="C7" s="21"/>
      <c r="D7" s="21"/>
      <c r="E7" s="19" t="s">
        <v>6</v>
      </c>
      <c r="F7" s="5">
        <f>SUM(B17:B19)</f>
        <v>2164620.7167636137</v>
      </c>
      <c r="G7" s="12">
        <f t="shared" ref="G7:G13" si="1">(F7-F3)/F3</f>
        <v>0.59098054184743465</v>
      </c>
      <c r="H7" s="12">
        <f>(SUM(B17:B19)-SUM(B14:B16))/SUM(B14:B16)</f>
        <v>6.0087701420655053E-2</v>
      </c>
      <c r="I7" s="23"/>
      <c r="J7" s="22">
        <v>43709</v>
      </c>
      <c r="K7" s="27">
        <v>46042</v>
      </c>
      <c r="L7" s="21"/>
      <c r="M7" s="21"/>
      <c r="N7" s="19" t="s">
        <v>6</v>
      </c>
      <c r="O7" s="5">
        <f>SUM(K17:K19)</f>
        <v>154269</v>
      </c>
      <c r="P7" s="12">
        <f t="shared" ref="P7:P13" si="2">(O7-O3)/O3</f>
        <v>0.17549033054450694</v>
      </c>
      <c r="Q7" s="12">
        <f>(SUM(K17:K19)-SUM(K14:K16))/SUM(K14:K16)</f>
        <v>-0.15660364980263949</v>
      </c>
      <c r="R7" s="23"/>
      <c r="S7" s="23" t="s">
        <v>6</v>
      </c>
      <c r="T7" s="26">
        <v>111</v>
      </c>
      <c r="U7" s="21">
        <f t="shared" ref="U7:U13" si="3">(T7-T3)/T3</f>
        <v>-9.8126672613737236E-3</v>
      </c>
      <c r="V7" s="21">
        <f t="shared" si="0"/>
        <v>0.11445783132530127</v>
      </c>
      <c r="W7" s="23"/>
      <c r="X7" s="23"/>
      <c r="Y7" s="23"/>
      <c r="Z7" s="23"/>
    </row>
    <row r="8" spans="1:27" x14ac:dyDescent="0.35">
      <c r="A8" s="24">
        <v>43739</v>
      </c>
      <c r="B8" s="20">
        <v>426849.01140253374</v>
      </c>
      <c r="C8" s="21"/>
      <c r="D8" s="21"/>
      <c r="E8" s="19" t="s">
        <v>5</v>
      </c>
      <c r="F8" s="5">
        <f>SUM(B20:B22)</f>
        <v>2226725.4923860142</v>
      </c>
      <c r="G8" s="12">
        <f t="shared" si="1"/>
        <v>0.82836316617277261</v>
      </c>
      <c r="H8" s="12">
        <f>(SUM(B20:B22)-SUM(B17:B19))/SUM(B17:B19)</f>
        <v>2.8690834907676148E-2</v>
      </c>
      <c r="I8" s="23"/>
      <c r="J8" s="22">
        <v>43739</v>
      </c>
      <c r="K8" s="27">
        <v>38441</v>
      </c>
      <c r="L8" s="21"/>
      <c r="M8" s="21"/>
      <c r="N8" s="19" t="s">
        <v>5</v>
      </c>
      <c r="O8" s="5">
        <f>SUM(K20:K22)</f>
        <v>164915</v>
      </c>
      <c r="P8" s="12">
        <f t="shared" si="2"/>
        <v>0.58310294512920935</v>
      </c>
      <c r="Q8" s="12">
        <f>(SUM(K20:K22)-SUM(K17:K19))/SUM(K17:K19)</f>
        <v>6.9009327862370282E-2</v>
      </c>
      <c r="R8" s="23"/>
      <c r="S8" s="23" t="s">
        <v>5</v>
      </c>
      <c r="T8" s="26">
        <v>110.3</v>
      </c>
      <c r="U8" s="21">
        <f t="shared" si="3"/>
        <v>2.604651162790695E-2</v>
      </c>
      <c r="V8" s="21">
        <f t="shared" si="0"/>
        <v>-6.3063063063063321E-3</v>
      </c>
      <c r="W8" s="23"/>
      <c r="X8" s="23"/>
      <c r="Y8" s="23"/>
      <c r="Z8" s="23"/>
    </row>
    <row r="9" spans="1:27" x14ac:dyDescent="0.35">
      <c r="A9" s="24">
        <v>43770</v>
      </c>
      <c r="B9" s="20">
        <v>407526.24595684919</v>
      </c>
      <c r="C9" s="21"/>
      <c r="D9" s="21"/>
      <c r="E9" s="19" t="s">
        <v>4</v>
      </c>
      <c r="F9" s="5">
        <f>SUM(B23:B25)</f>
        <v>2318338.7062750179</v>
      </c>
      <c r="G9" s="12">
        <f t="shared" si="1"/>
        <v>0.60418884568791875</v>
      </c>
      <c r="H9" s="12">
        <f>(SUM(B23:B25)-SUM(B20:B22))/SUM(B20:B22)</f>
        <v>4.1142571997429718E-2</v>
      </c>
      <c r="I9" s="23"/>
      <c r="J9" s="22">
        <v>43770</v>
      </c>
      <c r="K9" s="27">
        <v>32077</v>
      </c>
      <c r="L9" s="21"/>
      <c r="M9" s="21"/>
      <c r="N9" s="19" t="s">
        <v>4</v>
      </c>
      <c r="O9" s="5">
        <f>SUM(K23:K25)</f>
        <v>163545</v>
      </c>
      <c r="P9" s="12">
        <f t="shared" si="2"/>
        <v>0.1264050360901427</v>
      </c>
      <c r="Q9" s="12">
        <f>(SUM(K23:K25)-SUM(K20:K22))/SUM(K20:K22)</f>
        <v>-8.3073098262741417E-3</v>
      </c>
      <c r="R9" s="23"/>
      <c r="S9" s="23" t="s">
        <v>4</v>
      </c>
      <c r="T9" s="26">
        <v>107.7</v>
      </c>
      <c r="U9" s="21">
        <f t="shared" si="3"/>
        <v>2.3764258555133078E-2</v>
      </c>
      <c r="V9" s="21">
        <f t="shared" si="0"/>
        <v>-2.3572076155938298E-2</v>
      </c>
      <c r="W9" s="23"/>
      <c r="X9" s="23"/>
      <c r="Y9" s="23"/>
      <c r="Z9" s="23"/>
    </row>
    <row r="10" spans="1:27" x14ac:dyDescent="0.35">
      <c r="A10" s="24">
        <v>43800</v>
      </c>
      <c r="B10" s="20">
        <v>383503.95481437515</v>
      </c>
      <c r="C10" s="21"/>
      <c r="D10" s="21"/>
      <c r="E10" s="19" t="s">
        <v>3</v>
      </c>
      <c r="F10" s="5">
        <f>SUM(B26:B28)</f>
        <v>2466683.371628195</v>
      </c>
      <c r="G10" s="12">
        <f t="shared" si="1"/>
        <v>0.20801796144291618</v>
      </c>
      <c r="H10" s="12">
        <f>(SUM(B26:B28)-SUM(B23:B25))/SUM(B23:B25)</f>
        <v>6.3987485931910851E-2</v>
      </c>
      <c r="I10" s="23"/>
      <c r="J10" s="22">
        <v>43800</v>
      </c>
      <c r="K10" s="27">
        <v>33654</v>
      </c>
      <c r="L10" s="21"/>
      <c r="M10" s="21"/>
      <c r="N10" s="19" t="s">
        <v>3</v>
      </c>
      <c r="O10" s="5">
        <f>SUM(K26:K28)</f>
        <v>140025</v>
      </c>
      <c r="P10" s="12">
        <f t="shared" si="2"/>
        <v>-0.23447631127196386</v>
      </c>
      <c r="Q10" s="12">
        <f>(SUM(K26:K28)-SUM(K23:K25))/SUM(K23:K25)</f>
        <v>-0.14381362927634597</v>
      </c>
      <c r="R10" s="23"/>
      <c r="S10" s="23" t="s">
        <v>3</v>
      </c>
      <c r="T10" s="26">
        <v>122</v>
      </c>
      <c r="U10" s="21">
        <f t="shared" si="3"/>
        <v>0.22489959839357437</v>
      </c>
      <c r="V10" s="21">
        <f t="shared" si="0"/>
        <v>0.13277623026926644</v>
      </c>
      <c r="W10" s="23"/>
      <c r="X10" s="23"/>
      <c r="Y10" s="23"/>
      <c r="Z10" s="23"/>
    </row>
    <row r="11" spans="1:27" x14ac:dyDescent="0.35">
      <c r="A11" s="24">
        <v>43831</v>
      </c>
      <c r="B11" s="20">
        <v>479042.81967413676</v>
      </c>
      <c r="C11" s="21"/>
      <c r="D11" s="21"/>
      <c r="E11" s="19" t="s">
        <v>2</v>
      </c>
      <c r="F11" s="5">
        <f>SUM(B29:B31)</f>
        <v>2356284.0779731553</v>
      </c>
      <c r="G11" s="12">
        <f t="shared" si="1"/>
        <v>8.8543623243199351E-2</v>
      </c>
      <c r="H11" s="12">
        <f>(SUM(B29:B31)-SUM(B26:B28))/SUM(B26:B28)</f>
        <v>-4.4756167299318993E-2</v>
      </c>
      <c r="I11" s="23"/>
      <c r="J11" s="22">
        <v>43831</v>
      </c>
      <c r="K11" s="27">
        <v>50097</v>
      </c>
      <c r="L11" s="21"/>
      <c r="M11" s="21"/>
      <c r="N11" s="19" t="s">
        <v>2</v>
      </c>
      <c r="O11" s="5">
        <f>SUM(K29:K31)</f>
        <v>163739</v>
      </c>
      <c r="P11" s="12">
        <f t="shared" si="2"/>
        <v>6.1386279809942372E-2</v>
      </c>
      <c r="Q11" s="12">
        <f>(SUM(K29:K31)-SUM(K26:K28))/SUM(K26:K28)</f>
        <v>0.16935547223710051</v>
      </c>
      <c r="R11" s="23"/>
      <c r="S11" s="23" t="s">
        <v>2</v>
      </c>
      <c r="T11" s="26">
        <v>115.7</v>
      </c>
      <c r="U11" s="21">
        <f t="shared" si="3"/>
        <v>4.2342342342342368E-2</v>
      </c>
      <c r="V11" s="21">
        <f t="shared" si="0"/>
        <v>-5.1639344262295057E-2</v>
      </c>
      <c r="W11" s="23"/>
      <c r="X11" s="23"/>
      <c r="Y11" s="23"/>
      <c r="Z11" s="23"/>
    </row>
    <row r="12" spans="1:27" x14ac:dyDescent="0.35">
      <c r="A12" s="24">
        <v>43862</v>
      </c>
      <c r="B12" s="20">
        <v>470366.05567962059</v>
      </c>
      <c r="C12" s="21"/>
      <c r="D12" s="21"/>
      <c r="E12" s="19" t="s">
        <v>1</v>
      </c>
      <c r="F12" s="5">
        <f>SUM(B32:B34)</f>
        <v>2214255.4694494326</v>
      </c>
      <c r="G12" s="12">
        <f t="shared" si="1"/>
        <v>-5.6001617528614036E-3</v>
      </c>
      <c r="H12" s="12">
        <f>(SUM(B32:B34)-SUM(B29:B31))/SUM(B29:B31)</f>
        <v>-6.0276521770623634E-2</v>
      </c>
      <c r="I12" s="23"/>
      <c r="J12" s="22">
        <v>43862</v>
      </c>
      <c r="K12" s="27">
        <v>43955</v>
      </c>
      <c r="L12" s="21"/>
      <c r="M12" s="21"/>
      <c r="N12" s="19" t="s">
        <v>1</v>
      </c>
      <c r="O12" s="5">
        <f>SUM(K32:K34)</f>
        <v>129712</v>
      </c>
      <c r="P12" s="12">
        <f t="shared" si="2"/>
        <v>-0.21346148015644423</v>
      </c>
      <c r="Q12" s="12">
        <f>(SUM(K32:K34)-SUM(K29:K31))/SUM(K29:K31)</f>
        <v>-0.20781243320161966</v>
      </c>
      <c r="R12" s="23"/>
      <c r="S12" s="23" t="s">
        <v>1</v>
      </c>
      <c r="T12" s="26">
        <v>109</v>
      </c>
      <c r="U12" s="21">
        <f t="shared" si="3"/>
        <v>-1.1786038077969149E-2</v>
      </c>
      <c r="V12" s="21">
        <f t="shared" si="0"/>
        <v>-5.79083837510804E-2</v>
      </c>
      <c r="W12" s="23"/>
      <c r="X12" s="23"/>
      <c r="Y12" s="23"/>
      <c r="Z12" s="23"/>
    </row>
    <row r="13" spans="1:27" x14ac:dyDescent="0.35">
      <c r="A13" s="24">
        <v>43891</v>
      </c>
      <c r="B13" s="20">
        <v>495769.29834240308</v>
      </c>
      <c r="C13" s="21"/>
      <c r="D13" s="21"/>
      <c r="E13" s="19" t="s">
        <v>0</v>
      </c>
      <c r="F13" s="5">
        <f>SUM(B35:B37)</f>
        <v>2326587.1067072018</v>
      </c>
      <c r="G13" s="12">
        <f t="shared" si="1"/>
        <v>3.5578927314882992E-3</v>
      </c>
      <c r="H13" s="12">
        <f>(SUM(B35:B37)-SUM(B32:B34))/SUM(B32:B34)</f>
        <v>5.0731109760203112E-2</v>
      </c>
      <c r="I13" s="23"/>
      <c r="J13" s="22">
        <v>43891</v>
      </c>
      <c r="K13" s="27">
        <v>51140</v>
      </c>
      <c r="L13" s="21"/>
      <c r="M13" s="21"/>
      <c r="N13" s="19" t="s">
        <v>0</v>
      </c>
      <c r="O13" s="5">
        <f>SUM(K35:K37)</f>
        <v>101077</v>
      </c>
      <c r="P13" s="12">
        <f t="shared" si="2"/>
        <v>-0.3819621510899141</v>
      </c>
      <c r="Q13" s="12">
        <f>(SUM(K35:K37)-SUM(K32:K34))/SUM(K32:K34)</f>
        <v>-0.2207582953003577</v>
      </c>
      <c r="R13" s="23"/>
      <c r="S13" s="23" t="s">
        <v>0</v>
      </c>
      <c r="T13" s="25">
        <v>110</v>
      </c>
      <c r="U13" s="21">
        <f t="shared" si="3"/>
        <v>2.1355617455895981E-2</v>
      </c>
      <c r="V13" s="21">
        <f t="shared" si="0"/>
        <v>9.1743119266055051E-3</v>
      </c>
      <c r="W13" s="23"/>
      <c r="X13" s="23"/>
      <c r="Y13" s="23"/>
      <c r="Z13" s="23"/>
    </row>
    <row r="14" spans="1:27" x14ac:dyDescent="0.35">
      <c r="A14" s="24">
        <v>43922</v>
      </c>
      <c r="B14" s="20">
        <v>599192.72710573371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76072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  <c r="X14" s="23"/>
      <c r="Y14" s="23"/>
      <c r="Z14" s="23"/>
    </row>
    <row r="15" spans="1:27" x14ac:dyDescent="0.35">
      <c r="A15" s="24">
        <v>43952</v>
      </c>
      <c r="B15" s="20">
        <v>745202.7024545545</v>
      </c>
      <c r="C15" s="21">
        <f t="shared" ref="C15:C39" si="4">(B15-B3)/B3</f>
        <v>0.72452552189227137</v>
      </c>
      <c r="D15" s="21"/>
      <c r="E15" s="21"/>
      <c r="F15" s="21"/>
      <c r="G15" s="21"/>
      <c r="H15" s="21"/>
      <c r="I15" s="23"/>
      <c r="J15" s="22">
        <v>43952</v>
      </c>
      <c r="K15" s="27">
        <v>60321</v>
      </c>
      <c r="L15" s="21">
        <f t="shared" ref="L15:L39" si="5">(K15-K3)/K3</f>
        <v>0.32253891690418768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  <c r="Y15" s="23"/>
      <c r="Z15" s="23"/>
    </row>
    <row r="16" spans="1:27" x14ac:dyDescent="0.35">
      <c r="A16" s="24">
        <v>43983</v>
      </c>
      <c r="B16" s="20">
        <v>697530.64303044265</v>
      </c>
      <c r="C16" s="21">
        <f t="shared" si="4"/>
        <v>0.65134666694073318</v>
      </c>
      <c r="D16" s="21"/>
      <c r="E16" s="21"/>
      <c r="F16" s="21"/>
      <c r="G16" s="21"/>
      <c r="H16" s="21"/>
      <c r="I16" s="23"/>
      <c r="J16" s="22">
        <v>43983</v>
      </c>
      <c r="K16" s="27">
        <v>46521</v>
      </c>
      <c r="L16" s="21">
        <f t="shared" si="5"/>
        <v>0.10485441504773667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35">
      <c r="A17" s="24">
        <v>44013</v>
      </c>
      <c r="B17" s="20">
        <v>753411.90719694318</v>
      </c>
      <c r="C17" s="21">
        <f t="shared" si="4"/>
        <v>0.57457679517103533</v>
      </c>
      <c r="D17" s="21"/>
      <c r="E17" s="21"/>
      <c r="F17" s="21"/>
      <c r="G17" s="21"/>
      <c r="H17" s="21"/>
      <c r="I17" s="23"/>
      <c r="J17" s="22">
        <v>44013</v>
      </c>
      <c r="K17" s="27">
        <v>51433</v>
      </c>
      <c r="L17" s="21">
        <f t="shared" si="5"/>
        <v>0.18421900902560323</v>
      </c>
      <c r="M17" s="21"/>
      <c r="N17" s="21"/>
      <c r="O17" s="21"/>
      <c r="P17" s="21"/>
      <c r="Q17" s="21"/>
      <c r="R17" s="23"/>
      <c r="W17" s="23"/>
      <c r="X17" s="23"/>
      <c r="Y17" s="23"/>
      <c r="Z17" s="23"/>
    </row>
    <row r="18" spans="1:26" x14ac:dyDescent="0.35">
      <c r="A18" s="24">
        <v>44044</v>
      </c>
      <c r="B18" s="20">
        <v>699397.26978024165</v>
      </c>
      <c r="C18" s="21">
        <f t="shared" si="4"/>
        <v>0.59715846635578707</v>
      </c>
      <c r="D18" s="21"/>
      <c r="E18" s="21"/>
      <c r="F18" s="21"/>
      <c r="G18" s="21"/>
      <c r="H18" s="21"/>
      <c r="I18" s="23"/>
      <c r="J18" s="22">
        <v>44044</v>
      </c>
      <c r="K18" s="27">
        <v>44021</v>
      </c>
      <c r="L18" s="21">
        <f t="shared" si="5"/>
        <v>5.4041758452255534E-2</v>
      </c>
      <c r="M18" s="21"/>
      <c r="N18" s="21"/>
      <c r="O18" s="21"/>
      <c r="P18" s="21"/>
      <c r="Q18" s="21"/>
      <c r="R18" s="23"/>
      <c r="W18" s="23"/>
      <c r="X18" s="23"/>
      <c r="Y18" s="23"/>
      <c r="Z18" s="23"/>
    </row>
    <row r="19" spans="1:26" x14ac:dyDescent="0.35">
      <c r="A19" s="24">
        <v>44075</v>
      </c>
      <c r="B19" s="20">
        <v>711811.53978642903</v>
      </c>
      <c r="C19" s="21">
        <f t="shared" si="4"/>
        <v>0.60256083287003614</v>
      </c>
      <c r="D19" s="21"/>
      <c r="E19" s="21"/>
      <c r="F19" s="21"/>
      <c r="G19" s="21"/>
      <c r="H19" s="21"/>
      <c r="I19" s="23"/>
      <c r="J19" s="22">
        <v>44075</v>
      </c>
      <c r="K19" s="27">
        <v>58815</v>
      </c>
      <c r="L19" s="21">
        <f t="shared" si="5"/>
        <v>0.27742061595934148</v>
      </c>
      <c r="M19" s="21"/>
      <c r="N19" s="21"/>
      <c r="O19" s="21"/>
      <c r="P19" s="21"/>
      <c r="Q19" s="21"/>
      <c r="R19" s="23"/>
      <c r="W19" s="23"/>
      <c r="X19" s="23"/>
      <c r="Y19" s="23"/>
      <c r="Z19" s="23"/>
    </row>
    <row r="20" spans="1:26" x14ac:dyDescent="0.35">
      <c r="A20" s="24">
        <v>44105</v>
      </c>
      <c r="B20" s="20">
        <v>708158.83003262035</v>
      </c>
      <c r="C20" s="21">
        <f t="shared" si="4"/>
        <v>0.65903823393139238</v>
      </c>
      <c r="D20" s="21"/>
      <c r="E20" s="21"/>
      <c r="F20" s="21"/>
      <c r="G20" s="21"/>
      <c r="H20" s="21"/>
      <c r="I20" s="23"/>
      <c r="J20" s="22">
        <v>44105</v>
      </c>
      <c r="K20" s="27">
        <v>59216</v>
      </c>
      <c r="L20" s="21">
        <f t="shared" si="5"/>
        <v>0.54043859420930773</v>
      </c>
      <c r="M20" s="21"/>
      <c r="N20" s="21"/>
      <c r="O20" s="21"/>
      <c r="P20" s="21"/>
      <c r="Q20" s="21"/>
      <c r="R20" s="23"/>
      <c r="W20" s="23"/>
      <c r="X20" s="23"/>
      <c r="Y20" s="23"/>
      <c r="Z20" s="23"/>
    </row>
    <row r="21" spans="1:26" x14ac:dyDescent="0.35">
      <c r="A21" s="24">
        <v>44136</v>
      </c>
      <c r="B21" s="20">
        <v>735476.20282985549</v>
      </c>
      <c r="C21" s="21">
        <f t="shared" si="4"/>
        <v>0.80473333957423487</v>
      </c>
      <c r="D21" s="21"/>
      <c r="E21" s="21"/>
      <c r="F21" s="21"/>
      <c r="G21" s="21"/>
      <c r="H21" s="21"/>
      <c r="I21" s="23"/>
      <c r="J21" s="22">
        <v>44136</v>
      </c>
      <c r="K21" s="27">
        <v>51171</v>
      </c>
      <c r="L21" s="21">
        <f t="shared" si="5"/>
        <v>0.59525516725379557</v>
      </c>
      <c r="M21" s="21"/>
      <c r="N21" s="21"/>
      <c r="O21" s="21"/>
      <c r="P21" s="21"/>
      <c r="Q21" s="21"/>
      <c r="R21" s="23"/>
      <c r="W21" s="23"/>
      <c r="X21" s="23"/>
      <c r="Y21" s="23"/>
      <c r="Z21" s="23"/>
    </row>
    <row r="22" spans="1:26" x14ac:dyDescent="0.35">
      <c r="A22" s="24">
        <v>44166</v>
      </c>
      <c r="B22" s="20">
        <v>783090.45952353836</v>
      </c>
      <c r="C22" s="21">
        <f t="shared" si="4"/>
        <v>1.0419358123766218</v>
      </c>
      <c r="D22" s="21"/>
      <c r="E22" s="21"/>
      <c r="F22" s="21"/>
      <c r="G22" s="21"/>
      <c r="H22" s="21"/>
      <c r="I22" s="23"/>
      <c r="J22" s="22">
        <v>44166</v>
      </c>
      <c r="K22" s="27">
        <v>54528</v>
      </c>
      <c r="L22" s="21">
        <f t="shared" si="5"/>
        <v>0.620253164556962</v>
      </c>
      <c r="M22" s="21"/>
      <c r="N22" s="21"/>
      <c r="O22" s="21"/>
      <c r="P22" s="21"/>
      <c r="Q22" s="21"/>
      <c r="R22" s="21"/>
      <c r="W22" s="23"/>
      <c r="X22" s="23"/>
      <c r="Y22" s="23"/>
      <c r="Z22" s="23"/>
    </row>
    <row r="23" spans="1:26" x14ac:dyDescent="0.35">
      <c r="A23" s="24">
        <v>44197</v>
      </c>
      <c r="B23" s="20">
        <v>763710.11483168998</v>
      </c>
      <c r="C23" s="21">
        <f t="shared" si="4"/>
        <v>0.59424185785979378</v>
      </c>
      <c r="D23" s="21"/>
      <c r="E23" s="21"/>
      <c r="F23" s="21"/>
      <c r="G23" s="21"/>
      <c r="H23" s="21"/>
      <c r="I23" s="23"/>
      <c r="J23" s="22">
        <v>44197</v>
      </c>
      <c r="K23" s="27">
        <v>70726</v>
      </c>
      <c r="L23" s="21">
        <f t="shared" si="5"/>
        <v>0.41178114457951576</v>
      </c>
      <c r="M23" s="21"/>
      <c r="N23" s="21"/>
      <c r="O23" s="21"/>
      <c r="P23" s="21"/>
      <c r="Q23" s="21"/>
      <c r="R23" s="23"/>
      <c r="W23" s="23"/>
      <c r="X23" s="23"/>
      <c r="Y23" s="23"/>
      <c r="Z23" s="23"/>
    </row>
    <row r="24" spans="1:26" x14ac:dyDescent="0.35">
      <c r="A24" s="24">
        <v>44228</v>
      </c>
      <c r="B24" s="20">
        <v>627587.78180520632</v>
      </c>
      <c r="C24" s="21">
        <f t="shared" si="4"/>
        <v>0.33425397991022088</v>
      </c>
      <c r="D24" s="21"/>
      <c r="E24" s="21"/>
      <c r="F24" s="21"/>
      <c r="G24" s="21"/>
      <c r="H24" s="21"/>
      <c r="I24" s="23"/>
      <c r="J24" s="22">
        <v>44228</v>
      </c>
      <c r="K24" s="27">
        <v>40431</v>
      </c>
      <c r="L24" s="21">
        <f t="shared" si="5"/>
        <v>-8.0172904106472528E-2</v>
      </c>
      <c r="M24" s="21"/>
      <c r="N24" s="21"/>
      <c r="O24" s="21"/>
      <c r="P24" s="21"/>
      <c r="Q24" s="21"/>
      <c r="R24" s="23"/>
      <c r="W24" s="23"/>
      <c r="X24" s="23"/>
      <c r="Y24" s="23"/>
      <c r="Z24" s="23"/>
    </row>
    <row r="25" spans="1:26" x14ac:dyDescent="0.35">
      <c r="A25" s="24">
        <v>44256</v>
      </c>
      <c r="B25" s="20">
        <v>927040.80963812186</v>
      </c>
      <c r="C25" s="21">
        <f t="shared" si="4"/>
        <v>0.86990362803358001</v>
      </c>
      <c r="D25" s="21"/>
      <c r="E25" s="21"/>
      <c r="F25" s="21"/>
      <c r="G25" s="21"/>
      <c r="H25" s="21"/>
      <c r="I25" s="23"/>
      <c r="J25" s="22">
        <v>44256</v>
      </c>
      <c r="K25" s="27">
        <v>52388</v>
      </c>
      <c r="L25" s="21">
        <f t="shared" si="5"/>
        <v>2.4403597966366836E-2</v>
      </c>
      <c r="M25" s="21"/>
      <c r="N25" s="21"/>
      <c r="O25" s="21"/>
      <c r="P25" s="21"/>
      <c r="Q25" s="21"/>
      <c r="R25" s="23"/>
      <c r="W25" s="23"/>
      <c r="X25" s="23"/>
      <c r="Y25" s="23"/>
      <c r="Z25" s="23"/>
    </row>
    <row r="26" spans="1:26" x14ac:dyDescent="0.35">
      <c r="A26" s="24">
        <v>44287</v>
      </c>
      <c r="B26" s="20">
        <v>856060.81519748503</v>
      </c>
      <c r="C26" s="21">
        <f t="shared" si="4"/>
        <v>0.42869026353589956</v>
      </c>
      <c r="D26" s="21"/>
      <c r="E26" s="21"/>
      <c r="F26" s="21"/>
      <c r="G26" s="21"/>
      <c r="H26" s="21"/>
      <c r="I26" s="23"/>
      <c r="J26" s="22">
        <v>44287</v>
      </c>
      <c r="K26" s="27">
        <v>49323</v>
      </c>
      <c r="L26" s="21">
        <f t="shared" si="5"/>
        <v>-0.35162740561573247</v>
      </c>
      <c r="M26" s="21"/>
      <c r="N26" s="21"/>
      <c r="O26" s="21"/>
      <c r="P26" s="21"/>
      <c r="Q26" s="21"/>
      <c r="R26" s="23"/>
      <c r="W26" s="23"/>
      <c r="X26" s="23"/>
      <c r="Y26" s="23"/>
      <c r="Z26" s="23"/>
    </row>
    <row r="27" spans="1:26" x14ac:dyDescent="0.35">
      <c r="A27" s="24">
        <v>44317</v>
      </c>
      <c r="B27" s="20">
        <v>783759.5077363255</v>
      </c>
      <c r="C27" s="21">
        <f t="shared" si="4"/>
        <v>5.1740023425535485E-2</v>
      </c>
      <c r="D27" s="21"/>
      <c r="E27" s="21"/>
      <c r="F27" s="21"/>
      <c r="G27" s="21"/>
      <c r="H27" s="21"/>
      <c r="I27" s="23"/>
      <c r="J27" s="22">
        <v>44317</v>
      </c>
      <c r="K27" s="27">
        <v>43967</v>
      </c>
      <c r="L27" s="21">
        <f t="shared" si="5"/>
        <v>-0.27111619502329204</v>
      </c>
      <c r="M27" s="21"/>
      <c r="N27" s="21"/>
      <c r="O27" s="21"/>
      <c r="P27" s="21"/>
      <c r="Q27" s="21"/>
      <c r="R27" s="23"/>
      <c r="W27" s="23"/>
      <c r="X27" s="23"/>
      <c r="Y27" s="23"/>
      <c r="Z27" s="23"/>
    </row>
    <row r="28" spans="1:26" x14ac:dyDescent="0.35">
      <c r="A28" s="24">
        <v>44348</v>
      </c>
      <c r="B28" s="20">
        <v>826863.04869438463</v>
      </c>
      <c r="C28" s="21">
        <f t="shared" si="4"/>
        <v>0.18541465806011548</v>
      </c>
      <c r="D28" s="21"/>
      <c r="E28" s="21"/>
      <c r="F28" s="21"/>
      <c r="G28" s="21"/>
      <c r="H28" s="21"/>
      <c r="I28" s="23"/>
      <c r="J28" s="22">
        <v>44348</v>
      </c>
      <c r="K28" s="27">
        <v>46735</v>
      </c>
      <c r="L28" s="21">
        <f t="shared" si="5"/>
        <v>4.6000730852733176E-3</v>
      </c>
      <c r="M28" s="21"/>
      <c r="N28" s="21"/>
      <c r="O28" s="21"/>
      <c r="P28" s="21"/>
      <c r="Q28" s="21"/>
      <c r="R28" s="23"/>
      <c r="W28" s="23"/>
      <c r="X28" s="23"/>
      <c r="Y28" s="23"/>
      <c r="Z28" s="23"/>
    </row>
    <row r="29" spans="1:26" x14ac:dyDescent="0.35">
      <c r="A29" s="24">
        <v>44378</v>
      </c>
      <c r="B29" s="20">
        <v>837261.41750576359</v>
      </c>
      <c r="C29" s="21">
        <f t="shared" si="4"/>
        <v>0.11129305165985649</v>
      </c>
      <c r="D29" s="21"/>
      <c r="E29" s="21"/>
      <c r="F29" s="21"/>
      <c r="G29" s="21"/>
      <c r="H29" s="21"/>
      <c r="I29" s="23"/>
      <c r="J29" s="22">
        <v>44378</v>
      </c>
      <c r="K29" s="27">
        <v>59738</v>
      </c>
      <c r="L29" s="21">
        <f t="shared" si="5"/>
        <v>0.16147220655999067</v>
      </c>
      <c r="M29" s="21"/>
      <c r="N29" s="21"/>
      <c r="O29" s="21"/>
      <c r="P29" s="21"/>
      <c r="Q29" s="21"/>
      <c r="R29" s="23"/>
      <c r="W29" s="23"/>
      <c r="X29" s="23"/>
      <c r="Y29" s="23"/>
      <c r="Z29" s="23"/>
    </row>
    <row r="30" spans="1:26" x14ac:dyDescent="0.35">
      <c r="A30" s="24">
        <v>44409</v>
      </c>
      <c r="B30" s="20">
        <v>766758.0358014165</v>
      </c>
      <c r="C30" s="21">
        <f t="shared" si="4"/>
        <v>9.6312595046789851E-2</v>
      </c>
      <c r="D30" s="21"/>
      <c r="E30" s="21"/>
      <c r="F30" s="21"/>
      <c r="G30" s="21"/>
      <c r="H30" s="21"/>
      <c r="I30" s="23"/>
      <c r="J30" s="22">
        <v>44409</v>
      </c>
      <c r="K30" s="27">
        <v>42299</v>
      </c>
      <c r="L30" s="21">
        <f t="shared" si="5"/>
        <v>-3.9117693827945756E-2</v>
      </c>
      <c r="M30" s="21"/>
      <c r="N30" s="21"/>
      <c r="O30" s="21"/>
      <c r="P30" s="21"/>
      <c r="Q30" s="21"/>
      <c r="R30" s="23"/>
      <c r="W30" s="23"/>
      <c r="X30" s="23"/>
      <c r="Y30" s="23"/>
      <c r="Z30" s="23"/>
    </row>
    <row r="31" spans="1:26" x14ac:dyDescent="0.35">
      <c r="A31" s="24">
        <v>44440</v>
      </c>
      <c r="B31" s="20">
        <v>752264.62466597487</v>
      </c>
      <c r="C31" s="21">
        <f t="shared" si="4"/>
        <v>5.6831173166542556E-2</v>
      </c>
      <c r="D31" s="21"/>
      <c r="E31" s="21"/>
      <c r="F31" s="21"/>
      <c r="G31" s="21"/>
      <c r="H31" s="21"/>
      <c r="I31" s="23"/>
      <c r="J31" s="22">
        <v>44440</v>
      </c>
      <c r="K31" s="27">
        <v>61702</v>
      </c>
      <c r="L31" s="21">
        <f t="shared" si="5"/>
        <v>4.9086117487035619E-2</v>
      </c>
      <c r="M31" s="21"/>
      <c r="N31" s="21"/>
      <c r="O31" s="21"/>
      <c r="P31" s="21"/>
      <c r="Q31" s="21"/>
      <c r="R31" s="23"/>
      <c r="W31" s="23"/>
      <c r="X31" s="23"/>
      <c r="Y31" s="23"/>
      <c r="Z31" s="23"/>
    </row>
    <row r="32" spans="1:26" x14ac:dyDescent="0.35">
      <c r="A32" s="24">
        <v>44470</v>
      </c>
      <c r="B32" s="20">
        <v>697894.77392827102</v>
      </c>
      <c r="C32" s="21">
        <f t="shared" si="4"/>
        <v>-1.4494002855089052E-2</v>
      </c>
      <c r="D32" s="21"/>
      <c r="E32" s="21"/>
      <c r="F32" s="21"/>
      <c r="G32" s="21"/>
      <c r="H32" s="21"/>
      <c r="I32" s="23"/>
      <c r="J32" s="22">
        <v>44470</v>
      </c>
      <c r="K32" s="27">
        <v>52656</v>
      </c>
      <c r="L32" s="21">
        <f t="shared" si="5"/>
        <v>-0.11078087003512564</v>
      </c>
      <c r="M32" s="21"/>
      <c r="N32" s="21"/>
      <c r="O32" s="21"/>
      <c r="P32" s="21"/>
      <c r="Q32" s="21"/>
      <c r="R32" s="23"/>
      <c r="W32" s="23"/>
      <c r="X32" s="23"/>
      <c r="Y32" s="23"/>
      <c r="Z32" s="23"/>
    </row>
    <row r="33" spans="1:26" x14ac:dyDescent="0.35">
      <c r="A33" s="24">
        <v>44501</v>
      </c>
      <c r="B33" s="20">
        <v>722007.73459243437</v>
      </c>
      <c r="C33" s="21">
        <f t="shared" si="4"/>
        <v>-1.8312581951121145E-2</v>
      </c>
      <c r="D33" s="21"/>
      <c r="E33" s="21"/>
      <c r="F33" s="21"/>
      <c r="G33" s="21"/>
      <c r="H33" s="21"/>
      <c r="I33" s="23"/>
      <c r="J33" s="22">
        <v>44501</v>
      </c>
      <c r="K33" s="27">
        <v>36501</v>
      </c>
      <c r="L33" s="21">
        <f t="shared" si="5"/>
        <v>-0.28668581813918037</v>
      </c>
      <c r="M33" s="21"/>
      <c r="N33" s="21"/>
      <c r="O33" s="21"/>
      <c r="P33" s="21"/>
      <c r="Q33" s="21"/>
      <c r="R33" s="23"/>
      <c r="W33" s="23"/>
      <c r="X33" s="23"/>
      <c r="Y33" s="23"/>
      <c r="Z33" s="23"/>
    </row>
    <row r="34" spans="1:26" x14ac:dyDescent="0.35">
      <c r="A34" s="24">
        <v>44531</v>
      </c>
      <c r="B34" s="20">
        <v>794352.96092872706</v>
      </c>
      <c r="C34" s="21">
        <f t="shared" si="4"/>
        <v>1.4382120568856408E-2</v>
      </c>
      <c r="D34" s="21"/>
      <c r="E34" s="21"/>
      <c r="F34" s="21"/>
      <c r="G34" s="21"/>
      <c r="H34" s="21"/>
      <c r="I34" s="23"/>
      <c r="J34" s="22">
        <v>44531</v>
      </c>
      <c r="K34" s="27">
        <v>40555</v>
      </c>
      <c r="L34" s="21">
        <f t="shared" si="5"/>
        <v>-0.25625366784037557</v>
      </c>
      <c r="M34" s="21"/>
      <c r="N34" s="21"/>
      <c r="O34" s="21"/>
      <c r="P34" s="21"/>
      <c r="Q34" s="21"/>
      <c r="R34" s="23"/>
      <c r="W34" s="23"/>
      <c r="X34" s="23"/>
      <c r="Y34" s="23"/>
      <c r="Z34" s="23"/>
    </row>
    <row r="35" spans="1:26" x14ac:dyDescent="0.35">
      <c r="A35" s="24">
        <v>44562</v>
      </c>
      <c r="B35" s="20">
        <v>839934.93409327371</v>
      </c>
      <c r="C35" s="21">
        <f t="shared" si="4"/>
        <v>9.980857629256687E-2</v>
      </c>
      <c r="D35" s="21"/>
      <c r="E35" s="21"/>
      <c r="F35" s="21"/>
      <c r="G35" s="21"/>
      <c r="H35" s="21"/>
      <c r="I35" s="23"/>
      <c r="J35" s="22">
        <v>44562</v>
      </c>
      <c r="K35" s="27">
        <v>37882</v>
      </c>
      <c r="L35" s="21">
        <f t="shared" si="5"/>
        <v>-0.46438367785538559</v>
      </c>
      <c r="M35" s="21"/>
      <c r="N35" s="21"/>
      <c r="O35" s="21"/>
      <c r="P35" s="21"/>
      <c r="Q35" s="21"/>
      <c r="R35" s="23"/>
      <c r="W35" s="23"/>
      <c r="X35" s="23"/>
      <c r="Y35" s="23"/>
      <c r="Z35" s="23"/>
    </row>
    <row r="36" spans="1:26" x14ac:dyDescent="0.35">
      <c r="A36" s="24">
        <v>44593</v>
      </c>
      <c r="B36" s="20">
        <v>673617.56045460911</v>
      </c>
      <c r="C36" s="21">
        <f t="shared" si="4"/>
        <v>7.334396873852736E-2</v>
      </c>
      <c r="D36" s="21"/>
      <c r="E36" s="21"/>
      <c r="F36" s="21"/>
      <c r="G36" s="21"/>
      <c r="H36" s="21"/>
      <c r="I36" s="23"/>
      <c r="J36" s="22">
        <v>44593</v>
      </c>
      <c r="K36" s="27">
        <v>31591</v>
      </c>
      <c r="L36" s="21">
        <f t="shared" si="5"/>
        <v>-0.2186441097177908</v>
      </c>
      <c r="M36" s="21"/>
      <c r="N36" s="21"/>
      <c r="O36" s="21"/>
      <c r="P36" s="21"/>
      <c r="Q36" s="21"/>
      <c r="R36" s="23"/>
      <c r="W36" s="23"/>
      <c r="X36" s="23"/>
      <c r="Y36" s="23"/>
      <c r="Z36" s="23"/>
    </row>
    <row r="37" spans="1:26" x14ac:dyDescent="0.35">
      <c r="A37" s="24">
        <v>44621</v>
      </c>
      <c r="B37" s="20">
        <v>813034.61215931899</v>
      </c>
      <c r="C37" s="21">
        <f t="shared" si="4"/>
        <v>-0.122978617870454</v>
      </c>
      <c r="D37" s="21"/>
      <c r="E37" s="21"/>
      <c r="F37" s="21"/>
      <c r="G37" s="21"/>
      <c r="H37" s="21"/>
      <c r="I37" s="23"/>
      <c r="J37" s="22">
        <v>44621</v>
      </c>
      <c r="K37" s="27">
        <v>31604</v>
      </c>
      <c r="L37" s="21">
        <f t="shared" si="5"/>
        <v>-0.39673207604794991</v>
      </c>
      <c r="M37" s="21"/>
      <c r="N37" s="21"/>
      <c r="O37" s="21"/>
      <c r="P37" s="21"/>
      <c r="Q37" s="21"/>
      <c r="R37" s="23"/>
      <c r="W37" s="23"/>
      <c r="X37" s="23"/>
      <c r="Y37" s="23"/>
      <c r="Z37" s="23"/>
    </row>
    <row r="38" spans="1:26" x14ac:dyDescent="0.35">
      <c r="A38" s="24">
        <v>44652</v>
      </c>
      <c r="B38" s="20">
        <v>802108.85405115085</v>
      </c>
      <c r="C38" s="21">
        <f t="shared" si="4"/>
        <v>-6.302351443791758E-2</v>
      </c>
      <c r="D38" s="21"/>
      <c r="E38" s="21"/>
      <c r="F38" s="21"/>
      <c r="G38" s="21"/>
      <c r="H38" s="21"/>
      <c r="I38" s="23"/>
      <c r="J38" s="22">
        <v>44652</v>
      </c>
      <c r="K38" s="27">
        <v>34798</v>
      </c>
      <c r="L38" s="21">
        <f t="shared" si="5"/>
        <v>-0.29448735883867566</v>
      </c>
      <c r="M38" s="21"/>
      <c r="N38" s="21"/>
      <c r="O38" s="21"/>
      <c r="P38" s="21"/>
      <c r="Q38" s="21"/>
      <c r="R38" s="23"/>
      <c r="W38" s="23"/>
      <c r="X38" s="23"/>
      <c r="Y38" s="23"/>
      <c r="Z38" s="23"/>
    </row>
    <row r="39" spans="1:26" x14ac:dyDescent="0.35">
      <c r="A39" s="24">
        <v>44682</v>
      </c>
      <c r="B39" s="20">
        <v>779123.86718796962</v>
      </c>
      <c r="C39" s="21">
        <f t="shared" si="4"/>
        <v>-5.9146211339045247E-3</v>
      </c>
      <c r="D39" s="21"/>
      <c r="E39" s="21"/>
      <c r="F39" s="21"/>
      <c r="G39" s="21"/>
      <c r="H39" s="21"/>
      <c r="I39" s="23"/>
      <c r="J39" s="22">
        <v>44682</v>
      </c>
      <c r="K39" s="27">
        <v>29842</v>
      </c>
      <c r="L39" s="21">
        <f t="shared" si="5"/>
        <v>-0.321263675028999</v>
      </c>
      <c r="M39" s="21"/>
      <c r="N39" s="21"/>
      <c r="O39" s="21"/>
      <c r="P39" s="21"/>
      <c r="Q39" s="21"/>
      <c r="R39" s="23"/>
      <c r="W39" s="23"/>
      <c r="X39" s="23"/>
      <c r="Y39" s="23"/>
      <c r="Z39" s="23"/>
    </row>
    <row r="40" spans="1:26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  <c r="X40" s="23"/>
      <c r="Y40" s="23"/>
      <c r="Z40" s="23"/>
    </row>
    <row r="41" spans="1:26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  <c r="X41" s="23"/>
      <c r="Y41" s="23"/>
      <c r="Z41" s="23"/>
    </row>
    <row r="42" spans="1:26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W42" s="23"/>
      <c r="X42" s="23"/>
      <c r="Y42" s="23"/>
      <c r="Z42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A36F-DF50-4E75-810D-F3AF88EC45DF}">
  <dimension ref="A1:AA69"/>
  <sheetViews>
    <sheetView topLeftCell="M1" zoomScale="65" zoomScaleNormal="65" workbookViewId="0">
      <selection activeCell="S2" sqref="S2:V14"/>
    </sheetView>
  </sheetViews>
  <sheetFormatPr defaultRowHeight="14.5" x14ac:dyDescent="0.35"/>
  <cols>
    <col min="1" max="1" width="11" customWidth="1"/>
    <col min="2" max="2" width="14.6328125" bestFit="1" customWidth="1"/>
    <col min="3" max="3" width="10.453125" bestFit="1" customWidth="1"/>
    <col min="4" max="4" width="8.7265625" style="19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9.7265625" bestFit="1" customWidth="1"/>
    <col min="20" max="20" width="8.90625" bestFit="1" customWidth="1"/>
    <col min="21" max="21" width="10.453125" bestFit="1" customWidth="1"/>
    <col min="22" max="22" width="11.26953125" bestFit="1" customWidth="1"/>
    <col min="24" max="24" width="20.90625" customWidth="1"/>
    <col min="25" max="25" width="11.81640625" bestFit="1" customWidth="1"/>
    <col min="26" max="26" width="12.453125" bestFit="1" customWidth="1"/>
    <col min="27" max="27" width="11.81640625" bestFit="1" customWidth="1"/>
  </cols>
  <sheetData>
    <row r="1" spans="1:27" x14ac:dyDescent="0.35">
      <c r="A1" s="22" t="s">
        <v>73</v>
      </c>
      <c r="B1" s="23"/>
      <c r="C1" s="21"/>
      <c r="D1" s="21"/>
      <c r="E1" s="21"/>
      <c r="F1" s="21"/>
      <c r="G1" s="21"/>
      <c r="H1" s="21"/>
      <c r="I1" s="23"/>
      <c r="J1" s="23" t="s">
        <v>160</v>
      </c>
      <c r="K1" s="23"/>
      <c r="L1" s="21"/>
      <c r="M1" s="21"/>
      <c r="N1" s="21"/>
      <c r="O1" s="21"/>
      <c r="P1" s="21"/>
      <c r="Q1" s="21"/>
      <c r="R1" s="23"/>
      <c r="S1" s="23" t="s">
        <v>180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107414597.25347881</v>
      </c>
      <c r="C3" s="21"/>
      <c r="D3" s="21"/>
      <c r="E3" s="19" t="s">
        <v>218</v>
      </c>
      <c r="F3" s="19">
        <f>SUM(B3:B5)</f>
        <v>308761458.54119158</v>
      </c>
      <c r="G3" s="12"/>
      <c r="H3" s="12"/>
      <c r="I3" s="23"/>
      <c r="J3" s="22">
        <v>43586</v>
      </c>
      <c r="K3" s="27">
        <v>218469</v>
      </c>
      <c r="L3" s="21"/>
      <c r="M3" s="21"/>
      <c r="N3" s="19" t="s">
        <v>218</v>
      </c>
      <c r="O3" s="4">
        <f>SUM(K3:K5)</f>
        <v>609443</v>
      </c>
      <c r="P3" s="12"/>
      <c r="Q3" s="12"/>
      <c r="R3" s="23"/>
      <c r="S3" s="19" t="s">
        <v>218</v>
      </c>
      <c r="T3" s="26">
        <v>20992</v>
      </c>
      <c r="U3" s="21"/>
      <c r="V3" s="21"/>
      <c r="W3" s="23"/>
      <c r="X3" s="19" t="s">
        <v>235</v>
      </c>
      <c r="Y3" s="19">
        <f>SLOPE(U7:U14,G7:G14)</f>
        <v>0.38729589058775354</v>
      </c>
      <c r="Z3" s="19">
        <f>INTERCEPT(U7:U14,G7:G14)</f>
        <v>4.3139992438735869E-2</v>
      </c>
      <c r="AA3" s="19">
        <f>RSQ(U7:U14,G7:G14)</f>
        <v>0.92521593618029385</v>
      </c>
    </row>
    <row r="4" spans="1:27" x14ac:dyDescent="0.35">
      <c r="A4" s="24">
        <v>43617</v>
      </c>
      <c r="B4" s="20">
        <v>105826710.04579389</v>
      </c>
      <c r="C4" s="21"/>
      <c r="D4" s="21"/>
      <c r="E4" s="19" t="s">
        <v>219</v>
      </c>
      <c r="F4" s="19">
        <f>SUM(B6:B8)</f>
        <v>230981437.81673491</v>
      </c>
      <c r="G4" s="12"/>
      <c r="H4" s="12">
        <f>(SUM(B6:B8)-SUM(B3:B5))/SUM(B3:B5)</f>
        <v>-0.25190974641700659</v>
      </c>
      <c r="I4" s="23"/>
      <c r="J4" s="22">
        <v>43617</v>
      </c>
      <c r="K4" s="27">
        <v>199423</v>
      </c>
      <c r="L4" s="21"/>
      <c r="M4" s="21"/>
      <c r="N4" s="19" t="s">
        <v>219</v>
      </c>
      <c r="O4" s="4">
        <f>SUM(K6:K8)</f>
        <v>494754</v>
      </c>
      <c r="P4" s="12"/>
      <c r="Q4" s="12">
        <f>(SUM(K6:K8)-SUM(K3:K5))/SUM(K3:K5)</f>
        <v>-0.18818659005025901</v>
      </c>
      <c r="R4" s="23"/>
      <c r="S4" s="19" t="s">
        <v>219</v>
      </c>
      <c r="T4" s="26">
        <v>17388</v>
      </c>
      <c r="U4" s="21"/>
      <c r="V4" s="21">
        <f t="shared" ref="V4:V14" si="0">(T4-T3)/T3</f>
        <v>-0.1716844512195122</v>
      </c>
      <c r="W4" s="23"/>
      <c r="X4" s="19" t="s">
        <v>236</v>
      </c>
      <c r="Y4" s="19">
        <f>SLOPE(V4:V14,H4:H14)</f>
        <v>0.58199505838234189</v>
      </c>
      <c r="Z4" s="19">
        <f>INTERCEPT(V4:V14,H4:H14)</f>
        <v>2.8300958824933574E-3</v>
      </c>
      <c r="AA4" s="19">
        <f>RSQ(V4:V14,H4:H14)</f>
        <v>0.67989146773234377</v>
      </c>
    </row>
    <row r="5" spans="1:27" x14ac:dyDescent="0.35">
      <c r="A5" s="24">
        <v>43647</v>
      </c>
      <c r="B5" s="20">
        <v>95520151.241918862</v>
      </c>
      <c r="C5" s="21"/>
      <c r="D5" s="21"/>
      <c r="E5" s="19" t="s">
        <v>220</v>
      </c>
      <c r="F5" s="19">
        <f>SUM(B9:B11)</f>
        <v>244202540.70904979</v>
      </c>
      <c r="G5" s="12"/>
      <c r="H5" s="12">
        <f>(SUM(B9:B11)-SUM(B6:B8))/SUM(B6:B8)</f>
        <v>5.7238811123882419E-2</v>
      </c>
      <c r="I5" s="23"/>
      <c r="J5" s="22">
        <v>43647</v>
      </c>
      <c r="K5" s="27">
        <v>191551</v>
      </c>
      <c r="L5" s="21"/>
      <c r="M5" s="21"/>
      <c r="N5" s="19" t="s">
        <v>220</v>
      </c>
      <c r="O5" s="4">
        <f>SUM(K9:K11)</f>
        <v>583310</v>
      </c>
      <c r="P5" s="12"/>
      <c r="Q5" s="12">
        <f>(SUM(K9:K11)-SUM(K6:K8))/SUM(K6:K8)</f>
        <v>0.17898996268852804</v>
      </c>
      <c r="R5" s="23"/>
      <c r="S5" s="19" t="s">
        <v>220</v>
      </c>
      <c r="T5" s="26">
        <v>16027</v>
      </c>
      <c r="U5" s="21"/>
      <c r="V5" s="21">
        <f t="shared" si="0"/>
        <v>-7.8272371750632619E-2</v>
      </c>
      <c r="W5" s="23"/>
      <c r="X5" s="19" t="s">
        <v>237</v>
      </c>
      <c r="Y5" s="19">
        <f>SLOPE(U7:U14,P7:P14)</f>
        <v>0.15907125728257343</v>
      </c>
      <c r="Z5" s="19">
        <f>INTERCEPT(U7:U14,P7:P14)</f>
        <v>7.1581001366436123E-2</v>
      </c>
      <c r="AA5" s="19">
        <f>RSQ(U7:U14,P7:P14)</f>
        <v>0.75781002095721461</v>
      </c>
    </row>
    <row r="6" spans="1:27" x14ac:dyDescent="0.35">
      <c r="A6" s="24">
        <v>43678</v>
      </c>
      <c r="B6" s="20">
        <v>84659856.150898069</v>
      </c>
      <c r="C6" s="21"/>
      <c r="D6" s="21"/>
      <c r="E6" s="19" t="s">
        <v>221</v>
      </c>
      <c r="F6" s="19">
        <f>SUM(B12:B14)</f>
        <v>289959880.10224366</v>
      </c>
      <c r="G6" s="12"/>
      <c r="H6" s="12">
        <f>(SUM(B12:B14)-SUM(B9:B11))/SUM(B9:B11)</f>
        <v>0.18737454270678752</v>
      </c>
      <c r="I6" s="23"/>
      <c r="J6" s="22">
        <v>43678</v>
      </c>
      <c r="K6" s="27">
        <v>175290</v>
      </c>
      <c r="L6" s="21"/>
      <c r="M6" s="21"/>
      <c r="N6" s="19" t="s">
        <v>221</v>
      </c>
      <c r="O6" s="4">
        <f>SUM(K12:K14)</f>
        <v>1082055</v>
      </c>
      <c r="P6" s="12"/>
      <c r="Q6" s="12">
        <f>(SUM(K12:K14)-SUM(K9:K11))/SUM(K9:K11)</f>
        <v>0.85502562959661244</v>
      </c>
      <c r="R6" s="23"/>
      <c r="S6" s="19" t="s">
        <v>221</v>
      </c>
      <c r="T6" s="26">
        <v>19675</v>
      </c>
      <c r="U6" s="21"/>
      <c r="V6" s="21">
        <f t="shared" si="0"/>
        <v>0.22761589817183503</v>
      </c>
      <c r="W6" s="23"/>
      <c r="X6" s="19" t="s">
        <v>238</v>
      </c>
      <c r="Y6" s="19">
        <f>SLOPE(V4:V14,Q4:Q14)</f>
        <v>0.30478506153338197</v>
      </c>
      <c r="Z6" s="19">
        <f>INTERCEPT(V4:V14,Q4:Q14)</f>
        <v>-1.9573111856091147E-3</v>
      </c>
      <c r="AA6" s="19">
        <f>RSQ(V4:V14,Q4:Q14)</f>
        <v>0.23189325991452858</v>
      </c>
    </row>
    <row r="7" spans="1:27" x14ac:dyDescent="0.35">
      <c r="A7" s="24">
        <v>43709</v>
      </c>
      <c r="B7" s="20">
        <v>75110713.730195552</v>
      </c>
      <c r="C7" s="21"/>
      <c r="D7" s="21"/>
      <c r="E7" s="19" t="s">
        <v>222</v>
      </c>
      <c r="F7" s="19">
        <f>SUM(B15:B17)</f>
        <v>495829768.68002021</v>
      </c>
      <c r="G7" s="12">
        <f t="shared" ref="G7:G14" si="1">(F7-F3)/F3</f>
        <v>0.60586677826524138</v>
      </c>
      <c r="H7" s="12">
        <f>(SUM(B15:B17)-SUM(B12:B14))/SUM(B12:B14)</f>
        <v>0.70999439131090869</v>
      </c>
      <c r="I7" s="23"/>
      <c r="J7" s="22">
        <v>43709</v>
      </c>
      <c r="K7" s="27">
        <v>167915</v>
      </c>
      <c r="L7" s="21"/>
      <c r="M7" s="21"/>
      <c r="N7" s="19" t="s">
        <v>222</v>
      </c>
      <c r="O7" s="4">
        <f>SUM(K15:K17)</f>
        <v>1399828</v>
      </c>
      <c r="P7" s="12">
        <f t="shared" ref="P7:P14" si="2">(O7-O3)/O3</f>
        <v>1.2968973308414404</v>
      </c>
      <c r="Q7" s="12">
        <f>(SUM(K15:K17)-SUM(K12:K14))/SUM(K12:K14)</f>
        <v>0.29367546011986451</v>
      </c>
      <c r="R7" s="23"/>
      <c r="S7" s="19" t="s">
        <v>222</v>
      </c>
      <c r="T7" s="26">
        <v>27302</v>
      </c>
      <c r="U7" s="21">
        <f t="shared" ref="U7:U14" si="3">(T7-T3)/T3</f>
        <v>0.3005907012195122</v>
      </c>
      <c r="V7" s="21">
        <f t="shared" si="0"/>
        <v>0.3876493011435832</v>
      </c>
      <c r="W7" s="23"/>
      <c r="X7" s="23"/>
    </row>
    <row r="8" spans="1:27" x14ac:dyDescent="0.35">
      <c r="A8" s="24">
        <v>43739</v>
      </c>
      <c r="B8" s="20">
        <v>71210867.935641289</v>
      </c>
      <c r="C8" s="21"/>
      <c r="D8" s="21"/>
      <c r="E8" s="19" t="s">
        <v>223</v>
      </c>
      <c r="F8" s="19">
        <f>SUM(B18:B20)</f>
        <v>397664630.87570238</v>
      </c>
      <c r="G8" s="12">
        <f t="shared" si="1"/>
        <v>0.7216302514802817</v>
      </c>
      <c r="H8" s="12">
        <f>(SUM(B18:B20)-SUM(B15:B17))/SUM(B15:B17)</f>
        <v>-0.19798153318960549</v>
      </c>
      <c r="I8" s="23"/>
      <c r="J8" s="22">
        <v>43739</v>
      </c>
      <c r="K8" s="27">
        <v>151549</v>
      </c>
      <c r="L8" s="21"/>
      <c r="M8" s="21"/>
      <c r="N8" s="19" t="s">
        <v>223</v>
      </c>
      <c r="O8" s="4">
        <f>SUM(K18:K20)</f>
        <v>1158117</v>
      </c>
      <c r="P8" s="12">
        <f t="shared" si="2"/>
        <v>1.3407936065196038</v>
      </c>
      <c r="Q8" s="12">
        <f>(SUM(K18:K20)-SUM(K15:K17))/SUM(K15:K17)</f>
        <v>-0.17267192826547262</v>
      </c>
      <c r="R8" s="23"/>
      <c r="S8" s="19" t="s">
        <v>223</v>
      </c>
      <c r="T8" s="26">
        <v>22309</v>
      </c>
      <c r="U8" s="21">
        <f t="shared" si="3"/>
        <v>0.2830112721417069</v>
      </c>
      <c r="V8" s="21">
        <f t="shared" si="0"/>
        <v>-0.18288037506409788</v>
      </c>
      <c r="W8" s="23"/>
      <c r="X8" s="23"/>
    </row>
    <row r="9" spans="1:27" x14ac:dyDescent="0.35">
      <c r="A9" s="24">
        <v>43770</v>
      </c>
      <c r="B9" s="20">
        <v>85668836.723924696</v>
      </c>
      <c r="C9" s="21"/>
      <c r="D9" s="21"/>
      <c r="E9" s="19" t="s">
        <v>224</v>
      </c>
      <c r="F9" s="19">
        <f>SUM(B21:B23)</f>
        <v>396798749.65529954</v>
      </c>
      <c r="G9" s="12">
        <f t="shared" si="1"/>
        <v>0.62487559917755908</v>
      </c>
      <c r="H9" s="12">
        <f>(SUM(B21:B23)-SUM(B18:B20))/SUM(B18:B20)</f>
        <v>-2.1774157246423165E-3</v>
      </c>
      <c r="I9" s="23"/>
      <c r="J9" s="22">
        <v>43770</v>
      </c>
      <c r="K9" s="27">
        <v>190168</v>
      </c>
      <c r="L9" s="21"/>
      <c r="M9" s="21"/>
      <c r="N9" s="19" t="s">
        <v>224</v>
      </c>
      <c r="O9" s="4">
        <f>SUM(K21:K23)</f>
        <v>1446367</v>
      </c>
      <c r="P9" s="12">
        <f t="shared" si="2"/>
        <v>1.479585469133051</v>
      </c>
      <c r="Q9" s="12">
        <f>(SUM(K21:K23)-SUM(K18:K20))/SUM(K18:K20)</f>
        <v>0.24889540521380826</v>
      </c>
      <c r="R9" s="23"/>
      <c r="S9" s="19" t="s">
        <v>224</v>
      </c>
      <c r="T9" s="26">
        <v>20311</v>
      </c>
      <c r="U9" s="21">
        <f t="shared" si="3"/>
        <v>0.26729893305047731</v>
      </c>
      <c r="V9" s="21">
        <f t="shared" si="0"/>
        <v>-8.9560267156752874E-2</v>
      </c>
      <c r="W9" s="23"/>
      <c r="X9" s="23"/>
    </row>
    <row r="10" spans="1:27" x14ac:dyDescent="0.35">
      <c r="A10" s="24">
        <v>43800</v>
      </c>
      <c r="B10" s="20">
        <v>83432701.565019161</v>
      </c>
      <c r="C10" s="21"/>
      <c r="D10" s="21"/>
      <c r="E10" s="19" t="s">
        <v>225</v>
      </c>
      <c r="F10" s="19">
        <f>SUM(B24:B26)</f>
        <v>385318988.17521101</v>
      </c>
      <c r="G10" s="12">
        <f t="shared" si="1"/>
        <v>0.32887000794503873</v>
      </c>
      <c r="H10" s="12">
        <f>(SUM(B24:B26)-SUM(B21:B23))/SUM(B21:B23)</f>
        <v>-2.8930941667686807E-2</v>
      </c>
      <c r="I10" s="23"/>
      <c r="J10" s="22">
        <v>43800</v>
      </c>
      <c r="K10" s="27">
        <v>197261</v>
      </c>
      <c r="L10" s="21"/>
      <c r="M10" s="21"/>
      <c r="N10" s="19" t="s">
        <v>225</v>
      </c>
      <c r="O10" s="4">
        <f>SUM(K24:K26)</f>
        <v>1246168</v>
      </c>
      <c r="P10" s="12">
        <f t="shared" si="2"/>
        <v>0.15166789118852553</v>
      </c>
      <c r="Q10" s="12">
        <f>(SUM(K24:K26)-SUM(K21:K23))/SUM(K21:K23)</f>
        <v>-0.13841507722452184</v>
      </c>
      <c r="R10" s="23"/>
      <c r="S10" s="19" t="s">
        <v>225</v>
      </c>
      <c r="T10" s="26">
        <v>24422</v>
      </c>
      <c r="U10" s="21">
        <f t="shared" si="3"/>
        <v>0.24127064803049555</v>
      </c>
      <c r="V10" s="21">
        <f t="shared" si="0"/>
        <v>0.20240263896410812</v>
      </c>
      <c r="W10" s="23"/>
      <c r="X10" s="23"/>
    </row>
    <row r="11" spans="1:27" x14ac:dyDescent="0.35">
      <c r="A11" s="24">
        <v>43831</v>
      </c>
      <c r="B11" s="20">
        <v>75101002.420105934</v>
      </c>
      <c r="C11" s="21"/>
      <c r="D11" s="21"/>
      <c r="E11" s="19" t="s">
        <v>226</v>
      </c>
      <c r="F11" s="19">
        <f>SUM(B27:B29)</f>
        <v>482862499.48661506</v>
      </c>
      <c r="G11" s="12">
        <f t="shared" si="1"/>
        <v>-2.6152663701346814E-2</v>
      </c>
      <c r="H11" s="12">
        <f>(SUM(B27:B29)-SUM(B24:B26))/SUM(B24:B26)</f>
        <v>0.25315002453771984</v>
      </c>
      <c r="I11" s="23"/>
      <c r="J11" s="22">
        <v>43831</v>
      </c>
      <c r="K11" s="27">
        <v>195881</v>
      </c>
      <c r="L11" s="21"/>
      <c r="M11" s="21"/>
      <c r="N11" s="19" t="s">
        <v>226</v>
      </c>
      <c r="O11" s="4">
        <f>SUM(K27:K29)</f>
        <v>1105273</v>
      </c>
      <c r="P11" s="12">
        <f t="shared" si="2"/>
        <v>-0.21042228045159833</v>
      </c>
      <c r="Q11" s="12">
        <f>(SUM(K27:K29)-SUM(K24:K26))/SUM(K24:K26)</f>
        <v>-0.1130626047210328</v>
      </c>
      <c r="R11" s="23"/>
      <c r="S11" s="19" t="s">
        <v>226</v>
      </c>
      <c r="T11" s="26">
        <v>27570</v>
      </c>
      <c r="U11" s="21">
        <f t="shared" si="3"/>
        <v>9.8161306863966003E-3</v>
      </c>
      <c r="V11" s="21">
        <f t="shared" si="0"/>
        <v>0.12890017197608714</v>
      </c>
      <c r="W11" s="23"/>
      <c r="X11" s="23"/>
    </row>
    <row r="12" spans="1:27" x14ac:dyDescent="0.35">
      <c r="A12" s="24">
        <v>43862</v>
      </c>
      <c r="B12" s="20">
        <v>69954057.822369963</v>
      </c>
      <c r="C12" s="21"/>
      <c r="D12" s="21"/>
      <c r="E12" s="19" t="s">
        <v>227</v>
      </c>
      <c r="F12" s="19">
        <f>SUM(B30:B32)</f>
        <v>371608121.90296626</v>
      </c>
      <c r="G12" s="12">
        <f t="shared" si="1"/>
        <v>-6.5523828245315024E-2</v>
      </c>
      <c r="H12" s="12">
        <f>(SUM(B30:B32)-SUM(B27:B29))/SUM(B27:B29)</f>
        <v>-0.2304059182519573</v>
      </c>
      <c r="I12" s="23"/>
      <c r="J12" s="22">
        <v>43862</v>
      </c>
      <c r="K12" s="27">
        <v>196728</v>
      </c>
      <c r="L12" s="21"/>
      <c r="M12" s="21"/>
      <c r="N12" s="19" t="s">
        <v>227</v>
      </c>
      <c r="O12" s="4">
        <f>SUM(K30:K32)</f>
        <v>1001898</v>
      </c>
      <c r="P12" s="12">
        <f t="shared" si="2"/>
        <v>-0.13489051624317749</v>
      </c>
      <c r="Q12" s="12">
        <f>(SUM(K30:K32)-SUM(K27:K29))/SUM(K27:K29)</f>
        <v>-9.3528929051917495E-2</v>
      </c>
      <c r="R12" s="23"/>
      <c r="S12" s="19" t="s">
        <v>227</v>
      </c>
      <c r="T12" s="26">
        <v>22918</v>
      </c>
      <c r="U12" s="21">
        <f t="shared" si="3"/>
        <v>2.7298399748980233E-2</v>
      </c>
      <c r="V12" s="21">
        <f t="shared" si="0"/>
        <v>-0.16873413130214002</v>
      </c>
      <c r="W12" s="23"/>
      <c r="X12" s="23"/>
    </row>
    <row r="13" spans="1:27" x14ac:dyDescent="0.35">
      <c r="A13" s="24">
        <v>43891</v>
      </c>
      <c r="B13" s="20">
        <v>89001440.894607618</v>
      </c>
      <c r="C13" s="21"/>
      <c r="D13" s="21"/>
      <c r="E13" s="19" t="s">
        <v>228</v>
      </c>
      <c r="F13" s="19">
        <f>SUM(B33:B35)</f>
        <v>382422471.85798246</v>
      </c>
      <c r="G13" s="12">
        <f t="shared" si="1"/>
        <v>-3.6230652969057517E-2</v>
      </c>
      <c r="H13" s="12">
        <f>(SUM(B33:B35)-SUM(B30:B32))/SUM(B30:B32)</f>
        <v>2.9101489761948804E-2</v>
      </c>
      <c r="I13" s="23"/>
      <c r="J13" s="22">
        <v>43891</v>
      </c>
      <c r="K13" s="27">
        <v>287882</v>
      </c>
      <c r="L13" s="21"/>
      <c r="M13" s="21"/>
      <c r="N13" s="19" t="s">
        <v>228</v>
      </c>
      <c r="O13" s="4">
        <f>SUM(K33:K35)</f>
        <v>1087866</v>
      </c>
      <c r="P13" s="12">
        <f t="shared" si="2"/>
        <v>-0.24786309422159106</v>
      </c>
      <c r="Q13" s="12">
        <f>(SUM(K33:K35)-SUM(K30:K32))/SUM(K30:K32)</f>
        <v>8.5805141840786192E-2</v>
      </c>
      <c r="R13" s="23"/>
      <c r="S13" s="19" t="s">
        <v>228</v>
      </c>
      <c r="T13" s="26">
        <v>21339</v>
      </c>
      <c r="U13" s="21">
        <f t="shared" si="3"/>
        <v>5.0612968342277583E-2</v>
      </c>
      <c r="V13" s="21">
        <f t="shared" si="0"/>
        <v>-6.8897809581987962E-2</v>
      </c>
      <c r="W13" s="23"/>
      <c r="X13" s="23"/>
    </row>
    <row r="14" spans="1:27" x14ac:dyDescent="0.35">
      <c r="A14" s="24">
        <v>43922</v>
      </c>
      <c r="B14" s="20">
        <v>131004381.3852661</v>
      </c>
      <c r="C14" s="21"/>
      <c r="D14" s="21"/>
      <c r="E14" s="19" t="s">
        <v>229</v>
      </c>
      <c r="F14" s="19">
        <f>SUM(B36:B38)</f>
        <v>355033175.49588805</v>
      </c>
      <c r="G14" s="12">
        <f t="shared" si="1"/>
        <v>-7.8599325776157941E-2</v>
      </c>
      <c r="H14" s="12">
        <f>(SUM(B36:B38)-SUM(B33:B35))/SUM(B33:B35)</f>
        <v>-7.1620520177657798E-2</v>
      </c>
      <c r="I14" s="23"/>
      <c r="J14" s="22">
        <v>43922</v>
      </c>
      <c r="K14" s="27">
        <v>597445</v>
      </c>
      <c r="L14" s="21"/>
      <c r="M14" s="21"/>
      <c r="N14" s="19" t="s">
        <v>229</v>
      </c>
      <c r="O14" s="4">
        <f>SUM(K36:K38)</f>
        <v>1178009</v>
      </c>
      <c r="P14" s="12">
        <f t="shared" si="2"/>
        <v>-5.4694872601446995E-2</v>
      </c>
      <c r="Q14" s="12">
        <f>(SUM(K36:K38)-SUM(K33:K35))/SUM(K33:K35)</f>
        <v>8.2862227516991988E-2</v>
      </c>
      <c r="R14" s="23"/>
      <c r="S14" s="19" t="s">
        <v>229</v>
      </c>
      <c r="T14" s="26">
        <v>23659</v>
      </c>
      <c r="U14" s="21">
        <f t="shared" si="3"/>
        <v>-3.1242322496110066E-2</v>
      </c>
      <c r="V14" s="21">
        <f t="shared" si="0"/>
        <v>0.10872112095224706</v>
      </c>
      <c r="W14" s="23"/>
      <c r="X14" s="23"/>
    </row>
    <row r="15" spans="1:27" x14ac:dyDescent="0.35">
      <c r="A15" s="24">
        <v>43952</v>
      </c>
      <c r="B15" s="20">
        <v>175052092.98338759</v>
      </c>
      <c r="C15" s="21">
        <f t="shared" ref="C15:C39" si="4">(B15-B3)/B3</f>
        <v>0.62968625735566142</v>
      </c>
      <c r="D15" s="21"/>
      <c r="E15" s="21"/>
      <c r="F15" s="21"/>
      <c r="G15" s="21"/>
      <c r="H15" s="21"/>
      <c r="I15" s="23"/>
      <c r="J15" s="22">
        <v>43952</v>
      </c>
      <c r="K15" s="27">
        <v>598610</v>
      </c>
      <c r="L15" s="21">
        <f t="shared" ref="L15:L39" si="5">(K15-K3)/K3</f>
        <v>1.7400226119037483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</row>
    <row r="16" spans="1:27" x14ac:dyDescent="0.35">
      <c r="A16" s="24">
        <v>43983</v>
      </c>
      <c r="B16" s="20">
        <v>161544669.50029913</v>
      </c>
      <c r="C16" s="21">
        <f t="shared" si="4"/>
        <v>0.52650185789952897</v>
      </c>
      <c r="D16" s="21"/>
      <c r="E16" s="21"/>
      <c r="F16" s="21"/>
      <c r="G16" s="21"/>
      <c r="H16" s="21"/>
      <c r="I16" s="23"/>
      <c r="J16" s="22">
        <v>43983</v>
      </c>
      <c r="K16" s="27">
        <v>412320</v>
      </c>
      <c r="L16" s="21">
        <f t="shared" si="5"/>
        <v>1.0675649248080712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</row>
    <row r="17" spans="1:24" x14ac:dyDescent="0.35">
      <c r="A17" s="24">
        <v>44013</v>
      </c>
      <c r="B17" s="20">
        <v>159233006.1963335</v>
      </c>
      <c r="C17" s="21">
        <f t="shared" si="4"/>
        <v>0.66700956945778322</v>
      </c>
      <c r="D17" s="21"/>
      <c r="E17" s="21"/>
      <c r="F17" s="21"/>
      <c r="G17" s="21"/>
      <c r="H17" s="21"/>
      <c r="I17" s="23"/>
      <c r="J17" s="22">
        <v>44013</v>
      </c>
      <c r="K17" s="27">
        <v>388898</v>
      </c>
      <c r="L17" s="21">
        <f t="shared" si="5"/>
        <v>1.0302582602022439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  <c r="X17" s="23"/>
    </row>
    <row r="18" spans="1:24" x14ac:dyDescent="0.35">
      <c r="A18" s="24">
        <v>44044</v>
      </c>
      <c r="B18" s="20">
        <v>143822421.27119556</v>
      </c>
      <c r="C18" s="21">
        <f t="shared" si="4"/>
        <v>0.69882666720866971</v>
      </c>
      <c r="D18" s="21"/>
      <c r="E18" s="21"/>
      <c r="F18" s="21"/>
      <c r="G18" s="21"/>
      <c r="H18" s="21"/>
      <c r="I18" s="23"/>
      <c r="J18" s="22">
        <v>44044</v>
      </c>
      <c r="K18" s="27">
        <v>365445</v>
      </c>
      <c r="L18" s="21">
        <f t="shared" si="5"/>
        <v>1.0848023275714531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  <c r="X18" s="23"/>
    </row>
    <row r="19" spans="1:24" x14ac:dyDescent="0.35">
      <c r="A19" s="24">
        <v>44075</v>
      </c>
      <c r="B19" s="20">
        <v>130407394.12613796</v>
      </c>
      <c r="C19" s="21">
        <f t="shared" si="4"/>
        <v>0.7362023025712825</v>
      </c>
      <c r="D19" s="21"/>
      <c r="E19" s="21"/>
      <c r="F19" s="21"/>
      <c r="G19" s="21"/>
      <c r="H19" s="21"/>
      <c r="I19" s="23"/>
      <c r="J19" s="22">
        <v>44075</v>
      </c>
      <c r="K19" s="27">
        <v>372102</v>
      </c>
      <c r="L19" s="21">
        <f t="shared" si="5"/>
        <v>1.2160140547300717</v>
      </c>
      <c r="M19" s="21"/>
      <c r="N19" s="21"/>
      <c r="O19" s="21"/>
      <c r="P19" s="21"/>
      <c r="Q19" s="21"/>
      <c r="R19" s="23"/>
      <c r="S19" s="23"/>
      <c r="T19" s="23"/>
      <c r="U19" s="23"/>
      <c r="V19" s="23"/>
      <c r="W19" s="23"/>
      <c r="X19" s="23"/>
    </row>
    <row r="20" spans="1:24" x14ac:dyDescent="0.35">
      <c r="A20" s="24">
        <v>44105</v>
      </c>
      <c r="B20" s="20">
        <v>123434815.47836888</v>
      </c>
      <c r="C20" s="21">
        <f t="shared" si="4"/>
        <v>0.73337046797303984</v>
      </c>
      <c r="D20" s="21"/>
      <c r="E20" s="21"/>
      <c r="F20" s="21"/>
      <c r="G20" s="21"/>
      <c r="H20" s="21"/>
      <c r="I20" s="23"/>
      <c r="J20" s="22">
        <v>44105</v>
      </c>
      <c r="K20" s="27">
        <v>420570</v>
      </c>
      <c r="L20" s="21">
        <f t="shared" si="5"/>
        <v>1.7751420332697676</v>
      </c>
      <c r="M20" s="21"/>
      <c r="N20" s="21"/>
      <c r="O20" s="21"/>
      <c r="P20" s="21"/>
      <c r="Q20" s="21"/>
      <c r="R20" s="23"/>
      <c r="S20" s="23"/>
      <c r="T20" s="23"/>
      <c r="U20" s="23"/>
      <c r="V20" s="23"/>
      <c r="W20" s="23"/>
      <c r="X20" s="23"/>
    </row>
    <row r="21" spans="1:24" x14ac:dyDescent="0.35">
      <c r="A21" s="24">
        <v>44136</v>
      </c>
      <c r="B21" s="20">
        <v>140464808.37347046</v>
      </c>
      <c r="C21" s="21">
        <f t="shared" si="4"/>
        <v>0.63962548979310363</v>
      </c>
      <c r="D21" s="21"/>
      <c r="E21" s="21"/>
      <c r="F21" s="21"/>
      <c r="G21" s="21"/>
      <c r="H21" s="21"/>
      <c r="I21" s="23"/>
      <c r="J21" s="22">
        <v>44136</v>
      </c>
      <c r="K21" s="27">
        <v>469456</v>
      </c>
      <c r="L21" s="21">
        <f t="shared" si="5"/>
        <v>1.4686382566993395</v>
      </c>
      <c r="M21" s="21"/>
      <c r="N21" s="21"/>
      <c r="O21" s="21"/>
      <c r="P21" s="21"/>
      <c r="Q21" s="21"/>
      <c r="R21" s="23"/>
      <c r="S21" s="23"/>
      <c r="T21" s="23"/>
      <c r="U21" s="23"/>
      <c r="V21" s="23"/>
      <c r="W21" s="23"/>
      <c r="X21" s="23"/>
    </row>
    <row r="22" spans="1:24" x14ac:dyDescent="0.35">
      <c r="A22" s="24">
        <v>44166</v>
      </c>
      <c r="B22" s="20">
        <v>131402943.79865831</v>
      </c>
      <c r="C22" s="21">
        <f t="shared" si="4"/>
        <v>0.57495731690116625</v>
      </c>
      <c r="D22" s="21"/>
      <c r="E22" s="21"/>
      <c r="F22" s="21"/>
      <c r="G22" s="21"/>
      <c r="H22" s="21"/>
      <c r="I22" s="23"/>
      <c r="J22" s="22">
        <v>44166</v>
      </c>
      <c r="K22" s="27">
        <v>464543</v>
      </c>
      <c r="L22" s="21">
        <f t="shared" si="5"/>
        <v>1.3549662629713932</v>
      </c>
      <c r="M22" s="21"/>
      <c r="N22" s="21"/>
      <c r="O22" s="21"/>
      <c r="P22" s="21"/>
      <c r="Q22" s="21"/>
      <c r="R22" s="23"/>
      <c r="S22" s="23"/>
      <c r="T22" s="23"/>
      <c r="U22" s="23"/>
      <c r="V22" s="23"/>
      <c r="W22" s="23"/>
      <c r="X22" s="23"/>
    </row>
    <row r="23" spans="1:24" x14ac:dyDescent="0.35">
      <c r="A23" s="24">
        <v>44197</v>
      </c>
      <c r="B23" s="20">
        <v>124930997.48317072</v>
      </c>
      <c r="C23" s="21">
        <f t="shared" si="4"/>
        <v>0.66350639082447682</v>
      </c>
      <c r="D23" s="21"/>
      <c r="E23" s="21"/>
      <c r="F23" s="21"/>
      <c r="G23" s="21"/>
      <c r="H23" s="21"/>
      <c r="I23" s="23"/>
      <c r="J23" s="22">
        <v>44197</v>
      </c>
      <c r="K23" s="27">
        <v>512368</v>
      </c>
      <c r="L23" s="21">
        <f t="shared" si="5"/>
        <v>1.6157105589618186</v>
      </c>
      <c r="M23" s="21"/>
      <c r="N23" s="21"/>
      <c r="O23" s="21"/>
      <c r="P23" s="21"/>
      <c r="Q23" s="21"/>
      <c r="R23" s="23"/>
      <c r="S23" s="23"/>
      <c r="T23" s="23"/>
      <c r="U23" s="23"/>
      <c r="V23" s="23"/>
      <c r="W23" s="23"/>
      <c r="X23" s="23"/>
    </row>
    <row r="24" spans="1:24" x14ac:dyDescent="0.35">
      <c r="A24" s="24">
        <v>44228</v>
      </c>
      <c r="B24" s="20">
        <v>105105005.23969665</v>
      </c>
      <c r="C24" s="21">
        <f t="shared" si="4"/>
        <v>0.50248618181068683</v>
      </c>
      <c r="D24" s="21"/>
      <c r="E24" s="21"/>
      <c r="F24" s="21"/>
      <c r="G24" s="21"/>
      <c r="H24" s="21"/>
      <c r="I24" s="23"/>
      <c r="J24" s="22">
        <v>44228</v>
      </c>
      <c r="K24" s="27">
        <v>335806</v>
      </c>
      <c r="L24" s="21">
        <f t="shared" si="5"/>
        <v>0.70695579683624088</v>
      </c>
      <c r="M24" s="21"/>
      <c r="N24" s="21"/>
      <c r="O24" s="21"/>
      <c r="P24" s="21"/>
      <c r="Q24" s="21"/>
      <c r="R24" s="23"/>
      <c r="S24" s="23"/>
      <c r="T24" s="23"/>
      <c r="U24" s="23"/>
      <c r="V24" s="23"/>
      <c r="W24" s="23"/>
      <c r="X24" s="23"/>
    </row>
    <row r="25" spans="1:24" x14ac:dyDescent="0.35">
      <c r="A25" s="24">
        <v>44256</v>
      </c>
      <c r="B25" s="20">
        <v>133855276.75699142</v>
      </c>
      <c r="C25" s="21">
        <f t="shared" si="4"/>
        <v>0.50396752469994432</v>
      </c>
      <c r="D25" s="21"/>
      <c r="E25" s="21"/>
      <c r="F25" s="21"/>
      <c r="G25" s="21"/>
      <c r="H25" s="21"/>
      <c r="I25" s="23"/>
      <c r="J25" s="22">
        <v>44256</v>
      </c>
      <c r="K25" s="27">
        <v>458520</v>
      </c>
      <c r="L25" s="21">
        <f t="shared" si="5"/>
        <v>0.59273591263086955</v>
      </c>
      <c r="M25" s="21"/>
      <c r="N25" s="21"/>
      <c r="O25" s="21"/>
      <c r="P25" s="21"/>
      <c r="Q25" s="21"/>
      <c r="R25" s="23"/>
      <c r="S25" s="23"/>
      <c r="T25" s="23"/>
      <c r="U25" s="23"/>
      <c r="V25" s="23"/>
      <c r="W25" s="23"/>
      <c r="X25" s="23"/>
    </row>
    <row r="26" spans="1:24" x14ac:dyDescent="0.35">
      <c r="A26" s="24">
        <v>44287</v>
      </c>
      <c r="B26" s="20">
        <v>146358706.17852294</v>
      </c>
      <c r="C26" s="21">
        <f t="shared" si="4"/>
        <v>0.11720466621724555</v>
      </c>
      <c r="D26" s="21"/>
      <c r="E26" s="21"/>
      <c r="F26" s="21"/>
      <c r="G26" s="21"/>
      <c r="H26" s="21"/>
      <c r="I26" s="23"/>
      <c r="J26" s="22">
        <v>44287</v>
      </c>
      <c r="K26" s="27">
        <v>451842</v>
      </c>
      <c r="L26" s="21">
        <f t="shared" si="5"/>
        <v>-0.24370946279573852</v>
      </c>
      <c r="M26" s="21"/>
      <c r="N26" s="21"/>
      <c r="O26" s="21"/>
      <c r="P26" s="21"/>
      <c r="Q26" s="21"/>
      <c r="R26" s="23"/>
      <c r="S26" s="23"/>
      <c r="T26" s="23"/>
      <c r="U26" s="23"/>
      <c r="V26" s="23"/>
      <c r="W26" s="23"/>
      <c r="X26" s="23"/>
    </row>
    <row r="27" spans="1:24" x14ac:dyDescent="0.35">
      <c r="A27" s="24">
        <v>44317</v>
      </c>
      <c r="B27" s="20">
        <v>160923176.16960633</v>
      </c>
      <c r="C27" s="21">
        <f t="shared" si="4"/>
        <v>-8.0712641437095486E-2</v>
      </c>
      <c r="D27" s="21"/>
      <c r="E27" s="21"/>
      <c r="F27" s="21"/>
      <c r="G27" s="21"/>
      <c r="H27" s="21"/>
      <c r="I27" s="23"/>
      <c r="J27" s="22">
        <v>44317</v>
      </c>
      <c r="K27" s="27">
        <v>402889</v>
      </c>
      <c r="L27" s="21">
        <f t="shared" si="5"/>
        <v>-0.32695912196588767</v>
      </c>
      <c r="M27" s="21"/>
      <c r="N27" s="21"/>
      <c r="O27" s="21"/>
      <c r="P27" s="21"/>
      <c r="Q27" s="21"/>
      <c r="R27" s="23"/>
      <c r="S27" s="23"/>
      <c r="T27" s="23"/>
      <c r="U27" s="23"/>
      <c r="V27" s="23"/>
      <c r="W27" s="23"/>
      <c r="X27" s="23"/>
    </row>
    <row r="28" spans="1:24" x14ac:dyDescent="0.35">
      <c r="A28" s="24">
        <v>44348</v>
      </c>
      <c r="B28" s="20">
        <v>159730684.79560119</v>
      </c>
      <c r="C28" s="21">
        <f t="shared" si="4"/>
        <v>-1.1228997591248766E-2</v>
      </c>
      <c r="D28" s="21"/>
      <c r="E28" s="21"/>
      <c r="F28" s="21"/>
      <c r="G28" s="21"/>
      <c r="H28" s="21"/>
      <c r="I28" s="23"/>
      <c r="J28" s="22">
        <v>44348</v>
      </c>
      <c r="K28" s="27">
        <v>339516</v>
      </c>
      <c r="L28" s="21">
        <f t="shared" si="5"/>
        <v>-0.17657159487776483</v>
      </c>
      <c r="M28" s="21"/>
      <c r="N28" s="21"/>
      <c r="O28" s="21"/>
      <c r="P28" s="21"/>
      <c r="Q28" s="21"/>
      <c r="R28" s="23"/>
      <c r="S28" s="23"/>
      <c r="T28" s="23"/>
      <c r="U28" s="23"/>
      <c r="V28" s="23"/>
      <c r="W28" s="23"/>
      <c r="X28" s="23"/>
    </row>
    <row r="29" spans="1:24" x14ac:dyDescent="0.35">
      <c r="A29" s="24">
        <v>44378</v>
      </c>
      <c r="B29" s="20">
        <v>162208638.52140751</v>
      </c>
      <c r="C29" s="21">
        <f t="shared" si="4"/>
        <v>1.8687283473158053E-2</v>
      </c>
      <c r="D29" s="21"/>
      <c r="E29" s="21"/>
      <c r="F29" s="21"/>
      <c r="G29" s="21"/>
      <c r="H29" s="21"/>
      <c r="I29" s="23"/>
      <c r="J29" s="22">
        <v>44378</v>
      </c>
      <c r="K29" s="27">
        <v>362868</v>
      </c>
      <c r="L29" s="21">
        <f t="shared" si="5"/>
        <v>-6.6932717576331069E-2</v>
      </c>
      <c r="M29" s="21"/>
      <c r="N29" s="21"/>
      <c r="O29" s="21"/>
      <c r="P29" s="21"/>
      <c r="Q29" s="21"/>
      <c r="R29" s="23"/>
      <c r="S29" s="23"/>
      <c r="T29" s="23"/>
      <c r="U29" s="23"/>
      <c r="V29" s="23"/>
      <c r="W29" s="23"/>
      <c r="X29" s="23"/>
    </row>
    <row r="30" spans="1:24" x14ac:dyDescent="0.35">
      <c r="A30" s="24">
        <v>44409</v>
      </c>
      <c r="B30" s="20">
        <v>131917389.01086833</v>
      </c>
      <c r="C30" s="21">
        <f t="shared" si="4"/>
        <v>-8.2775913206736898E-2</v>
      </c>
      <c r="D30" s="21"/>
      <c r="E30" s="21"/>
      <c r="F30" s="21"/>
      <c r="G30" s="21"/>
      <c r="H30" s="21"/>
      <c r="I30" s="23"/>
      <c r="J30" s="22">
        <v>44409</v>
      </c>
      <c r="K30" s="27">
        <v>332511</v>
      </c>
      <c r="L30" s="21">
        <f t="shared" si="5"/>
        <v>-9.012026433526249E-2</v>
      </c>
      <c r="M30" s="21"/>
      <c r="N30" s="21"/>
      <c r="O30" s="21"/>
      <c r="P30" s="21"/>
      <c r="Q30" s="21"/>
      <c r="R30" s="23"/>
      <c r="S30" s="23"/>
      <c r="T30" s="23"/>
      <c r="U30" s="23"/>
      <c r="V30" s="23"/>
      <c r="W30" s="23"/>
      <c r="X30" s="23"/>
    </row>
    <row r="31" spans="1:24" x14ac:dyDescent="0.35">
      <c r="A31" s="24">
        <v>44440</v>
      </c>
      <c r="B31" s="20">
        <v>121149335.34153993</v>
      </c>
      <c r="C31" s="21">
        <f t="shared" si="4"/>
        <v>-7.0993357751195196E-2</v>
      </c>
      <c r="D31" s="21"/>
      <c r="E31" s="21"/>
      <c r="F31" s="21"/>
      <c r="G31" s="21"/>
      <c r="H31" s="21"/>
      <c r="I31" s="23"/>
      <c r="J31" s="22">
        <v>44440</v>
      </c>
      <c r="K31" s="27">
        <v>337617</v>
      </c>
      <c r="L31" s="21">
        <f t="shared" si="5"/>
        <v>-9.2676201686634305E-2</v>
      </c>
      <c r="M31" s="21"/>
      <c r="N31" s="21"/>
      <c r="O31" s="21"/>
      <c r="P31" s="21"/>
      <c r="Q31" s="21"/>
      <c r="R31" s="23"/>
      <c r="S31" s="23"/>
      <c r="T31" s="23"/>
      <c r="U31" s="23"/>
      <c r="V31" s="23"/>
      <c r="W31" s="23"/>
      <c r="X31" s="23"/>
    </row>
    <row r="32" spans="1:24" x14ac:dyDescent="0.35">
      <c r="A32" s="24">
        <v>44470</v>
      </c>
      <c r="B32" s="20">
        <v>118541397.550558</v>
      </c>
      <c r="C32" s="21">
        <f t="shared" si="4"/>
        <v>-3.9643741588194101E-2</v>
      </c>
      <c r="D32" s="21"/>
      <c r="E32" s="21"/>
      <c r="F32" s="21"/>
      <c r="G32" s="21"/>
      <c r="H32" s="21"/>
      <c r="I32" s="23"/>
      <c r="J32" s="22">
        <v>44470</v>
      </c>
      <c r="K32" s="27">
        <v>331770</v>
      </c>
      <c r="L32" s="21">
        <f t="shared" si="5"/>
        <v>-0.21114202154219275</v>
      </c>
      <c r="M32" s="21"/>
      <c r="N32" s="21"/>
      <c r="O32" s="21"/>
      <c r="P32" s="21"/>
      <c r="Q32" s="21"/>
      <c r="R32" s="23"/>
      <c r="S32" s="23"/>
      <c r="T32" s="23"/>
      <c r="U32" s="23"/>
      <c r="V32" s="23"/>
      <c r="W32" s="23"/>
      <c r="X32" s="23"/>
    </row>
    <row r="33" spans="1:24" x14ac:dyDescent="0.35">
      <c r="A33" s="24">
        <v>44501</v>
      </c>
      <c r="B33" s="20">
        <v>135655668.85439977</v>
      </c>
      <c r="C33" s="21">
        <f t="shared" si="4"/>
        <v>-3.4237326592750937E-2</v>
      </c>
      <c r="D33" s="21"/>
      <c r="E33" s="21"/>
      <c r="F33" s="21"/>
      <c r="G33" s="21"/>
      <c r="H33" s="21"/>
      <c r="I33" s="23"/>
      <c r="J33" s="22">
        <v>44501</v>
      </c>
      <c r="K33" s="27">
        <v>359116</v>
      </c>
      <c r="L33" s="21">
        <f t="shared" si="5"/>
        <v>-0.23503800143144404</v>
      </c>
      <c r="M33" s="21"/>
      <c r="N33" s="21"/>
      <c r="O33" s="21"/>
      <c r="P33" s="21"/>
      <c r="Q33" s="21"/>
      <c r="R33" s="23"/>
      <c r="S33" s="23"/>
      <c r="T33" s="23"/>
      <c r="U33" s="23"/>
      <c r="V33" s="23"/>
      <c r="W33" s="23"/>
      <c r="X33" s="23"/>
    </row>
    <row r="34" spans="1:24" x14ac:dyDescent="0.35">
      <c r="A34" s="24">
        <v>44531</v>
      </c>
      <c r="B34" s="20">
        <v>123699965.97924554</v>
      </c>
      <c r="C34" s="21">
        <f t="shared" si="4"/>
        <v>-5.862104452709696E-2</v>
      </c>
      <c r="D34" s="21"/>
      <c r="E34" s="21"/>
      <c r="F34" s="21"/>
      <c r="G34" s="21"/>
      <c r="H34" s="21"/>
      <c r="I34" s="23"/>
      <c r="J34" s="22">
        <v>44531</v>
      </c>
      <c r="K34" s="27">
        <v>350726</v>
      </c>
      <c r="L34" s="21">
        <f t="shared" si="5"/>
        <v>-0.24500853527014721</v>
      </c>
      <c r="M34" s="21"/>
      <c r="N34" s="21"/>
      <c r="O34" s="21"/>
      <c r="P34" s="21"/>
      <c r="Q34" s="21"/>
      <c r="R34" s="23"/>
      <c r="S34" s="23"/>
      <c r="T34" s="23"/>
      <c r="U34" s="23"/>
      <c r="V34" s="23"/>
      <c r="W34" s="23"/>
      <c r="X34" s="23"/>
    </row>
    <row r="35" spans="1:24" x14ac:dyDescent="0.35">
      <c r="A35" s="24">
        <v>44562</v>
      </c>
      <c r="B35" s="20">
        <v>123066837.02433714</v>
      </c>
      <c r="C35" s="21">
        <f t="shared" si="4"/>
        <v>-1.4921520650507043E-2</v>
      </c>
      <c r="D35" s="21"/>
      <c r="E35" s="21"/>
      <c r="F35" s="21"/>
      <c r="G35" s="21"/>
      <c r="H35" s="21"/>
      <c r="I35" s="23"/>
      <c r="J35" s="22">
        <v>44562</v>
      </c>
      <c r="K35" s="27">
        <v>378024</v>
      </c>
      <c r="L35" s="21">
        <f t="shared" si="5"/>
        <v>-0.26220216719233053</v>
      </c>
      <c r="M35" s="21"/>
      <c r="N35" s="21"/>
      <c r="O35" s="21"/>
      <c r="P35" s="21"/>
      <c r="Q35" s="21"/>
      <c r="R35" s="23"/>
      <c r="S35" s="23"/>
      <c r="T35" s="23"/>
      <c r="U35" s="23"/>
      <c r="V35" s="23"/>
      <c r="W35" s="23"/>
      <c r="X35" s="23"/>
    </row>
    <row r="36" spans="1:24" x14ac:dyDescent="0.35">
      <c r="A36" s="24">
        <v>44593</v>
      </c>
      <c r="B36" s="20">
        <v>100690748.28085525</v>
      </c>
      <c r="C36" s="21">
        <f t="shared" si="4"/>
        <v>-4.1998541827522759E-2</v>
      </c>
      <c r="D36" s="21"/>
      <c r="E36" s="21"/>
      <c r="F36" s="21"/>
      <c r="G36" s="21"/>
      <c r="H36" s="21"/>
      <c r="I36" s="23"/>
      <c r="J36" s="22">
        <v>44593</v>
      </c>
      <c r="K36" s="27">
        <v>321221</v>
      </c>
      <c r="L36" s="21">
        <f t="shared" si="5"/>
        <v>-4.3432815375544213E-2</v>
      </c>
      <c r="M36" s="21"/>
      <c r="N36" s="21"/>
      <c r="O36" s="21"/>
      <c r="P36" s="21"/>
      <c r="Q36" s="21"/>
      <c r="R36" s="23"/>
      <c r="S36" s="23"/>
      <c r="T36" s="23"/>
      <c r="U36" s="23"/>
      <c r="V36" s="23"/>
      <c r="W36" s="23"/>
      <c r="X36" s="23"/>
    </row>
    <row r="37" spans="1:24" x14ac:dyDescent="0.35">
      <c r="A37" s="24">
        <v>44621</v>
      </c>
      <c r="B37" s="20">
        <v>122364038.84463257</v>
      </c>
      <c r="C37" s="21">
        <f t="shared" si="4"/>
        <v>-8.5848224969275633E-2</v>
      </c>
      <c r="D37" s="21"/>
      <c r="E37" s="21"/>
      <c r="F37" s="21"/>
      <c r="G37" s="21"/>
      <c r="H37" s="21"/>
      <c r="I37" s="23"/>
      <c r="J37" s="22">
        <v>44621</v>
      </c>
      <c r="K37" s="27">
        <v>408038</v>
      </c>
      <c r="L37" s="21">
        <f t="shared" si="5"/>
        <v>-0.11009770566169415</v>
      </c>
      <c r="M37" s="21"/>
      <c r="N37" s="21"/>
      <c r="O37" s="21"/>
      <c r="P37" s="21"/>
      <c r="Q37" s="21"/>
      <c r="R37" s="23"/>
      <c r="S37" s="23"/>
      <c r="T37" s="23"/>
      <c r="U37" s="23"/>
      <c r="V37" s="23"/>
      <c r="W37" s="23"/>
      <c r="X37" s="23"/>
    </row>
    <row r="38" spans="1:24" x14ac:dyDescent="0.35">
      <c r="A38" s="24">
        <v>44652</v>
      </c>
      <c r="B38" s="20">
        <v>131978388.37040025</v>
      </c>
      <c r="C38" s="21">
        <f t="shared" si="4"/>
        <v>-9.8253928198723722E-2</v>
      </c>
      <c r="D38" s="21"/>
      <c r="E38" s="21"/>
      <c r="F38" s="21"/>
      <c r="G38" s="21"/>
      <c r="H38" s="21"/>
      <c r="I38" s="23"/>
      <c r="J38" s="22">
        <v>44652</v>
      </c>
      <c r="K38" s="27">
        <v>448750</v>
      </c>
      <c r="L38" s="21">
        <f t="shared" si="5"/>
        <v>-6.8431000216889974E-3</v>
      </c>
      <c r="M38" s="21"/>
      <c r="N38" s="21"/>
      <c r="O38" s="21"/>
      <c r="P38" s="21"/>
      <c r="Q38" s="21"/>
      <c r="R38" s="23"/>
      <c r="S38" s="23"/>
      <c r="T38" s="23"/>
      <c r="U38" s="23"/>
      <c r="V38" s="23"/>
      <c r="W38" s="23"/>
      <c r="X38" s="23"/>
    </row>
    <row r="39" spans="1:24" x14ac:dyDescent="0.35">
      <c r="A39" s="24">
        <v>44682</v>
      </c>
      <c r="B39" s="20">
        <v>148814938.18563735</v>
      </c>
      <c r="C39" s="21">
        <f t="shared" si="4"/>
        <v>-7.5242350245482315E-2</v>
      </c>
      <c r="D39" s="21"/>
      <c r="E39" s="21"/>
      <c r="F39" s="21"/>
      <c r="G39" s="21"/>
      <c r="H39" s="21"/>
      <c r="I39" s="23"/>
      <c r="J39" s="22">
        <v>44682</v>
      </c>
      <c r="K39" s="27">
        <v>480270</v>
      </c>
      <c r="L39" s="21">
        <f t="shared" si="5"/>
        <v>0.1920653083107258</v>
      </c>
      <c r="M39" s="21"/>
      <c r="N39" s="21"/>
      <c r="O39" s="21"/>
      <c r="P39" s="21"/>
      <c r="Q39" s="21"/>
      <c r="R39" s="23"/>
      <c r="S39" s="23"/>
      <c r="T39" s="23"/>
      <c r="U39" s="23"/>
      <c r="V39" s="23"/>
      <c r="W39" s="23"/>
      <c r="X39" s="23"/>
    </row>
    <row r="40" spans="1:24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W45" s="23"/>
      <c r="X45" s="23"/>
    </row>
    <row r="46" spans="1:24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W46" s="23"/>
      <c r="X46" s="23"/>
    </row>
    <row r="47" spans="1:24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W47" s="23"/>
      <c r="X47" s="23"/>
    </row>
    <row r="48" spans="1:24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W48" s="23"/>
      <c r="X48" s="23"/>
    </row>
    <row r="49" spans="1:24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W49" s="23"/>
      <c r="X49" s="23"/>
    </row>
    <row r="50" spans="1:24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W50" s="23"/>
      <c r="X50" s="23"/>
    </row>
    <row r="51" spans="1:24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W51" s="23"/>
      <c r="X51" s="23"/>
    </row>
    <row r="52" spans="1:24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W52" s="23"/>
      <c r="X52" s="23"/>
    </row>
    <row r="53" spans="1:24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W53" s="23"/>
      <c r="X53" s="23"/>
    </row>
    <row r="54" spans="1:24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W54" s="23"/>
      <c r="X54" s="23"/>
    </row>
    <row r="55" spans="1:24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W55" s="23"/>
      <c r="X55" s="23"/>
    </row>
    <row r="56" spans="1:24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W56" s="23"/>
      <c r="X56" s="23"/>
    </row>
    <row r="57" spans="1:24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W57" s="23"/>
      <c r="X57" s="23"/>
    </row>
    <row r="58" spans="1:24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W58" s="23"/>
      <c r="X58" s="23"/>
    </row>
    <row r="59" spans="1:24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W59" s="23"/>
      <c r="X59" s="23"/>
    </row>
    <row r="60" spans="1:24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W60" s="23"/>
      <c r="X60" s="23"/>
    </row>
    <row r="61" spans="1:24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W61" s="23"/>
      <c r="X61" s="23"/>
    </row>
    <row r="62" spans="1:24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W62" s="23"/>
      <c r="X62" s="23"/>
    </row>
    <row r="63" spans="1:24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W63" s="23"/>
      <c r="X63" s="23"/>
    </row>
    <row r="64" spans="1:24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W64" s="23"/>
      <c r="X64" s="23"/>
    </row>
    <row r="65" spans="1:24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W65" s="23"/>
      <c r="X65" s="23"/>
    </row>
    <row r="66" spans="1:24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W66" s="23"/>
      <c r="X66" s="23"/>
    </row>
    <row r="67" spans="1:24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W67" s="23"/>
      <c r="X67" s="23"/>
    </row>
    <row r="68" spans="1:24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W68" s="23"/>
      <c r="X68" s="23"/>
    </row>
    <row r="69" spans="1:24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W69" s="23"/>
      <c r="X69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A4A6-7E82-4B5F-8210-F11AAC0577C0}">
  <dimension ref="A1:AA43"/>
  <sheetViews>
    <sheetView topLeftCell="F1" zoomScale="65" zoomScaleNormal="65" workbookViewId="0">
      <selection activeCell="P22" sqref="P22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9.72656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1796875" customWidth="1"/>
    <col min="25" max="25" width="12.453125" bestFit="1" customWidth="1"/>
    <col min="26" max="27" width="11.81640625" bestFit="1" customWidth="1"/>
  </cols>
  <sheetData>
    <row r="1" spans="1:27" x14ac:dyDescent="0.35">
      <c r="A1" s="22" t="s">
        <v>74</v>
      </c>
      <c r="B1" s="23"/>
      <c r="C1" s="21"/>
      <c r="D1" s="21"/>
      <c r="E1" s="21"/>
      <c r="F1" s="21"/>
      <c r="G1" s="21"/>
      <c r="H1" s="21"/>
      <c r="I1" s="23"/>
      <c r="J1" s="23" t="s">
        <v>75</v>
      </c>
      <c r="K1" s="23"/>
      <c r="L1" s="21"/>
      <c r="M1" s="21"/>
      <c r="N1" s="21"/>
      <c r="O1" s="21"/>
      <c r="P1" s="21"/>
      <c r="Q1" s="21"/>
      <c r="R1" s="23"/>
      <c r="S1" s="23" t="s">
        <v>181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6109752.0971926758</v>
      </c>
      <c r="C3" s="21"/>
      <c r="D3" s="21"/>
      <c r="E3" s="19" t="s">
        <v>218</v>
      </c>
      <c r="F3" s="19">
        <f>SUM(B3:B5)</f>
        <v>17979846.304469697</v>
      </c>
      <c r="G3" s="12"/>
      <c r="H3" s="12"/>
      <c r="I3" s="23"/>
      <c r="J3" s="22">
        <v>43586</v>
      </c>
      <c r="K3" s="27">
        <v>37755</v>
      </c>
      <c r="L3" s="21"/>
      <c r="M3" s="21"/>
      <c r="N3" s="19" t="s">
        <v>218</v>
      </c>
      <c r="O3" s="4">
        <f>SUM(K3:K5)</f>
        <v>124248</v>
      </c>
      <c r="P3" s="12"/>
      <c r="Q3" s="12"/>
      <c r="R3" s="23"/>
      <c r="S3" s="19" t="s">
        <v>218</v>
      </c>
      <c r="T3" s="26">
        <v>883.4</v>
      </c>
      <c r="U3" s="21"/>
      <c r="V3" s="21"/>
      <c r="W3" s="23"/>
      <c r="X3" s="19" t="s">
        <v>235</v>
      </c>
      <c r="Y3" s="19">
        <f>SLOPE(U7:U14,G7:G14)</f>
        <v>-0.36288149672703968</v>
      </c>
      <c r="Z3" s="19">
        <f>INTERCEPT(U7:U14,G7:G14)</f>
        <v>0.46211310549750184</v>
      </c>
      <c r="AA3" s="19">
        <f>RSQ(U7:U14,G7:G14)</f>
        <v>0.20138932761395117</v>
      </c>
    </row>
    <row r="4" spans="1:27" x14ac:dyDescent="0.35">
      <c r="A4" s="24">
        <v>43617</v>
      </c>
      <c r="B4" s="20">
        <v>5651527.5826216098</v>
      </c>
      <c r="C4" s="21"/>
      <c r="D4" s="21"/>
      <c r="E4" s="19" t="s">
        <v>219</v>
      </c>
      <c r="F4" s="19">
        <f>SUM(B6:B8)</f>
        <v>18480991.429131471</v>
      </c>
      <c r="G4" s="12"/>
      <c r="H4" s="12">
        <f>(SUM(B6:B8)-SUM(B3:B5))/SUM(B3:B5)</f>
        <v>2.7872603367982703E-2</v>
      </c>
      <c r="I4" s="23"/>
      <c r="J4" s="22">
        <v>43617</v>
      </c>
      <c r="K4" s="27">
        <v>39798</v>
      </c>
      <c r="L4" s="21"/>
      <c r="M4" s="21"/>
      <c r="N4" s="19" t="s">
        <v>219</v>
      </c>
      <c r="O4" s="4">
        <f>SUM(K6:K8)</f>
        <v>124949</v>
      </c>
      <c r="P4" s="12"/>
      <c r="Q4" s="12">
        <f>(SUM(K6:K8)-SUM(K3:K5))/SUM(K3:K5)</f>
        <v>5.6419419226064003E-3</v>
      </c>
      <c r="R4" s="23"/>
      <c r="S4" s="19" t="s">
        <v>219</v>
      </c>
      <c r="T4" s="26">
        <v>916.1</v>
      </c>
      <c r="U4" s="21"/>
      <c r="V4" s="21">
        <f t="shared" ref="V4:V14" si="0">(T4-T3)/T3</f>
        <v>3.7016074258546576E-2</v>
      </c>
      <c r="W4" s="23"/>
      <c r="X4" s="19" t="s">
        <v>236</v>
      </c>
      <c r="Y4" s="19">
        <f>SLOPE(V4:V14,H4:H14)</f>
        <v>0.93771532547544223</v>
      </c>
      <c r="Z4" s="19">
        <f>INTERCEPT(V4:V14,H4:H14)</f>
        <v>2.7796544360827083E-2</v>
      </c>
      <c r="AA4" s="19">
        <f>RSQ(V4:V14,H4:H14)</f>
        <v>0.74357462418373144</v>
      </c>
    </row>
    <row r="5" spans="1:27" x14ac:dyDescent="0.35">
      <c r="A5" s="24">
        <v>43647</v>
      </c>
      <c r="B5" s="20">
        <v>6218566.6246554125</v>
      </c>
      <c r="C5" s="21"/>
      <c r="D5" s="21"/>
      <c r="E5" s="19" t="s">
        <v>220</v>
      </c>
      <c r="F5" s="19">
        <f>SUM(B9:B11)</f>
        <v>25922642.345093153</v>
      </c>
      <c r="G5" s="12"/>
      <c r="H5" s="12">
        <f>(SUM(B9:B11)-SUM(B6:B8))/SUM(B6:B8)</f>
        <v>0.40266513539048859</v>
      </c>
      <c r="I5" s="23"/>
      <c r="J5" s="22">
        <v>43647</v>
      </c>
      <c r="K5" s="27">
        <v>46695</v>
      </c>
      <c r="L5" s="21"/>
      <c r="M5" s="21"/>
      <c r="N5" s="19" t="s">
        <v>220</v>
      </c>
      <c r="O5" s="4">
        <f>SUM(K9:K11)</f>
        <v>205323</v>
      </c>
      <c r="P5" s="12"/>
      <c r="Q5" s="12">
        <f>(SUM(K9:K11)-SUM(K6:K8))/SUM(K6:K8)</f>
        <v>0.64325444781470842</v>
      </c>
      <c r="R5" s="23"/>
      <c r="S5" s="19" t="s">
        <v>220</v>
      </c>
      <c r="T5" s="26">
        <v>1397.5</v>
      </c>
      <c r="U5" s="21"/>
      <c r="V5" s="21">
        <f t="shared" si="0"/>
        <v>0.52548848378997925</v>
      </c>
      <c r="W5" s="23"/>
      <c r="X5" s="19" t="s">
        <v>237</v>
      </c>
      <c r="Y5" s="19">
        <f>SLOPE(U7:U14,P7:P14)</f>
        <v>-0.33451633211255788</v>
      </c>
      <c r="Z5" s="19">
        <f>INTERCEPT(U7:U14,P7:P14)</f>
        <v>0.45471030110439054</v>
      </c>
      <c r="AA5" s="19">
        <f>RSQ(U7:U14,P7:P14)</f>
        <v>0.4165996373252519</v>
      </c>
    </row>
    <row r="6" spans="1:27" x14ac:dyDescent="0.35">
      <c r="A6" s="24">
        <v>43678</v>
      </c>
      <c r="B6" s="20">
        <v>6312566.222560551</v>
      </c>
      <c r="C6" s="21"/>
      <c r="D6" s="21"/>
      <c r="E6" s="19" t="s">
        <v>221</v>
      </c>
      <c r="F6" s="19">
        <f>SUM(B12:B14)</f>
        <v>20924300.499786362</v>
      </c>
      <c r="G6" s="12"/>
      <c r="H6" s="12">
        <f>(SUM(B12:B14)-SUM(B9:B11))/SUM(B9:B11)</f>
        <v>-0.19281760627511485</v>
      </c>
      <c r="I6" s="23"/>
      <c r="J6" s="22">
        <v>43678</v>
      </c>
      <c r="K6" s="27">
        <v>43874</v>
      </c>
      <c r="L6" s="21"/>
      <c r="M6" s="21"/>
      <c r="N6" s="19" t="s">
        <v>221</v>
      </c>
      <c r="O6" s="4">
        <f>SUM(K12:K14)</f>
        <v>217764</v>
      </c>
      <c r="P6" s="12"/>
      <c r="Q6" s="12">
        <f>(SUM(K12:K14)-SUM(K9:K11))/SUM(K9:K11)</f>
        <v>6.0592335003871949E-2</v>
      </c>
      <c r="R6" s="23"/>
      <c r="S6" s="19" t="s">
        <v>221</v>
      </c>
      <c r="T6" s="26">
        <v>652</v>
      </c>
      <c r="U6" s="21"/>
      <c r="V6" s="21">
        <f t="shared" si="0"/>
        <v>-0.53345259391771016</v>
      </c>
      <c r="W6" s="23"/>
      <c r="X6" s="19" t="s">
        <v>238</v>
      </c>
      <c r="Y6" s="19">
        <f>SLOPE(V4:V14,Q4:Q14)</f>
        <v>0.62028888966188167</v>
      </c>
      <c r="Z6" s="19">
        <f>INTERCEPT(V4:V14,Q4:Q14)</f>
        <v>4.2914680373705411E-2</v>
      </c>
      <c r="AA6" s="19">
        <f>RSQ(V4:V14,Q4:Q14)</f>
        <v>0.30202488046894332</v>
      </c>
    </row>
    <row r="7" spans="1:27" x14ac:dyDescent="0.35">
      <c r="A7" s="24">
        <v>43709</v>
      </c>
      <c r="B7" s="20">
        <v>5940962.5849469099</v>
      </c>
      <c r="C7" s="21"/>
      <c r="D7" s="21"/>
      <c r="E7" s="19" t="s">
        <v>222</v>
      </c>
      <c r="F7" s="19">
        <f>SUM(B15:B17)</f>
        <v>33229587.548062637</v>
      </c>
      <c r="G7" s="12">
        <f t="shared" ref="G7:G14" si="1">(F7-F3)/F3</f>
        <v>0.84815748618507003</v>
      </c>
      <c r="H7" s="12">
        <f>(SUM(B15:B17)-SUM(B12:B14))/SUM(B12:B14)</f>
        <v>0.58808594573576844</v>
      </c>
      <c r="I7" s="23"/>
      <c r="J7" s="22">
        <v>43709</v>
      </c>
      <c r="K7" s="27">
        <v>42469</v>
      </c>
      <c r="L7" s="21"/>
      <c r="M7" s="21"/>
      <c r="N7" s="19" t="s">
        <v>222</v>
      </c>
      <c r="O7" s="4">
        <f>SUM(K15:K17)</f>
        <v>220783</v>
      </c>
      <c r="P7" s="12">
        <f t="shared" ref="P7:P14" si="2">(O7-O3)/O3</f>
        <v>0.77695415620372155</v>
      </c>
      <c r="Q7" s="12">
        <f>(SUM(K15:K17)-SUM(K12:K14))/SUM(K12:K14)</f>
        <v>1.3863632188975222E-2</v>
      </c>
      <c r="R7" s="23"/>
      <c r="S7" s="19" t="s">
        <v>222</v>
      </c>
      <c r="T7" s="26">
        <v>902.9</v>
      </c>
      <c r="U7" s="21">
        <f t="shared" ref="U7:U14" si="3">(T7-T3)/T3</f>
        <v>2.2073805750509396E-2</v>
      </c>
      <c r="V7" s="21">
        <f t="shared" si="0"/>
        <v>0.38481595092024534</v>
      </c>
      <c r="W7" s="23"/>
    </row>
    <row r="8" spans="1:27" x14ac:dyDescent="0.35">
      <c r="A8" s="24">
        <v>43739</v>
      </c>
      <c r="B8" s="20">
        <v>6227462.6216240097</v>
      </c>
      <c r="C8" s="21"/>
      <c r="D8" s="21"/>
      <c r="E8" s="19" t="s">
        <v>223</v>
      </c>
      <c r="F8" s="19">
        <f>SUM(B18:B20)</f>
        <v>27905128.8444512</v>
      </c>
      <c r="G8" s="12">
        <f t="shared" si="1"/>
        <v>0.50993678837297229</v>
      </c>
      <c r="H8" s="12">
        <f>(SUM(B18:B20)-SUM(B15:B17))/SUM(B15:B17)</f>
        <v>-0.16023246439367453</v>
      </c>
      <c r="I8" s="23"/>
      <c r="J8" s="22">
        <v>43739</v>
      </c>
      <c r="K8" s="27">
        <v>38606</v>
      </c>
      <c r="L8" s="21"/>
      <c r="M8" s="21"/>
      <c r="N8" s="19" t="s">
        <v>223</v>
      </c>
      <c r="O8" s="4">
        <f>SUM(K18:K20)</f>
        <v>158806</v>
      </c>
      <c r="P8" s="12">
        <f t="shared" si="2"/>
        <v>0.27096655435417649</v>
      </c>
      <c r="Q8" s="12">
        <f>(SUM(K18:K20)-SUM(K15:K17))/SUM(K15:K17)</f>
        <v>-0.28071454776862348</v>
      </c>
      <c r="R8" s="23"/>
      <c r="S8" s="19" t="s">
        <v>223</v>
      </c>
      <c r="T8" s="26">
        <v>1117.4000000000001</v>
      </c>
      <c r="U8" s="21">
        <f t="shared" si="3"/>
        <v>0.21973583669905039</v>
      </c>
      <c r="V8" s="21">
        <f t="shared" si="0"/>
        <v>0.23756783696976422</v>
      </c>
      <c r="W8" s="23"/>
    </row>
    <row r="9" spans="1:27" x14ac:dyDescent="0.35">
      <c r="A9" s="24">
        <v>43770</v>
      </c>
      <c r="B9" s="20">
        <v>9309680.6911484748</v>
      </c>
      <c r="C9" s="21"/>
      <c r="D9" s="21"/>
      <c r="E9" s="19" t="s">
        <v>224</v>
      </c>
      <c r="F9" s="19">
        <f>SUM(B21:B23)</f>
        <v>42380409.996898822</v>
      </c>
      <c r="G9" s="12">
        <f t="shared" si="1"/>
        <v>0.63488001850709974</v>
      </c>
      <c r="H9" s="12">
        <f>(SUM(B21:B23)-SUM(B18:B20))/SUM(B18:B20)</f>
        <v>0.51873192319360895</v>
      </c>
      <c r="I9" s="23"/>
      <c r="J9" s="22">
        <v>43770</v>
      </c>
      <c r="K9" s="27">
        <v>59739</v>
      </c>
      <c r="L9" s="21"/>
      <c r="M9" s="21"/>
      <c r="N9" s="19" t="s">
        <v>224</v>
      </c>
      <c r="O9" s="4">
        <f>SUM(K21:K23)</f>
        <v>187115</v>
      </c>
      <c r="P9" s="12">
        <f t="shared" si="2"/>
        <v>-8.8679787456836301E-2</v>
      </c>
      <c r="Q9" s="12">
        <f>(SUM(K21:K23)-SUM(K18:K20))/SUM(K18:K20)</f>
        <v>0.17826152664257017</v>
      </c>
      <c r="R9" s="23"/>
      <c r="S9" s="19" t="s">
        <v>224</v>
      </c>
      <c r="T9" s="26">
        <v>1729.6</v>
      </c>
      <c r="U9" s="21">
        <f t="shared" si="3"/>
        <v>0.23763864042933805</v>
      </c>
      <c r="V9" s="21">
        <f t="shared" si="0"/>
        <v>0.54787900483264695</v>
      </c>
      <c r="W9" s="23"/>
    </row>
    <row r="10" spans="1:27" x14ac:dyDescent="0.35">
      <c r="A10" s="24">
        <v>43800</v>
      </c>
      <c r="B10" s="20">
        <v>9324137.5173436478</v>
      </c>
      <c r="C10" s="21"/>
      <c r="D10" s="21"/>
      <c r="E10" s="19" t="s">
        <v>225</v>
      </c>
      <c r="F10" s="19">
        <f>SUM(B24:B26)</f>
        <v>27530844.920286652</v>
      </c>
      <c r="G10" s="12">
        <f t="shared" si="1"/>
        <v>0.31573549713490984</v>
      </c>
      <c r="H10" s="12">
        <f>(SUM(B24:B26)-SUM(B21:B23))/SUM(B21:B23)</f>
        <v>-0.35038748038772594</v>
      </c>
      <c r="I10" s="23"/>
      <c r="J10" s="22">
        <v>43800</v>
      </c>
      <c r="K10" s="27">
        <v>71000</v>
      </c>
      <c r="L10" s="21"/>
      <c r="M10" s="21"/>
      <c r="N10" s="19" t="s">
        <v>225</v>
      </c>
      <c r="O10" s="4">
        <f>SUM(K24:K26)</f>
        <v>139278</v>
      </c>
      <c r="P10" s="12">
        <f t="shared" si="2"/>
        <v>-0.36041769989529948</v>
      </c>
      <c r="Q10" s="12">
        <f>(SUM(K24:K26)-SUM(K21:K23))/SUM(K21:K23)</f>
        <v>-0.2556556128584026</v>
      </c>
      <c r="R10" s="23"/>
      <c r="S10" s="19" t="s">
        <v>225</v>
      </c>
      <c r="T10" s="26">
        <v>1226.5</v>
      </c>
      <c r="U10" s="21">
        <f t="shared" si="3"/>
        <v>0.88113496932515334</v>
      </c>
      <c r="V10" s="21">
        <f t="shared" si="0"/>
        <v>-0.29087650323774278</v>
      </c>
      <c r="W10" s="23"/>
    </row>
    <row r="11" spans="1:27" x14ac:dyDescent="0.35">
      <c r="A11" s="24">
        <v>43831</v>
      </c>
      <c r="B11" s="20">
        <v>7288824.136601029</v>
      </c>
      <c r="C11" s="21"/>
      <c r="D11" s="21"/>
      <c r="E11" s="19" t="s">
        <v>226</v>
      </c>
      <c r="F11" s="19">
        <f>SUM(B27:B29)</f>
        <v>30692992.018486142</v>
      </c>
      <c r="G11" s="12">
        <f t="shared" si="1"/>
        <v>-7.6335450324431869E-2</v>
      </c>
      <c r="H11" s="12">
        <f>(SUM(B27:B29)-SUM(B24:B26))/SUM(B24:B26)</f>
        <v>0.11485833825134074</v>
      </c>
      <c r="I11" s="23"/>
      <c r="J11" s="22">
        <v>43831</v>
      </c>
      <c r="K11" s="27">
        <v>74584</v>
      </c>
      <c r="L11" s="21"/>
      <c r="M11" s="21"/>
      <c r="N11" s="19" t="s">
        <v>226</v>
      </c>
      <c r="O11" s="4">
        <f>SUM(K27:K29)</f>
        <v>197632</v>
      </c>
      <c r="P11" s="12">
        <f t="shared" si="2"/>
        <v>-0.10485861683191187</v>
      </c>
      <c r="Q11" s="12">
        <f>(SUM(K27:K29)-SUM(K24:K26))/SUM(K24:K26)</f>
        <v>0.41897499964100576</v>
      </c>
      <c r="R11" s="23"/>
      <c r="S11" s="19" t="s">
        <v>226</v>
      </c>
      <c r="T11" s="26">
        <v>1450.6</v>
      </c>
      <c r="U11" s="21">
        <f t="shared" si="3"/>
        <v>0.60660095248643253</v>
      </c>
      <c r="V11" s="21">
        <f t="shared" si="0"/>
        <v>0.18271504280472883</v>
      </c>
      <c r="W11" s="23"/>
    </row>
    <row r="12" spans="1:27" x14ac:dyDescent="0.35">
      <c r="A12" s="24">
        <v>43862</v>
      </c>
      <c r="B12" s="20">
        <v>6250578.4511383958</v>
      </c>
      <c r="C12" s="21"/>
      <c r="D12" s="21"/>
      <c r="E12" s="19" t="s">
        <v>227</v>
      </c>
      <c r="F12" s="19">
        <f>SUM(B30:B32)</f>
        <v>29891159.17721156</v>
      </c>
      <c r="G12" s="12">
        <f t="shared" si="1"/>
        <v>7.1170799598557405E-2</v>
      </c>
      <c r="H12" s="12">
        <f>(SUM(B30:B32)-SUM(B27:B29))/SUM(B27:B29)</f>
        <v>-2.6124297064021793E-2</v>
      </c>
      <c r="I12" s="23"/>
      <c r="J12" s="22">
        <v>43862</v>
      </c>
      <c r="K12" s="27">
        <v>61367</v>
      </c>
      <c r="L12" s="21"/>
      <c r="M12" s="21"/>
      <c r="N12" s="19" t="s">
        <v>227</v>
      </c>
      <c r="O12" s="4">
        <f>SUM(K30:K32)</f>
        <v>185385</v>
      </c>
      <c r="P12" s="12">
        <f t="shared" si="2"/>
        <v>0.16736773169779479</v>
      </c>
      <c r="Q12" s="12">
        <f>(SUM(K30:K32)-SUM(K27:K29))/SUM(K27:K29)</f>
        <v>-6.196870952072539E-2</v>
      </c>
      <c r="R12" s="23"/>
      <c r="S12" s="19" t="s">
        <v>227</v>
      </c>
      <c r="T12" s="26">
        <v>1450.4</v>
      </c>
      <c r="U12" s="21">
        <f t="shared" si="3"/>
        <v>0.29801324503311255</v>
      </c>
      <c r="V12" s="21">
        <f t="shared" si="0"/>
        <v>-1.3787398317924865E-4</v>
      </c>
      <c r="W12" s="23"/>
    </row>
    <row r="13" spans="1:27" x14ac:dyDescent="0.35">
      <c r="A13" s="24">
        <v>43891</v>
      </c>
      <c r="B13" s="20">
        <v>6223911.8126063272</v>
      </c>
      <c r="C13" s="21"/>
      <c r="D13" s="21"/>
      <c r="E13" s="19" t="s">
        <v>228</v>
      </c>
      <c r="F13" s="19">
        <f>SUM(B33:B35)</f>
        <v>42119978.318045929</v>
      </c>
      <c r="G13" s="12">
        <f t="shared" si="1"/>
        <v>-6.1450957853392742E-3</v>
      </c>
      <c r="H13" s="12">
        <f>(SUM(B33:B35)-SUM(B30:B32))/SUM(B30:B32)</f>
        <v>0.40911157270064596</v>
      </c>
      <c r="I13" s="23"/>
      <c r="J13" s="22">
        <v>43891</v>
      </c>
      <c r="K13" s="27">
        <v>70765</v>
      </c>
      <c r="L13" s="21"/>
      <c r="M13" s="21"/>
      <c r="N13" s="19" t="s">
        <v>228</v>
      </c>
      <c r="O13" s="4">
        <f>SUM(K33:K35)</f>
        <v>305490</v>
      </c>
      <c r="P13" s="12">
        <f t="shared" si="2"/>
        <v>0.63263233840151778</v>
      </c>
      <c r="Q13" s="12">
        <f>(SUM(K33:K35)-SUM(K30:K32))/SUM(K30:K32)</f>
        <v>0.64786795048143053</v>
      </c>
      <c r="R13" s="23"/>
      <c r="S13" s="19" t="s">
        <v>228</v>
      </c>
      <c r="T13" s="26">
        <v>2129.1</v>
      </c>
      <c r="U13" s="21">
        <f t="shared" si="3"/>
        <v>0.23097826086956522</v>
      </c>
      <c r="V13" s="21">
        <f t="shared" si="0"/>
        <v>0.4679398786541642</v>
      </c>
      <c r="W13" s="23"/>
    </row>
    <row r="14" spans="1:27" x14ac:dyDescent="0.35">
      <c r="A14" s="24">
        <v>43922</v>
      </c>
      <c r="B14" s="20">
        <v>8449810.236041639</v>
      </c>
      <c r="C14" s="21"/>
      <c r="D14" s="21"/>
      <c r="E14" s="19" t="s">
        <v>229</v>
      </c>
      <c r="F14" s="19">
        <f>SUM(B36:B38)</f>
        <v>31439010.474645332</v>
      </c>
      <c r="G14" s="12">
        <f t="shared" si="1"/>
        <v>0.14195588859239369</v>
      </c>
      <c r="H14" s="12">
        <f>(SUM(B36:B38)-SUM(B33:B35))/SUM(B33:B35)</f>
        <v>-0.25358436233630327</v>
      </c>
      <c r="I14" s="23"/>
      <c r="J14" s="22">
        <v>43922</v>
      </c>
      <c r="K14" s="27">
        <v>85632</v>
      </c>
      <c r="L14" s="21"/>
      <c r="M14" s="21"/>
      <c r="N14" s="19" t="s">
        <v>229</v>
      </c>
      <c r="O14" s="4">
        <f>SUM(K36:K38)</f>
        <v>302957</v>
      </c>
      <c r="P14" s="12">
        <f t="shared" si="2"/>
        <v>1.1751963698502277</v>
      </c>
      <c r="Q14" s="12">
        <f>(SUM(K36:K38)-SUM(K33:K35))/SUM(K33:K35)</f>
        <v>-8.291597106288259E-3</v>
      </c>
      <c r="R14" s="23"/>
      <c r="S14" s="19" t="s">
        <v>229</v>
      </c>
      <c r="T14" s="26">
        <v>1613.5</v>
      </c>
      <c r="U14" s="21">
        <f t="shared" si="3"/>
        <v>0.31553200163065637</v>
      </c>
      <c r="V14" s="21">
        <f t="shared" si="0"/>
        <v>-0.24216805222864118</v>
      </c>
      <c r="W14" s="23"/>
    </row>
    <row r="15" spans="1:27" x14ac:dyDescent="0.35">
      <c r="A15" s="24">
        <v>43952</v>
      </c>
      <c r="B15" s="20">
        <v>11531690.544377392</v>
      </c>
      <c r="C15" s="21">
        <f t="shared" ref="C15:C39" si="4">(B15-B3)/B3</f>
        <v>0.8874236402612804</v>
      </c>
      <c r="D15" s="21"/>
      <c r="E15" s="21"/>
      <c r="F15" s="21"/>
      <c r="G15" s="21"/>
      <c r="H15" s="21"/>
      <c r="I15" s="23"/>
      <c r="J15" s="22">
        <v>43952</v>
      </c>
      <c r="K15" s="27">
        <v>81163</v>
      </c>
      <c r="L15" s="21">
        <f t="shared" ref="L15:L39" si="5">(K15-K3)/K3</f>
        <v>1.1497285127797643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</row>
    <row r="16" spans="1:27" x14ac:dyDescent="0.35">
      <c r="A16" s="24">
        <v>43983</v>
      </c>
      <c r="B16" s="20">
        <v>9102581.3202911392</v>
      </c>
      <c r="C16" s="21">
        <f t="shared" si="4"/>
        <v>0.61064087314755122</v>
      </c>
      <c r="D16" s="21"/>
      <c r="E16" s="21"/>
      <c r="F16" s="21"/>
      <c r="G16" s="21"/>
      <c r="H16" s="21"/>
      <c r="I16" s="23"/>
      <c r="J16" s="22">
        <v>43983</v>
      </c>
      <c r="K16" s="27">
        <v>67434</v>
      </c>
      <c r="L16" s="21">
        <f t="shared" si="5"/>
        <v>0.69440675410824659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</row>
    <row r="17" spans="1:23" x14ac:dyDescent="0.35">
      <c r="A17" s="24">
        <v>44013</v>
      </c>
      <c r="B17" s="20">
        <v>12595315.683394104</v>
      </c>
      <c r="C17" s="21">
        <f t="shared" si="4"/>
        <v>1.0254371213868025</v>
      </c>
      <c r="D17" s="21"/>
      <c r="E17" s="21"/>
      <c r="F17" s="21"/>
      <c r="G17" s="21"/>
      <c r="H17" s="21"/>
      <c r="I17" s="23"/>
      <c r="J17" s="22">
        <v>44013</v>
      </c>
      <c r="K17" s="27">
        <v>72186</v>
      </c>
      <c r="L17" s="21">
        <f t="shared" si="5"/>
        <v>0.54590427240603923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</row>
    <row r="18" spans="1:23" x14ac:dyDescent="0.35">
      <c r="A18" s="24">
        <v>44044</v>
      </c>
      <c r="B18" s="20">
        <v>9435697.2758441623</v>
      </c>
      <c r="C18" s="21">
        <f t="shared" si="4"/>
        <v>0.49474824392682304</v>
      </c>
      <c r="D18" s="21"/>
      <c r="E18" s="21"/>
      <c r="F18" s="21"/>
      <c r="G18" s="21"/>
      <c r="H18" s="21"/>
      <c r="I18" s="23"/>
      <c r="J18" s="22">
        <v>44044</v>
      </c>
      <c r="K18" s="27">
        <v>55837</v>
      </c>
      <c r="L18" s="21">
        <f t="shared" si="5"/>
        <v>0.27266718329762502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</row>
    <row r="19" spans="1:23" x14ac:dyDescent="0.35">
      <c r="A19" s="24">
        <v>44075</v>
      </c>
      <c r="B19" s="20">
        <v>8972619.1073681097</v>
      </c>
      <c r="C19" s="21">
        <f t="shared" si="4"/>
        <v>0.51029719158689024</v>
      </c>
      <c r="D19" s="21"/>
      <c r="E19" s="21"/>
      <c r="F19" s="21"/>
      <c r="G19" s="21"/>
      <c r="H19" s="21"/>
      <c r="I19" s="23"/>
      <c r="J19" s="22">
        <v>44075</v>
      </c>
      <c r="K19" s="27">
        <v>50560</v>
      </c>
      <c r="L19" s="21">
        <f t="shared" si="5"/>
        <v>0.19051543478772751</v>
      </c>
      <c r="M19" s="21"/>
      <c r="N19" s="21"/>
      <c r="O19" s="21"/>
      <c r="P19" s="21"/>
      <c r="Q19" s="21"/>
      <c r="R19" s="23"/>
      <c r="W19" s="23"/>
    </row>
    <row r="20" spans="1:23" x14ac:dyDescent="0.35">
      <c r="A20" s="24">
        <v>44105</v>
      </c>
      <c r="B20" s="20">
        <v>9496812.4612389281</v>
      </c>
      <c r="C20" s="21">
        <f t="shared" si="4"/>
        <v>0.52498907472564338</v>
      </c>
      <c r="D20" s="21"/>
      <c r="E20" s="21"/>
      <c r="F20" s="21"/>
      <c r="G20" s="21"/>
      <c r="H20" s="21"/>
      <c r="I20" s="23"/>
      <c r="J20" s="22">
        <v>44105</v>
      </c>
      <c r="K20" s="27">
        <v>52409</v>
      </c>
      <c r="L20" s="21">
        <f t="shared" si="5"/>
        <v>0.35753509817126872</v>
      </c>
      <c r="M20" s="21"/>
      <c r="N20" s="21"/>
      <c r="O20" s="21"/>
      <c r="P20" s="21"/>
      <c r="Q20" s="21"/>
      <c r="R20" s="23"/>
      <c r="W20" s="23"/>
    </row>
    <row r="21" spans="1:23" x14ac:dyDescent="0.35">
      <c r="A21" s="24">
        <v>44136</v>
      </c>
      <c r="B21" s="20">
        <v>16130884.761691857</v>
      </c>
      <c r="C21" s="21">
        <f t="shared" si="4"/>
        <v>0.73270011043761096</v>
      </c>
      <c r="D21" s="21"/>
      <c r="E21" s="21"/>
      <c r="F21" s="21"/>
      <c r="G21" s="21"/>
      <c r="H21" s="21"/>
      <c r="I21" s="23"/>
      <c r="J21" s="22">
        <v>44136</v>
      </c>
      <c r="K21" s="27">
        <v>61019</v>
      </c>
      <c r="L21" s="21">
        <f t="shared" si="5"/>
        <v>2.1426538777013341E-2</v>
      </c>
      <c r="M21" s="21"/>
      <c r="N21" s="21"/>
      <c r="O21" s="21"/>
      <c r="P21" s="21"/>
      <c r="Q21" s="21"/>
      <c r="R21" s="23"/>
      <c r="W21" s="23"/>
    </row>
    <row r="22" spans="1:23" x14ac:dyDescent="0.35">
      <c r="A22" s="24">
        <v>44166</v>
      </c>
      <c r="B22" s="20">
        <v>15085136.841907199</v>
      </c>
      <c r="C22" s="21">
        <f t="shared" si="4"/>
        <v>0.61785868278407829</v>
      </c>
      <c r="D22" s="21"/>
      <c r="E22" s="21"/>
      <c r="F22" s="21"/>
      <c r="G22" s="21"/>
      <c r="H22" s="21"/>
      <c r="I22" s="23"/>
      <c r="J22" s="22">
        <v>44166</v>
      </c>
      <c r="K22" s="27">
        <v>64008</v>
      </c>
      <c r="L22" s="21">
        <f t="shared" si="5"/>
        <v>-9.8478873239436618E-2</v>
      </c>
      <c r="M22" s="21"/>
      <c r="N22" s="21"/>
      <c r="O22" s="21"/>
      <c r="P22" s="21"/>
      <c r="Q22" s="21"/>
      <c r="R22" s="23"/>
      <c r="W22" s="23"/>
    </row>
    <row r="23" spans="1:23" x14ac:dyDescent="0.35">
      <c r="A23" s="24">
        <v>44197</v>
      </c>
      <c r="B23" s="20">
        <v>11164388.393299766</v>
      </c>
      <c r="C23" s="21">
        <f t="shared" si="4"/>
        <v>0.53171323440738338</v>
      </c>
      <c r="D23" s="21"/>
      <c r="E23" s="21"/>
      <c r="F23" s="21"/>
      <c r="G23" s="21"/>
      <c r="H23" s="21"/>
      <c r="I23" s="23"/>
      <c r="J23" s="22">
        <v>44197</v>
      </c>
      <c r="K23" s="27">
        <v>62088</v>
      </c>
      <c r="L23" s="21">
        <f t="shared" si="5"/>
        <v>-0.16754263649040008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8354502.7242350969</v>
      </c>
      <c r="C24" s="21">
        <f t="shared" si="4"/>
        <v>0.33659673093352199</v>
      </c>
      <c r="D24" s="21"/>
      <c r="E24" s="21"/>
      <c r="F24" s="21"/>
      <c r="G24" s="21"/>
      <c r="H24" s="21"/>
      <c r="I24" s="23"/>
      <c r="J24" s="22">
        <v>44228</v>
      </c>
      <c r="K24" s="27">
        <v>41169</v>
      </c>
      <c r="L24" s="21">
        <f t="shared" si="5"/>
        <v>-0.32913455114312251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9199286.8278071173</v>
      </c>
      <c r="C25" s="21">
        <f t="shared" si="4"/>
        <v>0.47805545849384729</v>
      </c>
      <c r="D25" s="21"/>
      <c r="E25" s="21"/>
      <c r="F25" s="21"/>
      <c r="G25" s="21"/>
      <c r="H25" s="21"/>
      <c r="I25" s="23"/>
      <c r="J25" s="22">
        <v>44256</v>
      </c>
      <c r="K25" s="27">
        <v>49058</v>
      </c>
      <c r="L25" s="21">
        <f t="shared" si="5"/>
        <v>-0.30674768600296759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9977055.3682444356</v>
      </c>
      <c r="C26" s="21">
        <f t="shared" si="4"/>
        <v>0.18074312789753763</v>
      </c>
      <c r="D26" s="21"/>
      <c r="E26" s="21"/>
      <c r="F26" s="21"/>
      <c r="G26" s="21"/>
      <c r="H26" s="21"/>
      <c r="I26" s="23"/>
      <c r="J26" s="22">
        <v>44287</v>
      </c>
      <c r="K26" s="27">
        <v>49051</v>
      </c>
      <c r="L26" s="21">
        <f t="shared" si="5"/>
        <v>-0.42718843423019431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10398288.031847896</v>
      </c>
      <c r="C27" s="21">
        <f t="shared" si="4"/>
        <v>-9.8285893830381971E-2</v>
      </c>
      <c r="D27" s="21"/>
      <c r="E27" s="21"/>
      <c r="F27" s="21"/>
      <c r="G27" s="21"/>
      <c r="H27" s="21"/>
      <c r="I27" s="23"/>
      <c r="J27" s="22">
        <v>44317</v>
      </c>
      <c r="K27" s="27">
        <v>53885</v>
      </c>
      <c r="L27" s="21">
        <f t="shared" si="5"/>
        <v>-0.33608910464127745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10143780.611277306</v>
      </c>
      <c r="C28" s="21">
        <f t="shared" si="4"/>
        <v>0.11438505785882562</v>
      </c>
      <c r="D28" s="21"/>
      <c r="E28" s="21"/>
      <c r="F28" s="21"/>
      <c r="G28" s="21"/>
      <c r="H28" s="21"/>
      <c r="I28" s="23"/>
      <c r="J28" s="22">
        <v>44348</v>
      </c>
      <c r="K28" s="27">
        <v>67304</v>
      </c>
      <c r="L28" s="21">
        <f t="shared" si="5"/>
        <v>-1.9278108965803602E-3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10150923.375360938</v>
      </c>
      <c r="C29" s="21">
        <f t="shared" si="4"/>
        <v>-0.19407153972773372</v>
      </c>
      <c r="D29" s="21"/>
      <c r="E29" s="21"/>
      <c r="F29" s="21"/>
      <c r="G29" s="21"/>
      <c r="H29" s="21"/>
      <c r="I29" s="23"/>
      <c r="J29" s="22">
        <v>44378</v>
      </c>
      <c r="K29" s="27">
        <v>76443</v>
      </c>
      <c r="L29" s="21">
        <f t="shared" si="5"/>
        <v>5.8972653977225502E-2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10495902.449736796</v>
      </c>
      <c r="C30" s="21">
        <f t="shared" si="4"/>
        <v>0.11236108396639749</v>
      </c>
      <c r="D30" s="21"/>
      <c r="E30" s="21"/>
      <c r="F30" s="21"/>
      <c r="G30" s="21"/>
      <c r="H30" s="21"/>
      <c r="I30" s="23"/>
      <c r="J30" s="22">
        <v>44409</v>
      </c>
      <c r="K30" s="27">
        <v>70935</v>
      </c>
      <c r="L30" s="21">
        <f t="shared" si="5"/>
        <v>0.2703941830685746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9558805.6040274408</v>
      </c>
      <c r="C31" s="21">
        <f t="shared" si="4"/>
        <v>6.5330589613234347E-2</v>
      </c>
      <c r="D31" s="21"/>
      <c r="E31" s="21"/>
      <c r="F31" s="21"/>
      <c r="G31" s="21"/>
      <c r="H31" s="21"/>
      <c r="I31" s="23"/>
      <c r="J31" s="22">
        <v>44440</v>
      </c>
      <c r="K31" s="27">
        <v>52665</v>
      </c>
      <c r="L31" s="21">
        <f t="shared" si="5"/>
        <v>4.1633702531645569E-2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9836451.1234473214</v>
      </c>
      <c r="C32" s="21">
        <f t="shared" si="4"/>
        <v>3.5763437847659139E-2</v>
      </c>
      <c r="D32" s="21"/>
      <c r="E32" s="21"/>
      <c r="F32" s="21"/>
      <c r="G32" s="21"/>
      <c r="H32" s="21"/>
      <c r="I32" s="23"/>
      <c r="J32" s="22">
        <v>44470</v>
      </c>
      <c r="K32" s="27">
        <v>61785</v>
      </c>
      <c r="L32" s="21">
        <f t="shared" si="5"/>
        <v>0.1789005705126982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15734293.054843033</v>
      </c>
      <c r="C33" s="21">
        <f t="shared" si="4"/>
        <v>-2.4585862009916724E-2</v>
      </c>
      <c r="D33" s="21"/>
      <c r="E33" s="21"/>
      <c r="F33" s="21"/>
      <c r="G33" s="21"/>
      <c r="H33" s="21"/>
      <c r="I33" s="23"/>
      <c r="J33" s="22">
        <v>44501</v>
      </c>
      <c r="K33" s="27">
        <v>88325</v>
      </c>
      <c r="L33" s="21">
        <f t="shared" si="5"/>
        <v>0.44749995902915485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14559350.231673498</v>
      </c>
      <c r="C34" s="21">
        <f t="shared" si="4"/>
        <v>-3.485461323579396E-2</v>
      </c>
      <c r="D34" s="21"/>
      <c r="E34" s="21"/>
      <c r="F34" s="21"/>
      <c r="G34" s="21"/>
      <c r="H34" s="21"/>
      <c r="I34" s="23"/>
      <c r="J34" s="22">
        <v>44531</v>
      </c>
      <c r="K34" s="27">
        <v>95091</v>
      </c>
      <c r="L34" s="21">
        <f t="shared" si="5"/>
        <v>0.48561117360329958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11826335.0315294</v>
      </c>
      <c r="C35" s="21">
        <f t="shared" si="4"/>
        <v>5.9290900218671852E-2</v>
      </c>
      <c r="D35" s="21"/>
      <c r="E35" s="21"/>
      <c r="F35" s="21"/>
      <c r="G35" s="21"/>
      <c r="H35" s="21"/>
      <c r="I35" s="23"/>
      <c r="J35" s="22">
        <v>44562</v>
      </c>
      <c r="K35" s="27">
        <v>122074</v>
      </c>
      <c r="L35" s="21">
        <f t="shared" si="5"/>
        <v>0.9661448266975905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9891209.4678627886</v>
      </c>
      <c r="C36" s="21">
        <f t="shared" si="4"/>
        <v>0.18393754773338541</v>
      </c>
      <c r="D36" s="21"/>
      <c r="E36" s="21"/>
      <c r="F36" s="21"/>
      <c r="G36" s="21"/>
      <c r="H36" s="21"/>
      <c r="I36" s="23"/>
      <c r="J36" s="22">
        <v>44593</v>
      </c>
      <c r="K36" s="27">
        <v>98063</v>
      </c>
      <c r="L36" s="21">
        <f t="shared" si="5"/>
        <v>1.3819621559911583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10849920.908177909</v>
      </c>
      <c r="C37" s="21">
        <f t="shared" si="4"/>
        <v>0.17943065710065068</v>
      </c>
      <c r="D37" s="21"/>
      <c r="E37" s="21"/>
      <c r="F37" s="21"/>
      <c r="G37" s="21"/>
      <c r="H37" s="21"/>
      <c r="I37" s="23"/>
      <c r="J37" s="22">
        <v>44621</v>
      </c>
      <c r="K37" s="27">
        <v>110235</v>
      </c>
      <c r="L37" s="21">
        <f t="shared" si="5"/>
        <v>1.2470341228749644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10697880.098604636</v>
      </c>
      <c r="C38" s="21">
        <f t="shared" si="4"/>
        <v>7.2248243971310855E-2</v>
      </c>
      <c r="D38" s="21"/>
      <c r="E38" s="21"/>
      <c r="F38" s="21"/>
      <c r="G38" s="21"/>
      <c r="H38" s="21"/>
      <c r="I38" s="23"/>
      <c r="J38" s="22">
        <v>44652</v>
      </c>
      <c r="K38" s="27">
        <v>94659</v>
      </c>
      <c r="L38" s="21">
        <f t="shared" si="5"/>
        <v>0.92980775111618519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11461409.076159842</v>
      </c>
      <c r="C39" s="21">
        <f t="shared" si="4"/>
        <v>0.10224000730272302</v>
      </c>
      <c r="D39" s="21"/>
      <c r="E39" s="21"/>
      <c r="F39" s="21"/>
      <c r="G39" s="21"/>
      <c r="H39" s="21"/>
      <c r="I39" s="23"/>
      <c r="J39" s="22">
        <v>44682</v>
      </c>
      <c r="K39" s="27">
        <v>116401</v>
      </c>
      <c r="L39" s="21">
        <f t="shared" si="5"/>
        <v>1.160174445578547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W40" s="23"/>
    </row>
    <row r="41" spans="1:23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</row>
    <row r="42" spans="1:23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W42" s="23"/>
    </row>
    <row r="43" spans="1:23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W43" s="23"/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CE33-399F-4538-B420-48B709D88AB5}">
  <dimension ref="A1:AN81"/>
  <sheetViews>
    <sheetView topLeftCell="H1" zoomScale="65" zoomScaleNormal="65" workbookViewId="0">
      <selection activeCell="Q24" sqref="Q24"/>
    </sheetView>
  </sheetViews>
  <sheetFormatPr defaultRowHeight="14.5" x14ac:dyDescent="0.35"/>
  <cols>
    <col min="1" max="1" width="10.36328125" bestFit="1" customWidth="1"/>
    <col min="2" max="2" width="14.63281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8" max="18" width="9" customWidth="1"/>
    <col min="19" max="19" width="7.1796875" bestFit="1" customWidth="1"/>
    <col min="20" max="20" width="8.1796875" bestFit="1" customWidth="1"/>
    <col min="21" max="21" width="10.453125" bestFit="1" customWidth="1"/>
    <col min="22" max="22" width="11.26953125" customWidth="1"/>
    <col min="25" max="27" width="11.81640625" bestFit="1" customWidth="1"/>
  </cols>
  <sheetData>
    <row r="1" spans="1:40" x14ac:dyDescent="0.35">
      <c r="A1" s="22" t="s">
        <v>76</v>
      </c>
      <c r="B1" s="23"/>
      <c r="C1" s="21"/>
      <c r="D1" s="21"/>
      <c r="E1" s="21"/>
      <c r="F1" s="21"/>
      <c r="G1" s="21"/>
      <c r="H1" s="21"/>
      <c r="I1" s="23"/>
      <c r="J1" s="23" t="s">
        <v>77</v>
      </c>
      <c r="K1" s="23"/>
      <c r="L1" s="21"/>
      <c r="M1" s="21"/>
      <c r="N1" s="21"/>
      <c r="O1" s="21"/>
      <c r="P1" s="21"/>
      <c r="Q1" s="21"/>
      <c r="R1" s="23"/>
      <c r="S1" s="23" t="s">
        <v>182</v>
      </c>
      <c r="T1" s="23"/>
      <c r="U1" s="23"/>
      <c r="V1" s="23"/>
      <c r="W1" s="23"/>
      <c r="X1" s="19" t="s">
        <v>230</v>
      </c>
      <c r="Y1" s="19"/>
      <c r="Z1" s="19"/>
      <c r="AA1" s="19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x14ac:dyDescent="0.35">
      <c r="A3" s="24">
        <v>43586</v>
      </c>
      <c r="B3" s="20">
        <v>85477614.601921231</v>
      </c>
      <c r="C3" s="21"/>
      <c r="D3" s="21"/>
      <c r="E3" s="19" t="s">
        <v>218</v>
      </c>
      <c r="F3" s="19">
        <f>SUM(B3:B5)</f>
        <v>253072281.86848193</v>
      </c>
      <c r="G3" s="12"/>
      <c r="H3" s="12"/>
      <c r="I3" s="23"/>
      <c r="J3" s="22">
        <v>43586</v>
      </c>
      <c r="K3" s="27">
        <v>341791</v>
      </c>
      <c r="L3" s="21"/>
      <c r="M3" s="21"/>
      <c r="N3" s="19" t="s">
        <v>218</v>
      </c>
      <c r="O3" s="4">
        <f>SUM(K3:K5)</f>
        <v>1005192</v>
      </c>
      <c r="P3" s="12"/>
      <c r="Q3" s="12"/>
      <c r="R3" s="23"/>
      <c r="S3" s="23" t="s">
        <v>19</v>
      </c>
      <c r="T3" s="26">
        <v>5722</v>
      </c>
      <c r="U3" s="21"/>
      <c r="V3" s="21"/>
      <c r="W3" s="23"/>
      <c r="X3" s="19" t="s">
        <v>235</v>
      </c>
      <c r="Y3" s="19">
        <f>SLOPE(U7:U14,G7:G14)</f>
        <v>1.6058539702126022</v>
      </c>
      <c r="Z3" s="19">
        <f>INTERCEPT(U7:U14,G7:G14)</f>
        <v>8.1224565043137048E-2</v>
      </c>
      <c r="AA3" s="19">
        <f>RSQ(U7:U14,G7:G14)</f>
        <v>2.931669211941014E-2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40" x14ac:dyDescent="0.35">
      <c r="A4" s="24">
        <v>43617</v>
      </c>
      <c r="B4" s="20">
        <v>81251271.657072514</v>
      </c>
      <c r="C4" s="21"/>
      <c r="D4" s="21"/>
      <c r="E4" s="19" t="s">
        <v>219</v>
      </c>
      <c r="F4" s="19">
        <f>SUM(B6:B8)</f>
        <v>223489073.27941987</v>
      </c>
      <c r="G4" s="12"/>
      <c r="H4" s="12">
        <f>(SUM(B6:B8)-SUM(B3:B5))/SUM(B3:B5)</f>
        <v>-0.11689628105710936</v>
      </c>
      <c r="I4" s="23"/>
      <c r="J4" s="22">
        <v>43617</v>
      </c>
      <c r="K4" s="27">
        <v>312500</v>
      </c>
      <c r="L4" s="21"/>
      <c r="M4" s="21"/>
      <c r="N4" s="19" t="s">
        <v>219</v>
      </c>
      <c r="O4" s="4">
        <f>SUM(K6:K8)</f>
        <v>901203</v>
      </c>
      <c r="P4" s="12"/>
      <c r="Q4" s="12">
        <f>(SUM(K6:K8)-SUM(K3:K5))/SUM(K3:K5)</f>
        <v>-0.10345187785020175</v>
      </c>
      <c r="R4" s="23"/>
      <c r="S4" s="23" t="s">
        <v>10</v>
      </c>
      <c r="T4" s="26">
        <v>5356</v>
      </c>
      <c r="U4" s="21"/>
      <c r="V4" s="21">
        <f t="shared" ref="V4:V14" si="0">(T4-T3)/T3</f>
        <v>-6.3963649073750434E-2</v>
      </c>
      <c r="W4" s="23"/>
      <c r="X4" s="19" t="s">
        <v>236</v>
      </c>
      <c r="Y4" s="19">
        <f>SLOPE(V4:V14,H4:H14)</f>
        <v>0.88446164660886739</v>
      </c>
      <c r="Z4" s="19">
        <f>INTERCEPT(V4:V14,H4:H14)</f>
        <v>1.1501793207555969E-2</v>
      </c>
      <c r="AA4" s="19">
        <f>RSQ(V4:V14,H4:H14)</f>
        <v>0.9363987135720464</v>
      </c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</row>
    <row r="5" spans="1:40" x14ac:dyDescent="0.35">
      <c r="A5" s="24">
        <v>43647</v>
      </c>
      <c r="B5" s="20">
        <v>86343395.609488204</v>
      </c>
      <c r="C5" s="21"/>
      <c r="D5" s="21"/>
      <c r="E5" s="19" t="s">
        <v>220</v>
      </c>
      <c r="F5" s="19">
        <f>SUM(B9:B11)</f>
        <v>391527120.18765467</v>
      </c>
      <c r="G5" s="12"/>
      <c r="H5" s="12">
        <f>(SUM(B9:B11)-SUM(B6:B8))/SUM(B6:B8)</f>
        <v>0.75188484359655128</v>
      </c>
      <c r="I5" s="23"/>
      <c r="J5" s="22">
        <v>43647</v>
      </c>
      <c r="K5" s="27">
        <v>350901</v>
      </c>
      <c r="L5" s="21"/>
      <c r="M5" s="21"/>
      <c r="N5" s="19" t="s">
        <v>220</v>
      </c>
      <c r="O5" s="4">
        <f>SUM(K9:K11)</f>
        <v>1175025</v>
      </c>
      <c r="P5" s="12"/>
      <c r="Q5" s="12">
        <f>(SUM(K9:K11)-SUM(K6:K8))/SUM(K6:K8)</f>
        <v>0.30384053315401749</v>
      </c>
      <c r="R5" s="23"/>
      <c r="S5" s="23" t="s">
        <v>9</v>
      </c>
      <c r="T5" s="26">
        <v>8576</v>
      </c>
      <c r="U5" s="21"/>
      <c r="V5" s="21">
        <f t="shared" si="0"/>
        <v>0.60119492158327115</v>
      </c>
      <c r="W5" s="23"/>
      <c r="X5" s="19" t="s">
        <v>237</v>
      </c>
      <c r="Y5" s="19">
        <f>SLOPE(U7:U14,P7:P14)</f>
        <v>0.88943893972936228</v>
      </c>
      <c r="Z5" s="19">
        <f>INTERCEPT(U7:U14,P7:P14)</f>
        <v>0.13333359089875496</v>
      </c>
      <c r="AA5" s="19">
        <f>RSQ(U7:U14,P7:P14)</f>
        <v>0.19619048366656935</v>
      </c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x14ac:dyDescent="0.35">
      <c r="A6" s="24">
        <v>43678</v>
      </c>
      <c r="B6" s="20">
        <v>71286118.039341047</v>
      </c>
      <c r="C6" s="21"/>
      <c r="D6" s="21"/>
      <c r="E6" s="19" t="s">
        <v>221</v>
      </c>
      <c r="F6" s="19">
        <f>SUM(B12:B14)</f>
        <v>193124334.63989663</v>
      </c>
      <c r="G6" s="12"/>
      <c r="H6" s="12">
        <f>(SUM(B12:B14)-SUM(B9:B11))/SUM(B9:B11)</f>
        <v>-0.50674084965727473</v>
      </c>
      <c r="I6" s="23"/>
      <c r="J6" s="22">
        <v>43678</v>
      </c>
      <c r="K6" s="27">
        <v>299927</v>
      </c>
      <c r="L6" s="21"/>
      <c r="M6" s="21"/>
      <c r="N6" s="19" t="s">
        <v>221</v>
      </c>
      <c r="O6" s="4">
        <f>SUM(K12:K14)</f>
        <v>691739</v>
      </c>
      <c r="P6" s="12"/>
      <c r="Q6" s="12">
        <f>(SUM(K12:K14)-SUM(K9:K11))/SUM(K9:K11)</f>
        <v>-0.41129848301099975</v>
      </c>
      <c r="R6" s="23"/>
      <c r="S6" s="23" t="s">
        <v>8</v>
      </c>
      <c r="T6" s="26">
        <v>3148</v>
      </c>
      <c r="U6" s="21"/>
      <c r="V6" s="21">
        <f t="shared" si="0"/>
        <v>-0.63292910447761197</v>
      </c>
      <c r="W6" s="23"/>
      <c r="X6" s="19" t="s">
        <v>238</v>
      </c>
      <c r="Y6" s="19">
        <f>SLOPE(V4:V14,Q4:Q14)</f>
        <v>0.93262780842028925</v>
      </c>
      <c r="Z6" s="19">
        <f>INTERCEPT(V4:V14,Q4:Q14)</f>
        <v>3.2154760337212977E-2</v>
      </c>
      <c r="AA6" s="19">
        <f>RSQ(V4:V14,Q4:Q14)</f>
        <v>0.81433728550580209</v>
      </c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0" x14ac:dyDescent="0.35">
      <c r="A7" s="24">
        <v>43709</v>
      </c>
      <c r="B7" s="20">
        <v>72074605.433649704</v>
      </c>
      <c r="C7" s="21"/>
      <c r="D7" s="21"/>
      <c r="E7" s="19" t="s">
        <v>222</v>
      </c>
      <c r="F7" s="19">
        <f>SUM(B15:B17)</f>
        <v>261018013.61402181</v>
      </c>
      <c r="G7" s="12">
        <f t="shared" ref="G7:G14" si="1">(F7-F3)/F3</f>
        <v>3.1397084211968962E-2</v>
      </c>
      <c r="H7" s="12">
        <f>(SUM(B15:B17)-SUM(B12:B14))/SUM(B12:B14)</f>
        <v>0.35155424147206016</v>
      </c>
      <c r="I7" s="23"/>
      <c r="J7" s="22">
        <v>43709</v>
      </c>
      <c r="K7" s="27">
        <v>291851</v>
      </c>
      <c r="L7" s="21"/>
      <c r="M7" s="21"/>
      <c r="N7" s="19" t="s">
        <v>222</v>
      </c>
      <c r="O7" s="4">
        <f>SUM(K15:K17)</f>
        <v>885442</v>
      </c>
      <c r="P7" s="12">
        <f t="shared" ref="P7:P14" si="2">(O7-O3)/O3</f>
        <v>-0.11913146941081902</v>
      </c>
      <c r="Q7" s="12">
        <f>(SUM(K15:K17)-SUM(K12:K14))/SUM(K12:K14)</f>
        <v>0.28002324576176851</v>
      </c>
      <c r="R7" s="23"/>
      <c r="S7" s="23" t="s">
        <v>7</v>
      </c>
      <c r="T7" s="26">
        <v>3727</v>
      </c>
      <c r="U7" s="21">
        <f t="shared" ref="U7:U14" si="3">(T7-T3)/T3</f>
        <v>-0.34865431667249214</v>
      </c>
      <c r="V7" s="21">
        <f t="shared" si="0"/>
        <v>0.18392630241423125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40" x14ac:dyDescent="0.35">
      <c r="A8" s="24">
        <v>43739</v>
      </c>
      <c r="B8" s="20">
        <v>80128349.806429118</v>
      </c>
      <c r="C8" s="21"/>
      <c r="D8" s="21"/>
      <c r="E8" s="19" t="s">
        <v>223</v>
      </c>
      <c r="F8" s="19">
        <f>SUM(B18:B20)</f>
        <v>238636160.78133258</v>
      </c>
      <c r="G8" s="12">
        <f t="shared" si="1"/>
        <v>6.777551707404901E-2</v>
      </c>
      <c r="H8" s="12">
        <f>(SUM(B18:B20)-SUM(B15:B17))/SUM(B15:B17)</f>
        <v>-8.5748307263521673E-2</v>
      </c>
      <c r="I8" s="23"/>
      <c r="J8" s="22">
        <v>43739</v>
      </c>
      <c r="K8" s="27">
        <v>309425</v>
      </c>
      <c r="L8" s="21"/>
      <c r="M8" s="21"/>
      <c r="N8" s="19" t="s">
        <v>223</v>
      </c>
      <c r="O8" s="4">
        <f>SUM(K18:K20)</f>
        <v>662310</v>
      </c>
      <c r="P8" s="12">
        <f t="shared" si="2"/>
        <v>-0.26508233993894825</v>
      </c>
      <c r="Q8" s="12">
        <f>(SUM(K18:K20)-SUM(K15:K17))/SUM(K15:K17)</f>
        <v>-0.25200069569774192</v>
      </c>
      <c r="R8" s="23"/>
      <c r="S8" s="23" t="s">
        <v>6</v>
      </c>
      <c r="T8" s="26">
        <v>4185</v>
      </c>
      <c r="U8" s="21">
        <f t="shared" si="3"/>
        <v>-0.21863330843913367</v>
      </c>
      <c r="V8" s="21">
        <f t="shared" si="0"/>
        <v>0.12288704051515964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</row>
    <row r="9" spans="1:40" x14ac:dyDescent="0.35">
      <c r="A9" s="24">
        <v>43770</v>
      </c>
      <c r="B9" s="20">
        <v>138460557.11783177</v>
      </c>
      <c r="C9" s="21"/>
      <c r="D9" s="21"/>
      <c r="E9" s="19" t="s">
        <v>224</v>
      </c>
      <c r="F9" s="19">
        <f>SUM(B21:B23)</f>
        <v>393966129.90134895</v>
      </c>
      <c r="G9" s="12">
        <f t="shared" si="1"/>
        <v>6.229478337350638E-3</v>
      </c>
      <c r="H9" s="12">
        <f>(SUM(B21:B23)-SUM(B18:B20))/SUM(B18:B20)</f>
        <v>0.65090709057437668</v>
      </c>
      <c r="I9" s="23"/>
      <c r="J9" s="22">
        <v>43770</v>
      </c>
      <c r="K9" s="27">
        <v>435945</v>
      </c>
      <c r="L9" s="21"/>
      <c r="M9" s="21"/>
      <c r="N9" s="19" t="s">
        <v>224</v>
      </c>
      <c r="O9" s="4">
        <f>SUM(K21:K23)</f>
        <v>1113142</v>
      </c>
      <c r="P9" s="12">
        <f t="shared" si="2"/>
        <v>-5.2665262441224651E-2</v>
      </c>
      <c r="Q9" s="12">
        <f>(SUM(K21:K23)-SUM(K18:K20))/SUM(K18:K20)</f>
        <v>0.68069635065150758</v>
      </c>
      <c r="R9" s="23"/>
      <c r="S9" s="23" t="s">
        <v>5</v>
      </c>
      <c r="T9" s="26">
        <v>7038</v>
      </c>
      <c r="U9" s="21">
        <f t="shared" si="3"/>
        <v>-0.17933768656716417</v>
      </c>
      <c r="V9" s="21">
        <f t="shared" si="0"/>
        <v>0.68172043010752692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</row>
    <row r="10" spans="1:40" x14ac:dyDescent="0.35">
      <c r="A10" s="24">
        <v>43800</v>
      </c>
      <c r="B10" s="20">
        <v>165292278.325156</v>
      </c>
      <c r="C10" s="21"/>
      <c r="D10" s="21"/>
      <c r="E10" s="19" t="s">
        <v>225</v>
      </c>
      <c r="F10" s="19">
        <f>SUM(B24:B26)</f>
        <v>215667364.74750149</v>
      </c>
      <c r="G10" s="12">
        <f t="shared" si="1"/>
        <v>0.11672806614266934</v>
      </c>
      <c r="H10" s="12">
        <f>(SUM(B24:B26)-SUM(B21:B23))/SUM(B21:B23)</f>
        <v>-0.45257384232115166</v>
      </c>
      <c r="I10" s="23"/>
      <c r="J10" s="22">
        <v>43800</v>
      </c>
      <c r="K10" s="27">
        <v>483919</v>
      </c>
      <c r="L10" s="21"/>
      <c r="M10" s="21"/>
      <c r="N10" s="19" t="s">
        <v>225</v>
      </c>
      <c r="O10" s="4">
        <f>SUM(K24:K26)</f>
        <v>727436</v>
      </c>
      <c r="P10" s="12">
        <f t="shared" si="2"/>
        <v>5.1604723746962365E-2</v>
      </c>
      <c r="Q10" s="12">
        <f>(SUM(K24:K26)-SUM(K21:K23))/SUM(K21:K23)</f>
        <v>-0.346502063528283</v>
      </c>
      <c r="R10" s="23"/>
      <c r="S10" s="23" t="s">
        <v>4</v>
      </c>
      <c r="T10" s="26">
        <v>4865</v>
      </c>
      <c r="U10" s="21">
        <f t="shared" si="3"/>
        <v>0.545425667090216</v>
      </c>
      <c r="V10" s="21">
        <f t="shared" si="0"/>
        <v>-0.30875248650184711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x14ac:dyDescent="0.35">
      <c r="A11" s="24">
        <v>43831</v>
      </c>
      <c r="B11" s="20">
        <v>87774284.744666889</v>
      </c>
      <c r="C11" s="21"/>
      <c r="D11" s="21"/>
      <c r="E11" s="19" t="s">
        <v>226</v>
      </c>
      <c r="F11" s="19">
        <f>SUM(B27:B29)</f>
        <v>264307297.82839805</v>
      </c>
      <c r="G11" s="12">
        <f t="shared" si="1"/>
        <v>1.2601751767371282E-2</v>
      </c>
      <c r="H11" s="12">
        <f>(SUM(B27:B29)-SUM(B24:B26))/SUM(B24:B26)</f>
        <v>0.22553218999009469</v>
      </c>
      <c r="I11" s="23"/>
      <c r="J11" s="22">
        <v>43831</v>
      </c>
      <c r="K11" s="27">
        <v>255161</v>
      </c>
      <c r="L11" s="21"/>
      <c r="M11" s="21"/>
      <c r="N11" s="19" t="s">
        <v>226</v>
      </c>
      <c r="O11" s="4">
        <f>SUM(K27:K29)</f>
        <v>779058</v>
      </c>
      <c r="P11" s="12">
        <f t="shared" si="2"/>
        <v>-0.1201479035329248</v>
      </c>
      <c r="Q11" s="12">
        <f>(SUM(K27:K29)-SUM(K24:K26))/SUM(K24:K26)</f>
        <v>7.0964318510494395E-2</v>
      </c>
      <c r="R11" s="23"/>
      <c r="S11" s="23" t="s">
        <v>3</v>
      </c>
      <c r="T11" s="26">
        <v>5844</v>
      </c>
      <c r="U11" s="21">
        <f t="shared" si="3"/>
        <v>0.56801717198819424</v>
      </c>
      <c r="V11" s="21">
        <f t="shared" si="0"/>
        <v>0.20123329907502568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</row>
    <row r="12" spans="1:40" x14ac:dyDescent="0.35">
      <c r="A12" s="24">
        <v>43862</v>
      </c>
      <c r="B12" s="20">
        <v>74910104.261463627</v>
      </c>
      <c r="C12" s="21"/>
      <c r="D12" s="21"/>
      <c r="E12" s="19" t="s">
        <v>227</v>
      </c>
      <c r="F12" s="19">
        <f>SUM(B30:B32)</f>
        <v>243092998.62145892</v>
      </c>
      <c r="G12" s="12">
        <f t="shared" si="1"/>
        <v>1.8676288729813383E-2</v>
      </c>
      <c r="H12" s="12">
        <f>(SUM(B30:B32)-SUM(B27:B29))/SUM(B27:B29)</f>
        <v>-8.0263766385718749E-2</v>
      </c>
      <c r="I12" s="23"/>
      <c r="J12" s="22">
        <v>43862</v>
      </c>
      <c r="K12" s="27">
        <v>239351</v>
      </c>
      <c r="L12" s="21"/>
      <c r="M12" s="21"/>
      <c r="N12" s="19" t="s">
        <v>227</v>
      </c>
      <c r="O12" s="4">
        <f>SUM(K30:K32)</f>
        <v>750252</v>
      </c>
      <c r="P12" s="12">
        <f t="shared" si="2"/>
        <v>0.13278072201839017</v>
      </c>
      <c r="Q12" s="12">
        <f>(SUM(K30:K32)-SUM(K27:K29))/SUM(K27:K29)</f>
        <v>-3.6975424166108301E-2</v>
      </c>
      <c r="R12" s="23"/>
      <c r="S12" s="23" t="s">
        <v>2</v>
      </c>
      <c r="T12" s="26">
        <v>5653</v>
      </c>
      <c r="U12" s="21">
        <f t="shared" si="3"/>
        <v>0.35077658303464754</v>
      </c>
      <c r="V12" s="21">
        <f t="shared" si="0"/>
        <v>-3.2683093771389463E-2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1:40" x14ac:dyDescent="0.35">
      <c r="A13" s="24">
        <v>43891</v>
      </c>
      <c r="B13" s="20">
        <v>61360593.11502777</v>
      </c>
      <c r="C13" s="21"/>
      <c r="D13" s="21"/>
      <c r="E13" s="19" t="s">
        <v>228</v>
      </c>
      <c r="F13" s="19">
        <f>SUM(B33:B35)</f>
        <v>397753255.38580525</v>
      </c>
      <c r="G13" s="12">
        <f t="shared" si="1"/>
        <v>9.6128199787240982E-3</v>
      </c>
      <c r="H13" s="12">
        <f>(SUM(B33:B35)-SUM(B30:B32))/SUM(B30:B32)</f>
        <v>0.63621847458133152</v>
      </c>
      <c r="I13" s="23"/>
      <c r="J13" s="22">
        <v>43891</v>
      </c>
      <c r="K13" s="27">
        <v>204853</v>
      </c>
      <c r="L13" s="21"/>
      <c r="M13" s="21"/>
      <c r="N13" s="19" t="s">
        <v>228</v>
      </c>
      <c r="O13" s="4">
        <f>SUM(K33:K35)</f>
        <v>1341921</v>
      </c>
      <c r="P13" s="12">
        <f t="shared" si="2"/>
        <v>0.20552544059967193</v>
      </c>
      <c r="Q13" s="12">
        <f>(SUM(K33:K35)-SUM(K30:K32))/SUM(K30:K32)</f>
        <v>0.78862702132083617</v>
      </c>
      <c r="R13" s="23"/>
      <c r="S13" s="23" t="s">
        <v>1</v>
      </c>
      <c r="T13" s="26">
        <v>8929</v>
      </c>
      <c r="U13" s="21">
        <f t="shared" si="3"/>
        <v>0.26868428530832622</v>
      </c>
      <c r="V13" s="21">
        <f t="shared" si="0"/>
        <v>0.57951530160976472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1:40" x14ac:dyDescent="0.35">
      <c r="A14" s="24">
        <v>43922</v>
      </c>
      <c r="B14" s="20">
        <v>56853637.263405219</v>
      </c>
      <c r="C14" s="21"/>
      <c r="D14" s="21"/>
      <c r="E14" s="19" t="s">
        <v>229</v>
      </c>
      <c r="F14" s="19">
        <f>SUM(B36:B38)</f>
        <v>222738183.41029233</v>
      </c>
      <c r="G14" s="12">
        <f t="shared" si="1"/>
        <v>3.2785760938235556E-2</v>
      </c>
      <c r="H14" s="12">
        <f>(SUM(B36:B38)-SUM(B33:B35))/SUM(B33:B35)</f>
        <v>-0.44000915041098804</v>
      </c>
      <c r="I14" s="23"/>
      <c r="J14" s="22">
        <v>43922</v>
      </c>
      <c r="K14" s="27">
        <v>247535</v>
      </c>
      <c r="L14" s="21"/>
      <c r="M14" s="21"/>
      <c r="N14" s="19" t="s">
        <v>229</v>
      </c>
      <c r="O14" s="4">
        <f>SUM(K36:K38)</f>
        <v>896561</v>
      </c>
      <c r="P14" s="12">
        <f t="shared" si="2"/>
        <v>0.23249467994435249</v>
      </c>
      <c r="Q14" s="12">
        <f>(SUM(K36:K38)-SUM(K33:K35))/SUM(K33:K35)</f>
        <v>-0.33188242825024722</v>
      </c>
      <c r="R14" s="23"/>
      <c r="S14" s="23" t="s">
        <v>0</v>
      </c>
      <c r="T14" s="26">
        <v>5539</v>
      </c>
      <c r="U14" s="21">
        <f t="shared" si="3"/>
        <v>0.13854059609455294</v>
      </c>
      <c r="V14" s="21">
        <f t="shared" si="0"/>
        <v>-0.37966177623474073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1:40" x14ac:dyDescent="0.35">
      <c r="A15" s="24">
        <v>43952</v>
      </c>
      <c r="B15" s="20">
        <v>80710490.14269346</v>
      </c>
      <c r="C15" s="21">
        <f t="shared" ref="C15:C39" si="4">(B15-B3)/B3</f>
        <v>-5.5770443307628551E-2</v>
      </c>
      <c r="D15" s="21"/>
      <c r="E15" s="21"/>
      <c r="F15" s="21"/>
      <c r="G15" s="21"/>
      <c r="H15" s="21"/>
      <c r="I15" s="23"/>
      <c r="J15" s="22">
        <v>43952</v>
      </c>
      <c r="K15" s="27">
        <v>305826</v>
      </c>
      <c r="L15" s="21">
        <f t="shared" ref="L15:L39" si="5">(K15-K3)/K3</f>
        <v>-0.10522512295525628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</row>
    <row r="16" spans="1:40" x14ac:dyDescent="0.35">
      <c r="A16" s="24">
        <v>43983</v>
      </c>
      <c r="B16" s="20">
        <v>84311183.354734778</v>
      </c>
      <c r="C16" s="21">
        <f t="shared" si="4"/>
        <v>3.7659862242856529E-2</v>
      </c>
      <c r="D16" s="21"/>
      <c r="E16" s="21"/>
      <c r="F16" s="21"/>
      <c r="G16" s="21"/>
      <c r="H16" s="21"/>
      <c r="I16" s="23"/>
      <c r="J16" s="22">
        <v>43983</v>
      </c>
      <c r="K16" s="27">
        <v>281218</v>
      </c>
      <c r="L16" s="21">
        <f t="shared" si="5"/>
        <v>-0.10010239999999999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spans="1:40" x14ac:dyDescent="0.35">
      <c r="A17" s="24">
        <v>44013</v>
      </c>
      <c r="B17" s="20">
        <v>95996340.11659357</v>
      </c>
      <c r="C17" s="21">
        <f t="shared" si="4"/>
        <v>0.11179713791618141</v>
      </c>
      <c r="D17" s="21"/>
      <c r="E17" s="21"/>
      <c r="F17" s="21"/>
      <c r="G17" s="21"/>
      <c r="H17" s="21"/>
      <c r="I17" s="23"/>
      <c r="J17" s="22">
        <v>44013</v>
      </c>
      <c r="K17" s="27">
        <v>298398</v>
      </c>
      <c r="L17" s="21">
        <f t="shared" si="5"/>
        <v>-0.14962339805244215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spans="1:40" x14ac:dyDescent="0.35">
      <c r="A18" s="24">
        <v>44044</v>
      </c>
      <c r="B18" s="20">
        <v>76756750.041321769</v>
      </c>
      <c r="C18" s="21">
        <f t="shared" si="4"/>
        <v>7.6741898036327569E-2</v>
      </c>
      <c r="D18" s="21"/>
      <c r="E18" s="21"/>
      <c r="F18" s="21"/>
      <c r="G18" s="21"/>
      <c r="H18" s="21"/>
      <c r="I18" s="23"/>
      <c r="J18" s="22">
        <v>44044</v>
      </c>
      <c r="K18" s="27">
        <v>220565</v>
      </c>
      <c r="L18" s="21">
        <f t="shared" si="5"/>
        <v>-0.26460438706751976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1:40" x14ac:dyDescent="0.35">
      <c r="A19" s="24">
        <v>44075</v>
      </c>
      <c r="B19" s="20">
        <v>75945965.376923338</v>
      </c>
      <c r="C19" s="21">
        <f t="shared" si="4"/>
        <v>5.371323117179632E-2</v>
      </c>
      <c r="D19" s="21"/>
      <c r="E19" s="21"/>
      <c r="F19" s="21"/>
      <c r="G19" s="21"/>
      <c r="H19" s="21"/>
      <c r="I19" s="23"/>
      <c r="J19" s="22">
        <v>44075</v>
      </c>
      <c r="K19" s="27">
        <v>219232</v>
      </c>
      <c r="L19" s="21">
        <f t="shared" si="5"/>
        <v>-0.24882217295811904</v>
      </c>
      <c r="M19" s="21"/>
      <c r="N19" s="21"/>
      <c r="O19" s="21"/>
      <c r="P19" s="21"/>
      <c r="Q19" s="21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spans="1:40" x14ac:dyDescent="0.35">
      <c r="A20" s="24">
        <v>44105</v>
      </c>
      <c r="B20" s="20">
        <v>85933445.363087475</v>
      </c>
      <c r="C20" s="21">
        <f t="shared" si="4"/>
        <v>7.2447461737101496E-2</v>
      </c>
      <c r="D20" s="21"/>
      <c r="E20" s="21"/>
      <c r="F20" s="21"/>
      <c r="G20" s="21"/>
      <c r="H20" s="21"/>
      <c r="I20" s="23"/>
      <c r="J20" s="22">
        <v>44105</v>
      </c>
      <c r="K20" s="27">
        <v>222513</v>
      </c>
      <c r="L20" s="21">
        <f t="shared" si="5"/>
        <v>-0.28088228165145029</v>
      </c>
      <c r="M20" s="21"/>
      <c r="N20" s="21"/>
      <c r="O20" s="21"/>
      <c r="P20" s="21"/>
      <c r="Q20" s="21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</row>
    <row r="21" spans="1:40" x14ac:dyDescent="0.35">
      <c r="A21" s="24">
        <v>44136</v>
      </c>
      <c r="B21" s="20">
        <v>162433006.47759768</v>
      </c>
      <c r="C21" s="21">
        <f t="shared" si="4"/>
        <v>0.17313558358258696</v>
      </c>
      <c r="D21" s="21"/>
      <c r="E21" s="21"/>
      <c r="F21" s="21"/>
      <c r="G21" s="21"/>
      <c r="H21" s="21"/>
      <c r="I21" s="23"/>
      <c r="J21" s="22">
        <v>44136</v>
      </c>
      <c r="K21" s="27">
        <v>438070</v>
      </c>
      <c r="L21" s="21">
        <f t="shared" si="5"/>
        <v>4.8744681095092271E-3</v>
      </c>
      <c r="M21" s="21"/>
      <c r="N21" s="21"/>
      <c r="O21" s="21"/>
      <c r="P21" s="21"/>
      <c r="Q21" s="21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</row>
    <row r="22" spans="1:40" x14ac:dyDescent="0.35">
      <c r="A22" s="24">
        <v>44166</v>
      </c>
      <c r="B22" s="20">
        <v>149033927.63610756</v>
      </c>
      <c r="C22" s="21">
        <f t="shared" si="4"/>
        <v>-9.8361223245200219E-2</v>
      </c>
      <c r="D22" s="21"/>
      <c r="E22" s="21"/>
      <c r="F22" s="21"/>
      <c r="G22" s="21"/>
      <c r="H22" s="21"/>
      <c r="I22" s="23"/>
      <c r="J22" s="22">
        <v>44166</v>
      </c>
      <c r="K22" s="27">
        <v>430210</v>
      </c>
      <c r="L22" s="21">
        <f t="shared" si="5"/>
        <v>-0.11098758263263067</v>
      </c>
      <c r="M22" s="21"/>
      <c r="N22" s="21"/>
      <c r="O22" s="21"/>
      <c r="P22" s="21"/>
      <c r="Q22" s="21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spans="1:40" x14ac:dyDescent="0.35">
      <c r="A23" s="24">
        <v>44197</v>
      </c>
      <c r="B23" s="20">
        <v>82499195.787643701</v>
      </c>
      <c r="C23" s="21">
        <f t="shared" si="4"/>
        <v>-6.0098341699602396E-2</v>
      </c>
      <c r="D23" s="21"/>
      <c r="E23" s="21"/>
      <c r="F23" s="21"/>
      <c r="G23" s="21"/>
      <c r="H23" s="21"/>
      <c r="I23" s="23"/>
      <c r="J23" s="22">
        <v>44197</v>
      </c>
      <c r="K23" s="27">
        <v>244862</v>
      </c>
      <c r="L23" s="21">
        <f t="shared" si="5"/>
        <v>-4.0362751360905468E-2</v>
      </c>
      <c r="M23" s="21"/>
      <c r="N23" s="21"/>
      <c r="O23" s="21"/>
      <c r="P23" s="21"/>
      <c r="Q23" s="21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spans="1:40" x14ac:dyDescent="0.35">
      <c r="A24" s="24">
        <v>44228</v>
      </c>
      <c r="B24" s="20">
        <v>65318610.308939241</v>
      </c>
      <c r="C24" s="21">
        <f t="shared" si="4"/>
        <v>-0.12804005610573665</v>
      </c>
      <c r="D24" s="21"/>
      <c r="E24" s="21"/>
      <c r="F24" s="21"/>
      <c r="G24" s="21"/>
      <c r="H24" s="21"/>
      <c r="I24" s="23"/>
      <c r="J24" s="22">
        <v>44228</v>
      </c>
      <c r="K24" s="27">
        <v>193069</v>
      </c>
      <c r="L24" s="21">
        <f t="shared" si="5"/>
        <v>-0.19336455665528868</v>
      </c>
      <c r="M24" s="21"/>
      <c r="N24" s="21"/>
      <c r="O24" s="21"/>
      <c r="P24" s="21"/>
      <c r="Q24" s="21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spans="1:40" x14ac:dyDescent="0.35">
      <c r="A25" s="24">
        <v>44256</v>
      </c>
      <c r="B25" s="20">
        <v>72014851.70190233</v>
      </c>
      <c r="C25" s="21">
        <f t="shared" si="4"/>
        <v>0.17363356587674891</v>
      </c>
      <c r="D25" s="21"/>
      <c r="E25" s="21"/>
      <c r="F25" s="21"/>
      <c r="G25" s="21"/>
      <c r="H25" s="21"/>
      <c r="I25" s="23"/>
      <c r="J25" s="22">
        <v>44256</v>
      </c>
      <c r="K25" s="27">
        <v>222277</v>
      </c>
      <c r="L25" s="21">
        <f t="shared" si="5"/>
        <v>8.505611340815121E-2</v>
      </c>
      <c r="M25" s="21"/>
      <c r="N25" s="21"/>
      <c r="O25" s="21"/>
      <c r="P25" s="21"/>
      <c r="Q25" s="21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spans="1:40" x14ac:dyDescent="0.35">
      <c r="A26" s="24">
        <v>44287</v>
      </c>
      <c r="B26" s="20">
        <v>78333902.736659899</v>
      </c>
      <c r="C26" s="21">
        <f t="shared" si="4"/>
        <v>0.37781690859523615</v>
      </c>
      <c r="D26" s="21"/>
      <c r="E26" s="21"/>
      <c r="F26" s="21"/>
      <c r="G26" s="21"/>
      <c r="H26" s="21"/>
      <c r="I26" s="23"/>
      <c r="J26" s="22">
        <v>44287</v>
      </c>
      <c r="K26" s="27">
        <v>312090</v>
      </c>
      <c r="L26" s="21">
        <f t="shared" si="5"/>
        <v>0.26079140323590605</v>
      </c>
      <c r="M26" s="21"/>
      <c r="N26" s="21"/>
      <c r="O26" s="21"/>
      <c r="P26" s="21"/>
      <c r="Q26" s="21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spans="1:40" x14ac:dyDescent="0.35">
      <c r="A27" s="24">
        <v>44317</v>
      </c>
      <c r="B27" s="20">
        <v>84579164.551226407</v>
      </c>
      <c r="C27" s="21">
        <f t="shared" si="4"/>
        <v>4.7932733424035215E-2</v>
      </c>
      <c r="D27" s="21"/>
      <c r="E27" s="21"/>
      <c r="F27" s="21"/>
      <c r="G27" s="21"/>
      <c r="H27" s="21"/>
      <c r="I27" s="23"/>
      <c r="J27" s="22">
        <v>44317</v>
      </c>
      <c r="K27" s="27">
        <v>271521</v>
      </c>
      <c r="L27" s="21">
        <f t="shared" si="5"/>
        <v>-0.11217162700359028</v>
      </c>
      <c r="M27" s="21"/>
      <c r="N27" s="21"/>
      <c r="O27" s="21"/>
      <c r="P27" s="21"/>
      <c r="Q27" s="21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0" x14ac:dyDescent="0.35">
      <c r="A28" s="24">
        <v>44348</v>
      </c>
      <c r="B28" s="20">
        <v>89000279.358864754</v>
      </c>
      <c r="C28" s="21">
        <f t="shared" si="4"/>
        <v>5.5616536472995005E-2</v>
      </c>
      <c r="D28" s="21"/>
      <c r="E28" s="21"/>
      <c r="F28" s="21"/>
      <c r="G28" s="21"/>
      <c r="H28" s="21"/>
      <c r="I28" s="23"/>
      <c r="J28" s="22">
        <v>44348</v>
      </c>
      <c r="K28" s="27">
        <v>255468</v>
      </c>
      <c r="L28" s="21">
        <f t="shared" si="5"/>
        <v>-9.1565973728566452E-2</v>
      </c>
      <c r="M28" s="21"/>
      <c r="N28" s="21"/>
      <c r="O28" s="21"/>
      <c r="P28" s="21"/>
      <c r="Q28" s="21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spans="1:40" x14ac:dyDescent="0.35">
      <c r="A29" s="24">
        <v>44378</v>
      </c>
      <c r="B29" s="20">
        <v>90727853.918306902</v>
      </c>
      <c r="C29" s="21">
        <f t="shared" si="4"/>
        <v>-5.4882156881061933E-2</v>
      </c>
      <c r="D29" s="21"/>
      <c r="E29" s="21"/>
      <c r="F29" s="21"/>
      <c r="G29" s="21"/>
      <c r="H29" s="21"/>
      <c r="I29" s="23"/>
      <c r="J29" s="22">
        <v>44378</v>
      </c>
      <c r="K29" s="27">
        <v>252069</v>
      </c>
      <c r="L29" s="21">
        <f t="shared" si="5"/>
        <v>-0.15525908350592163</v>
      </c>
      <c r="M29" s="21"/>
      <c r="N29" s="21"/>
      <c r="O29" s="21"/>
      <c r="P29" s="21"/>
      <c r="Q29" s="21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0" x14ac:dyDescent="0.35">
      <c r="A30" s="24">
        <v>44409</v>
      </c>
      <c r="B30" s="20">
        <v>78042373.24144803</v>
      </c>
      <c r="C30" s="21">
        <f t="shared" si="4"/>
        <v>1.6749317805067946E-2</v>
      </c>
      <c r="D30" s="21"/>
      <c r="E30" s="21"/>
      <c r="F30" s="21"/>
      <c r="G30" s="21"/>
      <c r="H30" s="21"/>
      <c r="I30" s="23"/>
      <c r="J30" s="22">
        <v>44409</v>
      </c>
      <c r="K30" s="27">
        <v>201833</v>
      </c>
      <c r="L30" s="21">
        <f t="shared" si="5"/>
        <v>-8.4927345680411673E-2</v>
      </c>
      <c r="M30" s="21"/>
      <c r="N30" s="21"/>
      <c r="O30" s="21"/>
      <c r="P30" s="21"/>
      <c r="Q30" s="21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spans="1:40" x14ac:dyDescent="0.35">
      <c r="A31" s="24">
        <v>44440</v>
      </c>
      <c r="B31" s="20">
        <v>77098206.105326012</v>
      </c>
      <c r="C31" s="21">
        <f t="shared" si="4"/>
        <v>1.5171849125678372E-2</v>
      </c>
      <c r="D31" s="21"/>
      <c r="E31" s="21"/>
      <c r="F31" s="21"/>
      <c r="G31" s="21"/>
      <c r="H31" s="21"/>
      <c r="I31" s="23"/>
      <c r="J31" s="22">
        <v>44440</v>
      </c>
      <c r="K31" s="27">
        <v>226968</v>
      </c>
      <c r="L31" s="21">
        <f t="shared" si="5"/>
        <v>3.5286819442417162E-2</v>
      </c>
      <c r="M31" s="21"/>
      <c r="N31" s="21"/>
      <c r="O31" s="21"/>
      <c r="P31" s="21"/>
      <c r="Q31" s="21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x14ac:dyDescent="0.35">
      <c r="A32" s="24">
        <v>44470</v>
      </c>
      <c r="B32" s="20">
        <v>87952419.274684876</v>
      </c>
      <c r="C32" s="21">
        <f t="shared" si="4"/>
        <v>2.34946231128846E-2</v>
      </c>
      <c r="D32" s="21"/>
      <c r="E32" s="21"/>
      <c r="F32" s="21"/>
      <c r="G32" s="21"/>
      <c r="H32" s="21"/>
      <c r="I32" s="23"/>
      <c r="J32" s="22">
        <v>44470</v>
      </c>
      <c r="K32" s="27">
        <v>321451</v>
      </c>
      <c r="L32" s="21">
        <f t="shared" si="5"/>
        <v>0.44463918962038174</v>
      </c>
      <c r="M32" s="21"/>
      <c r="N32" s="21"/>
      <c r="O32" s="21"/>
      <c r="P32" s="21"/>
      <c r="Q32" s="21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x14ac:dyDescent="0.35">
      <c r="A33" s="24">
        <v>44501</v>
      </c>
      <c r="B33" s="20">
        <v>166856389.8565459</v>
      </c>
      <c r="C33" s="21">
        <f t="shared" si="4"/>
        <v>2.7232047690739954E-2</v>
      </c>
      <c r="D33" s="21"/>
      <c r="E33" s="21"/>
      <c r="F33" s="21"/>
      <c r="G33" s="21"/>
      <c r="H33" s="21"/>
      <c r="I33" s="23"/>
      <c r="J33" s="22">
        <v>44501</v>
      </c>
      <c r="K33" s="27">
        <v>547174</v>
      </c>
      <c r="L33" s="21">
        <f t="shared" si="5"/>
        <v>0.24905608692674686</v>
      </c>
      <c r="M33" s="21"/>
      <c r="N33" s="21"/>
      <c r="O33" s="21"/>
      <c r="P33" s="21"/>
      <c r="Q33" s="21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</row>
    <row r="34" spans="1:40" x14ac:dyDescent="0.35">
      <c r="A34" s="24">
        <v>44531</v>
      </c>
      <c r="B34" s="20">
        <v>142117693.59939829</v>
      </c>
      <c r="C34" s="21">
        <f t="shared" si="4"/>
        <v>-4.6407111094840602E-2</v>
      </c>
      <c r="D34" s="21"/>
      <c r="E34" s="21"/>
      <c r="F34" s="21"/>
      <c r="G34" s="21"/>
      <c r="H34" s="21"/>
      <c r="I34" s="23"/>
      <c r="J34" s="22">
        <v>44531</v>
      </c>
      <c r="K34" s="27">
        <v>486195</v>
      </c>
      <c r="L34" s="21">
        <f t="shared" si="5"/>
        <v>0.13013412054577997</v>
      </c>
      <c r="M34" s="21"/>
      <c r="N34" s="21"/>
      <c r="O34" s="21"/>
      <c r="P34" s="21"/>
      <c r="Q34" s="21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</row>
    <row r="35" spans="1:40" x14ac:dyDescent="0.35">
      <c r="A35" s="24">
        <v>44562</v>
      </c>
      <c r="B35" s="20">
        <v>88779171.929861099</v>
      </c>
      <c r="C35" s="21">
        <f t="shared" si="4"/>
        <v>7.6121664972132727E-2</v>
      </c>
      <c r="D35" s="21"/>
      <c r="E35" s="21"/>
      <c r="F35" s="21"/>
      <c r="G35" s="21"/>
      <c r="H35" s="21"/>
      <c r="I35" s="23"/>
      <c r="J35" s="22">
        <v>44562</v>
      </c>
      <c r="K35" s="27">
        <v>308552</v>
      </c>
      <c r="L35" s="21">
        <f t="shared" si="5"/>
        <v>0.26010569218580259</v>
      </c>
      <c r="M35" s="21"/>
      <c r="N35" s="21"/>
      <c r="O35" s="21"/>
      <c r="P35" s="21"/>
      <c r="Q35" s="21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</row>
    <row r="36" spans="1:40" x14ac:dyDescent="0.35">
      <c r="A36" s="24">
        <v>44593</v>
      </c>
      <c r="B36" s="20">
        <v>68964265.867229313</v>
      </c>
      <c r="C36" s="21">
        <f t="shared" si="4"/>
        <v>5.5813428072751602E-2</v>
      </c>
      <c r="D36" s="21"/>
      <c r="E36" s="21"/>
      <c r="F36" s="21"/>
      <c r="G36" s="21"/>
      <c r="H36" s="21"/>
      <c r="I36" s="23"/>
      <c r="J36" s="22">
        <v>44593</v>
      </c>
      <c r="K36" s="27">
        <v>264455</v>
      </c>
      <c r="L36" s="21">
        <f t="shared" si="5"/>
        <v>0.36974345959216653</v>
      </c>
      <c r="M36" s="21"/>
      <c r="N36" s="21"/>
      <c r="O36" s="21"/>
      <c r="P36" s="21"/>
      <c r="Q36" s="21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 x14ac:dyDescent="0.35">
      <c r="A37" s="24">
        <v>44621</v>
      </c>
      <c r="B37" s="20">
        <v>75042580.966868296</v>
      </c>
      <c r="C37" s="21">
        <f t="shared" si="4"/>
        <v>4.204312295884359E-2</v>
      </c>
      <c r="D37" s="21"/>
      <c r="E37" s="21"/>
      <c r="F37" s="21"/>
      <c r="G37" s="21"/>
      <c r="H37" s="21"/>
      <c r="I37" s="23"/>
      <c r="J37" s="22">
        <v>44621</v>
      </c>
      <c r="K37" s="27">
        <v>319690</v>
      </c>
      <c r="L37" s="21">
        <f t="shared" si="5"/>
        <v>0.43825047125883471</v>
      </c>
      <c r="M37" s="21"/>
      <c r="N37" s="21"/>
      <c r="O37" s="21"/>
      <c r="P37" s="21"/>
      <c r="Q37" s="21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</row>
    <row r="38" spans="1:40" x14ac:dyDescent="0.35">
      <c r="A38" s="24">
        <v>44652</v>
      </c>
      <c r="B38" s="20">
        <v>78731336.576194704</v>
      </c>
      <c r="C38" s="21">
        <f t="shared" si="4"/>
        <v>5.073586603630398E-3</v>
      </c>
      <c r="D38" s="21"/>
      <c r="E38" s="21"/>
      <c r="F38" s="21"/>
      <c r="G38" s="21"/>
      <c r="H38" s="21"/>
      <c r="I38" s="23"/>
      <c r="J38" s="22">
        <v>44652</v>
      </c>
      <c r="K38" s="27">
        <v>312416</v>
      </c>
      <c r="L38" s="21">
        <f t="shared" si="5"/>
        <v>1.0445704764651222E-3</v>
      </c>
      <c r="M38" s="21"/>
      <c r="N38" s="21"/>
      <c r="O38" s="21"/>
      <c r="P38" s="21"/>
      <c r="Q38" s="21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</row>
    <row r="39" spans="1:40" x14ac:dyDescent="0.35">
      <c r="A39" s="24">
        <v>44682</v>
      </c>
      <c r="B39" s="20">
        <v>81344644.405094177</v>
      </c>
      <c r="C39" s="21">
        <f t="shared" si="4"/>
        <v>-3.824251709383112E-2</v>
      </c>
      <c r="D39" s="21"/>
      <c r="E39" s="21"/>
      <c r="F39" s="21"/>
      <c r="G39" s="21"/>
      <c r="H39" s="21"/>
      <c r="I39" s="23"/>
      <c r="J39" s="22">
        <v>44682</v>
      </c>
      <c r="K39" s="27">
        <v>398888</v>
      </c>
      <c r="L39" s="21">
        <f t="shared" si="5"/>
        <v>0.46908710560140837</v>
      </c>
      <c r="M39" s="21"/>
      <c r="N39" s="21"/>
      <c r="O39" s="21"/>
      <c r="P39" s="21"/>
      <c r="Q39" s="21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</row>
    <row r="40" spans="1:40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</row>
    <row r="41" spans="1:40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</row>
    <row r="42" spans="1:40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</row>
    <row r="43" spans="1:40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spans="1:40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</row>
    <row r="47" spans="1:40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</row>
    <row r="48" spans="1:40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</row>
    <row r="49" spans="1:40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1:40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</row>
    <row r="51" spans="1:40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</row>
    <row r="52" spans="1:40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</row>
    <row r="54" spans="1:40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</row>
    <row r="55" spans="1:40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</row>
    <row r="56" spans="1:40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</row>
    <row r="57" spans="1:40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</row>
    <row r="58" spans="1:40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</row>
    <row r="59" spans="1:40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</row>
    <row r="60" spans="1:40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</row>
    <row r="61" spans="1:40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</row>
    <row r="62" spans="1:40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</row>
    <row r="63" spans="1:40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spans="1:40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</row>
    <row r="65" spans="1:40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</row>
    <row r="66" spans="1:40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</row>
    <row r="67" spans="1:40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</row>
    <row r="68" spans="1:40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</row>
    <row r="69" spans="1:40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</row>
    <row r="70" spans="1:40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</row>
    <row r="71" spans="1:40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</row>
    <row r="72" spans="1:40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</row>
    <row r="73" spans="1:40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</row>
    <row r="74" spans="1:40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</row>
    <row r="75" spans="1:40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</row>
    <row r="76" spans="1:40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</row>
    <row r="77" spans="1:40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</row>
    <row r="78" spans="1:40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</row>
    <row r="79" spans="1:40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</row>
    <row r="80" spans="1:40" x14ac:dyDescent="0.3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</row>
    <row r="81" spans="1:40" x14ac:dyDescent="0.3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3785-1234-480B-AB20-99E8C1DB09FF}">
  <dimension ref="A1:U41"/>
  <sheetViews>
    <sheetView zoomScale="65" zoomScaleNormal="65" workbookViewId="0">
      <selection activeCell="L2" sqref="L2:O14"/>
    </sheetView>
  </sheetViews>
  <sheetFormatPr defaultRowHeight="14.5" x14ac:dyDescent="0.35"/>
  <cols>
    <col min="1" max="1" width="10.36328125" bestFit="1" customWidth="1"/>
    <col min="2" max="2" width="15.08984375" bestFit="1" customWidth="1"/>
    <col min="3" max="4" width="13.453125" bestFit="1" customWidth="1"/>
    <col min="5" max="5" width="10.453125" bestFit="1" customWidth="1"/>
    <col min="6" max="6" width="8.81640625" style="19" customWidth="1"/>
    <col min="7" max="7" width="9.7265625" style="19" bestFit="1" customWidth="1"/>
    <col min="8" max="8" width="11.81640625" style="19" bestFit="1" customWidth="1"/>
    <col min="9" max="9" width="10.453125" style="19" bestFit="1" customWidth="1"/>
    <col min="10" max="10" width="11.26953125" style="19" bestFit="1" customWidth="1"/>
    <col min="12" max="12" width="9.7265625" bestFit="1" customWidth="1"/>
    <col min="13" max="13" width="8.1796875" bestFit="1" customWidth="1"/>
    <col min="14" max="14" width="10.453125" bestFit="1" customWidth="1"/>
    <col min="15" max="15" width="11.26953125" bestFit="1" customWidth="1"/>
    <col min="17" max="17" width="20.7265625" customWidth="1"/>
    <col min="18" max="18" width="12.453125" bestFit="1" customWidth="1"/>
    <col min="19" max="20" width="11.81640625" bestFit="1" customWidth="1"/>
  </cols>
  <sheetData>
    <row r="1" spans="1:21" x14ac:dyDescent="0.35">
      <c r="A1" s="22" t="s">
        <v>23</v>
      </c>
      <c r="B1" s="22"/>
      <c r="C1" s="22"/>
      <c r="D1" s="23"/>
      <c r="E1" s="21"/>
      <c r="F1" s="21"/>
      <c r="G1" s="21"/>
      <c r="H1" s="21"/>
      <c r="I1" s="21"/>
      <c r="J1" s="21"/>
      <c r="K1" s="23"/>
      <c r="L1" s="23" t="s">
        <v>163</v>
      </c>
      <c r="M1" s="23"/>
      <c r="N1" s="23"/>
      <c r="O1" s="23"/>
      <c r="P1" s="21"/>
      <c r="Q1" s="19" t="s">
        <v>230</v>
      </c>
      <c r="R1" s="19"/>
      <c r="S1" s="19"/>
      <c r="T1" s="19"/>
      <c r="U1" s="1"/>
    </row>
    <row r="2" spans="1:21" x14ac:dyDescent="0.35">
      <c r="A2" s="24" t="s">
        <v>16</v>
      </c>
      <c r="B2" s="25" t="s">
        <v>22</v>
      </c>
      <c r="C2" s="25" t="s">
        <v>21</v>
      </c>
      <c r="D2" s="25" t="s">
        <v>15</v>
      </c>
      <c r="E2" s="21" t="s">
        <v>12</v>
      </c>
      <c r="F2" s="21"/>
      <c r="G2" s="19" t="s">
        <v>14</v>
      </c>
      <c r="H2" s="19" t="s">
        <v>17</v>
      </c>
      <c r="I2" s="12" t="s">
        <v>12</v>
      </c>
      <c r="J2" s="12" t="s">
        <v>11</v>
      </c>
      <c r="K2" s="23"/>
      <c r="L2" s="23" t="s">
        <v>14</v>
      </c>
      <c r="M2" s="23" t="s">
        <v>162</v>
      </c>
      <c r="N2" s="21" t="s">
        <v>12</v>
      </c>
      <c r="O2" s="21" t="s">
        <v>11</v>
      </c>
      <c r="P2" s="21"/>
      <c r="Q2" s="19" t="s">
        <v>231</v>
      </c>
      <c r="R2" s="19" t="s">
        <v>232</v>
      </c>
      <c r="S2" s="19" t="s">
        <v>233</v>
      </c>
      <c r="T2" s="19" t="s">
        <v>234</v>
      </c>
      <c r="U2" s="1"/>
    </row>
    <row r="3" spans="1:21" x14ac:dyDescent="0.35">
      <c r="A3" s="24">
        <v>43586</v>
      </c>
      <c r="B3" s="25">
        <v>363729.67351231573</v>
      </c>
      <c r="C3" s="25">
        <v>4009350.546782665</v>
      </c>
      <c r="D3" s="25">
        <f t="shared" ref="D3:D39" si="0">SUM(B3:C3)</f>
        <v>4373080.2202949803</v>
      </c>
      <c r="E3" s="21"/>
      <c r="F3" s="21"/>
      <c r="G3" s="19" t="s">
        <v>218</v>
      </c>
      <c r="H3" s="19">
        <f>SUM(D3:D5)</f>
        <v>13545634.042479036</v>
      </c>
      <c r="I3" s="12"/>
      <c r="J3" s="12"/>
      <c r="K3" s="23"/>
      <c r="L3" s="19" t="s">
        <v>218</v>
      </c>
      <c r="M3" s="26">
        <v>486.6</v>
      </c>
      <c r="N3" s="21"/>
      <c r="O3" s="21"/>
      <c r="P3" s="21"/>
      <c r="Q3" s="19" t="s">
        <v>235</v>
      </c>
      <c r="R3" s="19">
        <f>SLOPE(N7:N14,I7:I14)</f>
        <v>-0.29515860809779654</v>
      </c>
      <c r="S3" s="19">
        <f>INTERCEPT(N7:N14,I7:I14)</f>
        <v>0.22505952610264768</v>
      </c>
      <c r="T3" s="19">
        <f>RSQ(N7:N14,I7:I14)</f>
        <v>0.10992280313514032</v>
      </c>
      <c r="U3" s="1"/>
    </row>
    <row r="4" spans="1:21" x14ac:dyDescent="0.35">
      <c r="A4" s="24">
        <v>43617</v>
      </c>
      <c r="B4" s="25">
        <v>281026.8288201454</v>
      </c>
      <c r="C4" s="25">
        <v>4044004.5071674697</v>
      </c>
      <c r="D4" s="25">
        <f t="shared" si="0"/>
        <v>4325031.3359876154</v>
      </c>
      <c r="E4" s="21"/>
      <c r="F4" s="21"/>
      <c r="G4" s="19" t="s">
        <v>219</v>
      </c>
      <c r="H4" s="19">
        <f>SUM(D6:D8)</f>
        <v>15330403.907107456</v>
      </c>
      <c r="I4" s="12"/>
      <c r="J4" s="12">
        <f>(SUM(D6:D8)-SUM(D3:D5))/SUM(D3:D5)</f>
        <v>0.13175978762097001</v>
      </c>
      <c r="K4" s="23"/>
      <c r="L4" s="19" t="s">
        <v>219</v>
      </c>
      <c r="M4" s="26">
        <v>537.29999999999995</v>
      </c>
      <c r="N4" s="21"/>
      <c r="O4" s="21">
        <f t="shared" ref="O4:O14" si="1">(M4-M3)/M3</f>
        <v>0.10419235511713919</v>
      </c>
      <c r="P4" s="21"/>
      <c r="Q4" s="19" t="s">
        <v>236</v>
      </c>
      <c r="R4" s="19">
        <f>SLOPE(O4:O14,J4:J14)</f>
        <v>0.65230423519772218</v>
      </c>
      <c r="S4" s="19">
        <f>INTERCEPT(O4:O14,J4:J14)</f>
        <v>6.1214655431399007E-3</v>
      </c>
      <c r="T4" s="19">
        <f>RSQ(O4:O14,J4:J14)</f>
        <v>0.67876857543998159</v>
      </c>
      <c r="U4" s="1"/>
    </row>
    <row r="5" spans="1:21" x14ac:dyDescent="0.35">
      <c r="A5" s="24">
        <v>43647</v>
      </c>
      <c r="B5" s="25">
        <v>320146.57857682789</v>
      </c>
      <c r="C5" s="25">
        <v>4527375.9076196132</v>
      </c>
      <c r="D5" s="25">
        <f t="shared" si="0"/>
        <v>4847522.4861964416</v>
      </c>
      <c r="E5" s="21"/>
      <c r="F5" s="21"/>
      <c r="G5" s="19" t="s">
        <v>220</v>
      </c>
      <c r="H5" s="19">
        <f>SUM(D9:D11)</f>
        <v>22032402.516683102</v>
      </c>
      <c r="I5" s="12"/>
      <c r="J5" s="12">
        <f>(SUM(D9:D11)-SUM(D6:D8))/SUM(D6:D8)</f>
        <v>0.43717038704169281</v>
      </c>
      <c r="K5" s="23"/>
      <c r="L5" s="19" t="s">
        <v>220</v>
      </c>
      <c r="M5" s="26">
        <v>677.6</v>
      </c>
      <c r="N5" s="21"/>
      <c r="O5" s="21">
        <f t="shared" si="1"/>
        <v>0.26112041689931154</v>
      </c>
      <c r="P5" s="21"/>
      <c r="S5" s="4"/>
      <c r="T5" s="1"/>
      <c r="U5" s="1"/>
    </row>
    <row r="6" spans="1:21" x14ac:dyDescent="0.35">
      <c r="A6" s="24">
        <v>43678</v>
      </c>
      <c r="B6" s="25">
        <v>282703.40905687603</v>
      </c>
      <c r="C6" s="25">
        <v>5517746.2805462983</v>
      </c>
      <c r="D6" s="25">
        <f t="shared" si="0"/>
        <v>5800449.6896031741</v>
      </c>
      <c r="E6" s="21"/>
      <c r="F6" s="21"/>
      <c r="G6" s="19" t="s">
        <v>221</v>
      </c>
      <c r="H6" s="19">
        <f>SUM(D12:D14)</f>
        <v>14528540.641451623</v>
      </c>
      <c r="I6" s="12"/>
      <c r="J6" s="12">
        <f>(SUM(D12:D14)-SUM(D9:D11))/SUM(D9:D11)</f>
        <v>-0.34058300585011086</v>
      </c>
      <c r="K6" s="23"/>
      <c r="L6" s="19" t="s">
        <v>221</v>
      </c>
      <c r="M6" s="26">
        <v>279.2</v>
      </c>
      <c r="N6" s="21"/>
      <c r="O6" s="21">
        <f t="shared" si="1"/>
        <v>-0.58795749704840616</v>
      </c>
      <c r="P6" s="21"/>
      <c r="S6" s="4"/>
      <c r="T6" s="1"/>
      <c r="U6" s="1"/>
    </row>
    <row r="7" spans="1:21" x14ac:dyDescent="0.35">
      <c r="A7" s="24">
        <v>43709</v>
      </c>
      <c r="B7" s="25">
        <v>345019.73417606601</v>
      </c>
      <c r="C7" s="25">
        <v>4287179.3674389906</v>
      </c>
      <c r="D7" s="25">
        <f t="shared" si="0"/>
        <v>4632199.1016150564</v>
      </c>
      <c r="E7" s="21"/>
      <c r="F7" s="21"/>
      <c r="G7" s="19" t="s">
        <v>222</v>
      </c>
      <c r="H7" s="19">
        <f>SUM(D15:D17)</f>
        <v>26052600.150223635</v>
      </c>
      <c r="I7" s="12">
        <f t="shared" ref="I7:I14" si="2">(H7-H3)/H3</f>
        <v>0.9233208330095749</v>
      </c>
      <c r="J7" s="12">
        <f>(SUM(D15:D17)-SUM(D12:D14))/SUM(D12:D14)</f>
        <v>0.79320145038466727</v>
      </c>
      <c r="K7" s="23"/>
      <c r="L7" s="19" t="s">
        <v>222</v>
      </c>
      <c r="M7" s="26">
        <v>391.2</v>
      </c>
      <c r="N7" s="21">
        <f t="shared" ref="N7:N14" si="3">(M7-M3)/M3</f>
        <v>-0.19605425400739834</v>
      </c>
      <c r="O7" s="21">
        <f t="shared" si="1"/>
        <v>0.40114613180515762</v>
      </c>
      <c r="P7" s="21"/>
      <c r="S7" s="4"/>
      <c r="T7" s="1"/>
      <c r="U7" s="1"/>
    </row>
    <row r="8" spans="1:21" x14ac:dyDescent="0.35">
      <c r="A8" s="24">
        <v>43739</v>
      </c>
      <c r="B8" s="25">
        <v>338858.767115628</v>
      </c>
      <c r="C8" s="25">
        <v>4558896.3487735968</v>
      </c>
      <c r="D8" s="25">
        <f t="shared" si="0"/>
        <v>4897755.1158892252</v>
      </c>
      <c r="E8" s="21"/>
      <c r="F8" s="21"/>
      <c r="G8" s="19" t="s">
        <v>223</v>
      </c>
      <c r="H8" s="19">
        <f>SUM(D18:D20)</f>
        <v>23651181.918404371</v>
      </c>
      <c r="I8" s="12">
        <f t="shared" si="2"/>
        <v>0.54276313016379496</v>
      </c>
      <c r="J8" s="12">
        <f>(SUM(D18:D20)-SUM(D15:D17))/SUM(D15:D17)</f>
        <v>-9.2175760498847972E-2</v>
      </c>
      <c r="K8" s="23"/>
      <c r="L8" s="19" t="s">
        <v>223</v>
      </c>
      <c r="M8" s="26">
        <v>479.3</v>
      </c>
      <c r="N8" s="21">
        <f t="shared" si="3"/>
        <v>-0.10794714312302242</v>
      </c>
      <c r="O8" s="21">
        <f t="shared" si="1"/>
        <v>0.22520449897750519</v>
      </c>
      <c r="P8" s="21"/>
      <c r="S8" s="4"/>
      <c r="T8" s="1"/>
      <c r="U8" s="1"/>
    </row>
    <row r="9" spans="1:21" x14ac:dyDescent="0.35">
      <c r="A9" s="24">
        <v>43770</v>
      </c>
      <c r="B9" s="25">
        <v>479152.24369539623</v>
      </c>
      <c r="C9" s="25">
        <v>7927902.1906793378</v>
      </c>
      <c r="D9" s="25">
        <f t="shared" si="0"/>
        <v>8407054.4343747348</v>
      </c>
      <c r="E9" s="21"/>
      <c r="F9" s="21"/>
      <c r="G9" s="19" t="s">
        <v>224</v>
      </c>
      <c r="H9" s="19">
        <f>SUM(D21:D23)</f>
        <v>30366459.704212312</v>
      </c>
      <c r="I9" s="12">
        <f t="shared" si="2"/>
        <v>0.37826365877341789</v>
      </c>
      <c r="J9" s="12">
        <f>(SUM(D21:D23)-SUM(D18:D20))/SUM(D18:D20)</f>
        <v>0.28392990291036535</v>
      </c>
      <c r="K9" s="23"/>
      <c r="L9" s="19" t="s">
        <v>224</v>
      </c>
      <c r="M9" s="26">
        <v>636.79999999999995</v>
      </c>
      <c r="N9" s="21">
        <f t="shared" si="3"/>
        <v>-6.0212514757969404E-2</v>
      </c>
      <c r="O9" s="21">
        <f t="shared" si="1"/>
        <v>0.3286042144794491</v>
      </c>
      <c r="P9" s="21"/>
      <c r="S9" s="4"/>
      <c r="T9" s="1"/>
      <c r="U9" s="1"/>
    </row>
    <row r="10" spans="1:21" x14ac:dyDescent="0.35">
      <c r="A10" s="24">
        <v>43800</v>
      </c>
      <c r="B10" s="25">
        <v>567667.60548762686</v>
      </c>
      <c r="C10" s="25">
        <v>8707045.361446986</v>
      </c>
      <c r="D10" s="25">
        <f t="shared" si="0"/>
        <v>9274712.966934612</v>
      </c>
      <c r="E10" s="21"/>
      <c r="F10" s="21"/>
      <c r="G10" s="19" t="s">
        <v>225</v>
      </c>
      <c r="H10" s="19">
        <f>SUM(D24:D26)</f>
        <v>19243553.103163455</v>
      </c>
      <c r="I10" s="12">
        <f t="shared" si="2"/>
        <v>0.3245344854705744</v>
      </c>
      <c r="J10" s="12">
        <f>(SUM(D24:D26)-SUM(D21:D23))/SUM(D21:D23)</f>
        <v>-0.3662892121568565</v>
      </c>
      <c r="K10" s="23"/>
      <c r="L10" s="19" t="s">
        <v>225</v>
      </c>
      <c r="M10" s="26">
        <v>538.70000000000005</v>
      </c>
      <c r="N10" s="21">
        <f t="shared" si="3"/>
        <v>0.9294412607449859</v>
      </c>
      <c r="O10" s="21">
        <f t="shared" si="1"/>
        <v>-0.15405150753768831</v>
      </c>
      <c r="P10" s="21"/>
      <c r="S10" s="4"/>
      <c r="T10" s="1"/>
      <c r="U10" s="1"/>
    </row>
    <row r="11" spans="1:21" x14ac:dyDescent="0.35">
      <c r="A11" s="24">
        <v>43831</v>
      </c>
      <c r="B11" s="25">
        <v>426737.46421064902</v>
      </c>
      <c r="C11" s="25">
        <v>3923897.6511631021</v>
      </c>
      <c r="D11" s="25">
        <f t="shared" si="0"/>
        <v>4350635.1153737511</v>
      </c>
      <c r="E11" s="21"/>
      <c r="F11" s="21"/>
      <c r="G11" s="19" t="s">
        <v>226</v>
      </c>
      <c r="H11" s="19">
        <f>SUM(D27:D29)</f>
        <v>21284150.852008034</v>
      </c>
      <c r="I11" s="12">
        <f t="shared" si="2"/>
        <v>-0.18303160800534027</v>
      </c>
      <c r="J11" s="12">
        <f>(SUM(D27:D29)-SUM(D24:D26))/SUM(D24:D26)</f>
        <v>0.10604059125178522</v>
      </c>
      <c r="K11" s="23"/>
      <c r="L11" s="19" t="s">
        <v>226</v>
      </c>
      <c r="M11" s="26">
        <v>555.20000000000005</v>
      </c>
      <c r="N11" s="21">
        <f t="shared" si="3"/>
        <v>0.41922290388548072</v>
      </c>
      <c r="O11" s="21">
        <f t="shared" si="1"/>
        <v>3.0629292741785778E-2</v>
      </c>
      <c r="P11" s="21"/>
      <c r="S11" s="4"/>
      <c r="T11" s="1"/>
      <c r="U11" s="1"/>
    </row>
    <row r="12" spans="1:21" x14ac:dyDescent="0.35">
      <c r="A12" s="24">
        <v>43862</v>
      </c>
      <c r="B12" s="25">
        <v>361087.17506083334</v>
      </c>
      <c r="C12" s="25">
        <v>4338583.0525776874</v>
      </c>
      <c r="D12" s="25">
        <f t="shared" si="0"/>
        <v>4699670.2276385203</v>
      </c>
      <c r="E12" s="21"/>
      <c r="F12" s="21"/>
      <c r="G12" s="19" t="s">
        <v>227</v>
      </c>
      <c r="H12" s="19">
        <f>SUM(D30:D32)</f>
        <v>19574423.105240263</v>
      </c>
      <c r="I12" s="12">
        <f t="shared" si="2"/>
        <v>-0.17237019389681082</v>
      </c>
      <c r="J12" s="12">
        <f>(SUM(D30:D32)-SUM(D27:D29))/SUM(D27:D29)</f>
        <v>-8.0328680183474069E-2</v>
      </c>
      <c r="K12" s="23"/>
      <c r="L12" s="19" t="s">
        <v>227</v>
      </c>
      <c r="M12" s="26">
        <v>600.5</v>
      </c>
      <c r="N12" s="21">
        <f t="shared" si="3"/>
        <v>0.25286876695180471</v>
      </c>
      <c r="O12" s="21">
        <f t="shared" si="1"/>
        <v>8.1592219020172815E-2</v>
      </c>
      <c r="P12" s="21"/>
      <c r="S12" s="4"/>
      <c r="T12" s="1"/>
      <c r="U12" s="1"/>
    </row>
    <row r="13" spans="1:21" x14ac:dyDescent="0.35">
      <c r="A13" s="24">
        <v>43891</v>
      </c>
      <c r="B13" s="25">
        <v>328703.39312358835</v>
      </c>
      <c r="C13" s="25">
        <v>4265283.7257630862</v>
      </c>
      <c r="D13" s="25">
        <f t="shared" si="0"/>
        <v>4593987.1188866748</v>
      </c>
      <c r="E13" s="21"/>
      <c r="F13" s="21"/>
      <c r="G13" s="19" t="s">
        <v>228</v>
      </c>
      <c r="H13" s="19">
        <f>SUM(D33:D35)</f>
        <v>26246339.995033234</v>
      </c>
      <c r="I13" s="12">
        <f t="shared" si="2"/>
        <v>-0.13567994917127435</v>
      </c>
      <c r="J13" s="12">
        <f>(SUM(D33:D35)-SUM(D30:D32))/SUM(D30:D32)</f>
        <v>0.34084871129646904</v>
      </c>
      <c r="K13" s="23"/>
      <c r="L13" s="19" t="s">
        <v>228</v>
      </c>
      <c r="M13" s="26">
        <v>727.7</v>
      </c>
      <c r="N13" s="21">
        <f t="shared" si="3"/>
        <v>0.14274497487437202</v>
      </c>
      <c r="O13" s="21">
        <f t="shared" si="1"/>
        <v>0.21182348043297261</v>
      </c>
      <c r="P13" s="21"/>
      <c r="S13" s="4"/>
      <c r="T13" s="1"/>
      <c r="U13" s="1"/>
    </row>
    <row r="14" spans="1:21" x14ac:dyDescent="0.35">
      <c r="A14" s="24">
        <v>43922</v>
      </c>
      <c r="B14" s="25">
        <v>271254.73856586602</v>
      </c>
      <c r="C14" s="25">
        <v>4963628.5563605614</v>
      </c>
      <c r="D14" s="25">
        <f t="shared" si="0"/>
        <v>5234883.2949264273</v>
      </c>
      <c r="E14" s="21"/>
      <c r="F14" s="21"/>
      <c r="G14" s="19" t="s">
        <v>229</v>
      </c>
      <c r="H14" s="19">
        <f>SUM(D36:D38)</f>
        <v>16544955.451869886</v>
      </c>
      <c r="I14" s="12">
        <f t="shared" si="2"/>
        <v>-0.14023385581792297</v>
      </c>
      <c r="J14" s="12">
        <f>(SUM(D36:D38)-SUM(D33:D35))/SUM(D33:D35)</f>
        <v>-0.36962809081186954</v>
      </c>
      <c r="K14" s="23"/>
      <c r="L14" s="19" t="s">
        <v>229</v>
      </c>
      <c r="M14" s="26">
        <v>520.70000000000005</v>
      </c>
      <c r="N14" s="21">
        <f t="shared" si="3"/>
        <v>-3.3413773900129937E-2</v>
      </c>
      <c r="O14" s="21">
        <f t="shared" si="1"/>
        <v>-0.28445788099491548</v>
      </c>
      <c r="P14" s="21"/>
      <c r="S14" s="4"/>
      <c r="T14" s="1"/>
      <c r="U14" s="1"/>
    </row>
    <row r="15" spans="1:21" x14ac:dyDescent="0.35">
      <c r="A15" s="24">
        <v>43952</v>
      </c>
      <c r="B15" s="25">
        <v>325522.42342957202</v>
      </c>
      <c r="C15" s="25">
        <v>8936923.9845181815</v>
      </c>
      <c r="D15" s="25">
        <f t="shared" si="0"/>
        <v>9262446.4079477526</v>
      </c>
      <c r="E15" s="21">
        <f t="shared" ref="E15:E39" si="4">(D15-D3)/D3</f>
        <v>1.1180600266516416</v>
      </c>
      <c r="F15" s="21"/>
      <c r="G15" s="21"/>
      <c r="H15" s="21"/>
      <c r="I15" s="21"/>
      <c r="J15" s="21"/>
      <c r="K15" s="23"/>
      <c r="L15" s="23"/>
      <c r="M15" s="23"/>
      <c r="N15" s="23"/>
      <c r="O15" s="23"/>
      <c r="P15" s="21"/>
      <c r="S15" s="4"/>
      <c r="T15" s="3"/>
      <c r="U15" s="1"/>
    </row>
    <row r="16" spans="1:21" x14ac:dyDescent="0.35">
      <c r="A16" s="24">
        <v>43983</v>
      </c>
      <c r="B16" s="25">
        <v>328009.05698370043</v>
      </c>
      <c r="C16" s="25">
        <v>8033648.6083392007</v>
      </c>
      <c r="D16" s="25">
        <f t="shared" si="0"/>
        <v>8361657.6653229007</v>
      </c>
      <c r="E16" s="21">
        <f t="shared" si="4"/>
        <v>0.93331724460524101</v>
      </c>
      <c r="F16" s="21"/>
      <c r="G16" s="21"/>
      <c r="H16" s="21"/>
      <c r="I16" s="21"/>
      <c r="J16" s="21"/>
      <c r="K16" s="23"/>
      <c r="L16" s="23"/>
      <c r="M16" s="23"/>
      <c r="N16" s="23"/>
      <c r="O16" s="23"/>
      <c r="P16" s="21"/>
      <c r="S16" s="4"/>
      <c r="T16" s="3"/>
      <c r="U16" s="1"/>
    </row>
    <row r="17" spans="1:21" x14ac:dyDescent="0.35">
      <c r="A17" s="24">
        <v>44013</v>
      </c>
      <c r="B17" s="25">
        <v>394345.97414466878</v>
      </c>
      <c r="C17" s="25">
        <v>8034150.1028083144</v>
      </c>
      <c r="D17" s="25">
        <f t="shared" si="0"/>
        <v>8428496.0769529827</v>
      </c>
      <c r="E17" s="21">
        <f t="shared" si="4"/>
        <v>0.73872243005649574</v>
      </c>
      <c r="F17" s="21"/>
      <c r="G17" s="21"/>
      <c r="H17" s="21"/>
      <c r="I17" s="21"/>
      <c r="J17" s="21"/>
      <c r="K17" s="23"/>
      <c r="P17" s="21"/>
      <c r="S17" s="4"/>
      <c r="T17" s="3"/>
      <c r="U17" s="1"/>
    </row>
    <row r="18" spans="1:21" x14ac:dyDescent="0.35">
      <c r="A18" s="24">
        <v>44044</v>
      </c>
      <c r="B18" s="25">
        <v>312597.44352239231</v>
      </c>
      <c r="C18" s="25">
        <v>9119441.9774930719</v>
      </c>
      <c r="D18" s="25">
        <f t="shared" si="0"/>
        <v>9432039.4210154638</v>
      </c>
      <c r="E18" s="21">
        <f t="shared" si="4"/>
        <v>0.62608761833097415</v>
      </c>
      <c r="F18" s="21"/>
      <c r="G18" s="21"/>
      <c r="H18" s="21"/>
      <c r="I18" s="21"/>
      <c r="J18" s="21"/>
      <c r="K18" s="23"/>
      <c r="P18" s="21"/>
      <c r="S18" s="4"/>
      <c r="T18" s="3"/>
      <c r="U18" s="1"/>
    </row>
    <row r="19" spans="1:21" x14ac:dyDescent="0.35">
      <c r="A19" s="24">
        <v>44075</v>
      </c>
      <c r="B19" s="25">
        <v>305577.10827861569</v>
      </c>
      <c r="C19" s="25">
        <v>6804674.2883095704</v>
      </c>
      <c r="D19" s="25">
        <f t="shared" si="0"/>
        <v>7110251.3965881858</v>
      </c>
      <c r="E19" s="21">
        <f t="shared" si="4"/>
        <v>0.53496238840621835</v>
      </c>
      <c r="F19" s="21"/>
      <c r="G19" s="21"/>
      <c r="H19" s="21"/>
      <c r="I19" s="21"/>
      <c r="J19" s="21"/>
      <c r="K19" s="23"/>
      <c r="P19" s="21"/>
      <c r="S19" s="4"/>
      <c r="T19" s="3"/>
      <c r="U19" s="1"/>
    </row>
    <row r="20" spans="1:21" x14ac:dyDescent="0.35">
      <c r="A20" s="24">
        <v>44105</v>
      </c>
      <c r="B20" s="25">
        <v>356800.80144330906</v>
      </c>
      <c r="C20" s="25">
        <v>6752090.2993574096</v>
      </c>
      <c r="D20" s="25">
        <f t="shared" si="0"/>
        <v>7108891.1008007191</v>
      </c>
      <c r="E20" s="21">
        <f t="shared" si="4"/>
        <v>0.45145907310436145</v>
      </c>
      <c r="F20" s="21"/>
      <c r="G20" s="21"/>
      <c r="H20" s="21"/>
      <c r="I20" s="21"/>
      <c r="J20" s="21"/>
      <c r="K20" s="23"/>
      <c r="P20" s="21"/>
      <c r="S20" s="4"/>
      <c r="T20" s="3"/>
      <c r="U20" s="1"/>
    </row>
    <row r="21" spans="1:21" x14ac:dyDescent="0.35">
      <c r="A21" s="24">
        <v>44136</v>
      </c>
      <c r="B21" s="25">
        <v>584964.45603985933</v>
      </c>
      <c r="C21" s="25">
        <v>10617388.60721912</v>
      </c>
      <c r="D21" s="25">
        <f t="shared" si="0"/>
        <v>11202353.063258979</v>
      </c>
      <c r="E21" s="21">
        <f t="shared" si="4"/>
        <v>0.33249441296048204</v>
      </c>
      <c r="F21" s="21"/>
      <c r="G21" s="21"/>
      <c r="H21" s="21"/>
      <c r="I21" s="21"/>
      <c r="J21" s="21"/>
      <c r="K21" s="23"/>
      <c r="P21" s="21"/>
      <c r="S21" s="4"/>
      <c r="T21" s="3"/>
      <c r="U21" s="1"/>
    </row>
    <row r="22" spans="1:21" x14ac:dyDescent="0.35">
      <c r="A22" s="24">
        <v>44166</v>
      </c>
      <c r="B22" s="25">
        <v>656347.19766663446</v>
      </c>
      <c r="C22" s="25">
        <v>11498422.470221521</v>
      </c>
      <c r="D22" s="25">
        <f t="shared" si="0"/>
        <v>12154769.667888155</v>
      </c>
      <c r="E22" s="21">
        <f t="shared" si="4"/>
        <v>0.31052785258382304</v>
      </c>
      <c r="F22" s="21"/>
      <c r="G22" s="21"/>
      <c r="H22" s="21"/>
      <c r="I22" s="21"/>
      <c r="J22" s="21"/>
      <c r="K22" s="23"/>
      <c r="P22" s="21"/>
      <c r="S22" s="4"/>
      <c r="T22" s="3"/>
      <c r="U22" s="1"/>
    </row>
    <row r="23" spans="1:21" x14ac:dyDescent="0.35">
      <c r="A23" s="24">
        <v>44197</v>
      </c>
      <c r="B23" s="25">
        <v>441987.81842657004</v>
      </c>
      <c r="C23" s="25">
        <v>6567349.1546386089</v>
      </c>
      <c r="D23" s="25">
        <f t="shared" si="0"/>
        <v>7009336.9730651788</v>
      </c>
      <c r="E23" s="21">
        <f t="shared" si="4"/>
        <v>0.61110660563015884</v>
      </c>
      <c r="F23" s="21"/>
      <c r="G23" s="21"/>
      <c r="H23" s="21"/>
      <c r="I23" s="21"/>
      <c r="J23" s="21"/>
      <c r="K23" s="23"/>
      <c r="P23" s="21"/>
      <c r="S23" s="4"/>
      <c r="T23" s="3"/>
      <c r="U23" s="1"/>
    </row>
    <row r="24" spans="1:21" x14ac:dyDescent="0.35">
      <c r="A24" s="24">
        <v>44228</v>
      </c>
      <c r="B24" s="25">
        <v>399471.85616547544</v>
      </c>
      <c r="C24" s="25">
        <v>4880795.5235233977</v>
      </c>
      <c r="D24" s="25">
        <f t="shared" si="0"/>
        <v>5280267.379688873</v>
      </c>
      <c r="E24" s="21">
        <f t="shared" si="4"/>
        <v>0.12353997704687672</v>
      </c>
      <c r="F24" s="21"/>
      <c r="G24" s="21"/>
      <c r="H24" s="21"/>
      <c r="I24" s="21"/>
      <c r="J24" s="21"/>
      <c r="K24" s="23"/>
      <c r="P24" s="21"/>
      <c r="S24" s="4"/>
      <c r="T24" s="3"/>
      <c r="U24" s="1"/>
    </row>
    <row r="25" spans="1:21" x14ac:dyDescent="0.35">
      <c r="A25" s="24">
        <v>44256</v>
      </c>
      <c r="B25" s="25">
        <v>368400.83200053009</v>
      </c>
      <c r="C25" s="25">
        <v>7080489.518116626</v>
      </c>
      <c r="D25" s="25">
        <f t="shared" si="0"/>
        <v>7448890.3501171563</v>
      </c>
      <c r="E25" s="21">
        <f t="shared" si="4"/>
        <v>0.62144345583675697</v>
      </c>
      <c r="F25" s="21"/>
      <c r="G25" s="21"/>
      <c r="H25" s="21"/>
      <c r="I25" s="21"/>
      <c r="J25" s="21"/>
      <c r="K25" s="23"/>
      <c r="P25" s="21"/>
      <c r="Q25" s="1"/>
      <c r="S25" s="4"/>
      <c r="T25" s="3"/>
      <c r="U25" s="1"/>
    </row>
    <row r="26" spans="1:21" x14ac:dyDescent="0.35">
      <c r="A26" s="24">
        <v>44287</v>
      </c>
      <c r="B26" s="25">
        <v>349226.94756263879</v>
      </c>
      <c r="C26" s="25">
        <v>6165168.4257947868</v>
      </c>
      <c r="D26" s="25">
        <f t="shared" si="0"/>
        <v>6514395.3733574254</v>
      </c>
      <c r="E26" s="21">
        <f t="shared" si="4"/>
        <v>0.24442036361557146</v>
      </c>
      <c r="F26" s="21"/>
      <c r="G26" s="21"/>
      <c r="H26" s="21"/>
      <c r="I26" s="21"/>
      <c r="J26" s="21"/>
      <c r="K26" s="23"/>
      <c r="P26" s="21"/>
      <c r="Q26" s="1"/>
      <c r="S26" s="4"/>
      <c r="T26" s="3"/>
      <c r="U26" s="1"/>
    </row>
    <row r="27" spans="1:21" x14ac:dyDescent="0.35">
      <c r="A27" s="24">
        <v>44317</v>
      </c>
      <c r="B27" s="25">
        <v>444679.95678836282</v>
      </c>
      <c r="C27" s="25">
        <v>6596159.8490942828</v>
      </c>
      <c r="D27" s="25">
        <f t="shared" si="0"/>
        <v>7040839.8058826458</v>
      </c>
      <c r="E27" s="21">
        <f t="shared" si="4"/>
        <v>-0.23985095343265153</v>
      </c>
      <c r="F27" s="21"/>
      <c r="G27" s="21"/>
      <c r="H27" s="21"/>
      <c r="I27" s="21"/>
      <c r="J27" s="21"/>
      <c r="K27" s="23"/>
      <c r="P27" s="21"/>
      <c r="Q27" s="1"/>
      <c r="S27" s="4"/>
      <c r="T27" s="3"/>
      <c r="U27" s="1"/>
    </row>
    <row r="28" spans="1:21" x14ac:dyDescent="0.35">
      <c r="A28" s="24">
        <v>44348</v>
      </c>
      <c r="B28" s="25">
        <v>465324.13953550247</v>
      </c>
      <c r="C28" s="25">
        <v>6241645.2372106062</v>
      </c>
      <c r="D28" s="25">
        <f t="shared" si="0"/>
        <v>6706969.3767461088</v>
      </c>
      <c r="E28" s="21">
        <f t="shared" si="4"/>
        <v>-0.1978899824420034</v>
      </c>
      <c r="F28" s="21"/>
      <c r="G28" s="21"/>
      <c r="H28" s="21"/>
      <c r="I28" s="21"/>
      <c r="J28" s="21"/>
      <c r="K28" s="23"/>
      <c r="P28" s="21"/>
      <c r="Q28" s="1"/>
      <c r="S28" s="4"/>
      <c r="T28" s="3"/>
      <c r="U28" s="1"/>
    </row>
    <row r="29" spans="1:21" x14ac:dyDescent="0.35">
      <c r="A29" s="24">
        <v>44378</v>
      </c>
      <c r="B29" s="25">
        <v>485228.02662452927</v>
      </c>
      <c r="C29" s="25">
        <v>7051113.6427547503</v>
      </c>
      <c r="D29" s="25">
        <f t="shared" si="0"/>
        <v>7536341.6693792799</v>
      </c>
      <c r="E29" s="21">
        <f t="shared" si="4"/>
        <v>-0.10584977431658589</v>
      </c>
      <c r="F29" s="21"/>
      <c r="G29" s="21"/>
      <c r="H29" s="21"/>
      <c r="I29" s="21"/>
      <c r="J29" s="21"/>
      <c r="K29" s="23"/>
      <c r="P29" s="21"/>
      <c r="Q29" s="1"/>
      <c r="S29" s="4"/>
      <c r="T29" s="3"/>
      <c r="U29" s="1"/>
    </row>
    <row r="30" spans="1:21" x14ac:dyDescent="0.35">
      <c r="A30" s="24">
        <v>44409</v>
      </c>
      <c r="B30" s="25">
        <v>468498.25973972172</v>
      </c>
      <c r="C30" s="25">
        <v>7630199.4116277872</v>
      </c>
      <c r="D30" s="25">
        <f t="shared" si="0"/>
        <v>8098697.6713675093</v>
      </c>
      <c r="E30" s="21">
        <f t="shared" si="4"/>
        <v>-0.14136303827114469</v>
      </c>
      <c r="F30" s="21"/>
      <c r="G30" s="21"/>
      <c r="H30" s="21"/>
      <c r="I30" s="21"/>
      <c r="J30" s="21"/>
      <c r="K30" s="23"/>
      <c r="P30" s="21"/>
      <c r="Q30" s="1"/>
      <c r="S30" s="4"/>
      <c r="T30" s="3"/>
      <c r="U30" s="1"/>
    </row>
    <row r="31" spans="1:21" x14ac:dyDescent="0.35">
      <c r="A31" s="24">
        <v>44440</v>
      </c>
      <c r="B31" s="25">
        <v>482870.08259104297</v>
      </c>
      <c r="C31" s="25">
        <v>5020529.0088887447</v>
      </c>
      <c r="D31" s="25">
        <f t="shared" si="0"/>
        <v>5503399.0914797876</v>
      </c>
      <c r="E31" s="21">
        <f t="shared" si="4"/>
        <v>-0.22599092711116195</v>
      </c>
      <c r="F31" s="21"/>
      <c r="G31" s="21"/>
      <c r="H31" s="21"/>
      <c r="I31" s="21"/>
      <c r="J31" s="21"/>
      <c r="K31" s="23"/>
      <c r="P31" s="21"/>
      <c r="Q31" s="1"/>
      <c r="S31" s="4"/>
      <c r="T31" s="3"/>
      <c r="U31" s="1"/>
    </row>
    <row r="32" spans="1:21" x14ac:dyDescent="0.35">
      <c r="A32" s="24">
        <v>44470</v>
      </c>
      <c r="B32" s="25">
        <v>548871.91881003371</v>
      </c>
      <c r="C32" s="25">
        <v>5423454.423582932</v>
      </c>
      <c r="D32" s="25">
        <f t="shared" si="0"/>
        <v>5972326.3423929662</v>
      </c>
      <c r="E32" s="21">
        <f t="shared" si="4"/>
        <v>-0.15987933171176788</v>
      </c>
      <c r="F32" s="21"/>
      <c r="G32" s="21"/>
      <c r="H32" s="21"/>
      <c r="I32" s="21"/>
      <c r="J32" s="21"/>
      <c r="K32" s="23"/>
      <c r="P32" s="21"/>
      <c r="Q32" s="1"/>
      <c r="S32" s="4"/>
      <c r="T32" s="3"/>
      <c r="U32" s="1"/>
    </row>
    <row r="33" spans="1:21" x14ac:dyDescent="0.35">
      <c r="A33" s="24">
        <v>44501</v>
      </c>
      <c r="B33" s="25">
        <v>813965.50634597673</v>
      </c>
      <c r="C33" s="25">
        <v>8829501.3224895671</v>
      </c>
      <c r="D33" s="25">
        <f t="shared" si="0"/>
        <v>9643466.8288355432</v>
      </c>
      <c r="E33" s="21">
        <f t="shared" si="4"/>
        <v>-0.13915703474265667</v>
      </c>
      <c r="F33" s="21"/>
      <c r="G33" s="21"/>
      <c r="H33" s="21"/>
      <c r="I33" s="21"/>
      <c r="J33" s="21"/>
      <c r="K33" s="23"/>
      <c r="P33" s="21"/>
      <c r="Q33" s="1"/>
      <c r="S33" s="4"/>
      <c r="T33" s="3"/>
      <c r="U33" s="1"/>
    </row>
    <row r="34" spans="1:21" x14ac:dyDescent="0.35">
      <c r="A34" s="24">
        <v>44531</v>
      </c>
      <c r="B34" s="25">
        <v>697750.39895076817</v>
      </c>
      <c r="C34" s="25">
        <v>9742764.0438393336</v>
      </c>
      <c r="D34" s="25">
        <f t="shared" si="0"/>
        <v>10440514.442790102</v>
      </c>
      <c r="E34" s="21">
        <f t="shared" si="4"/>
        <v>-0.14103559935215937</v>
      </c>
      <c r="F34" s="21"/>
      <c r="G34" s="21"/>
      <c r="H34" s="21"/>
      <c r="I34" s="21"/>
      <c r="J34" s="21"/>
      <c r="K34" s="23"/>
      <c r="P34" s="21"/>
      <c r="Q34" s="1"/>
      <c r="S34" s="4"/>
      <c r="T34" s="3"/>
      <c r="U34" s="1"/>
    </row>
    <row r="35" spans="1:21" x14ac:dyDescent="0.35">
      <c r="A35" s="24">
        <v>44562</v>
      </c>
      <c r="B35" s="25">
        <v>574891.6462689141</v>
      </c>
      <c r="C35" s="25">
        <v>5587467.0771386754</v>
      </c>
      <c r="D35" s="25">
        <f t="shared" si="0"/>
        <v>6162358.7234075898</v>
      </c>
      <c r="E35" s="21">
        <f t="shared" si="4"/>
        <v>-0.12083571569069619</v>
      </c>
      <c r="F35" s="21"/>
      <c r="G35" s="21"/>
      <c r="H35" s="21"/>
      <c r="I35" s="21"/>
      <c r="J35" s="21"/>
      <c r="K35" s="23"/>
      <c r="P35" s="21"/>
      <c r="Q35" s="1"/>
      <c r="S35" s="4"/>
      <c r="T35" s="3"/>
      <c r="U35" s="1"/>
    </row>
    <row r="36" spans="1:21" x14ac:dyDescent="0.35">
      <c r="A36" s="24">
        <v>44593</v>
      </c>
      <c r="B36" s="25">
        <v>485359.50772383629</v>
      </c>
      <c r="C36" s="25">
        <v>4744733.1767575182</v>
      </c>
      <c r="D36" s="25">
        <f t="shared" si="0"/>
        <v>5230092.6844813544</v>
      </c>
      <c r="E36" s="21">
        <f t="shared" si="4"/>
        <v>-9.5023019857897704E-3</v>
      </c>
      <c r="F36" s="21"/>
      <c r="G36" s="21"/>
      <c r="H36" s="21"/>
      <c r="I36" s="21"/>
      <c r="J36" s="21"/>
      <c r="K36" s="23"/>
      <c r="P36" s="21"/>
      <c r="Q36" s="1"/>
      <c r="S36" s="4"/>
      <c r="T36" s="3"/>
      <c r="U36" s="1"/>
    </row>
    <row r="37" spans="1:21" x14ac:dyDescent="0.35">
      <c r="A37" s="24">
        <v>44621</v>
      </c>
      <c r="B37" s="25">
        <v>567425.72514688398</v>
      </c>
      <c r="C37" s="25">
        <v>5204395.1298814341</v>
      </c>
      <c r="D37" s="25">
        <f t="shared" si="0"/>
        <v>5771820.8550283182</v>
      </c>
      <c r="E37" s="21">
        <f t="shared" si="4"/>
        <v>-0.22514353363551137</v>
      </c>
      <c r="F37" s="21"/>
      <c r="G37" s="21"/>
      <c r="H37" s="21"/>
      <c r="I37" s="21"/>
      <c r="J37" s="21"/>
      <c r="K37" s="23"/>
      <c r="P37" s="21"/>
      <c r="Q37" s="1"/>
      <c r="S37" s="4"/>
      <c r="T37" s="3"/>
      <c r="U37" s="1"/>
    </row>
    <row r="38" spans="1:21" x14ac:dyDescent="0.35">
      <c r="A38" s="24">
        <v>44652</v>
      </c>
      <c r="B38" s="25">
        <v>598135.06078676344</v>
      </c>
      <c r="C38" s="25">
        <v>4944906.8515734496</v>
      </c>
      <c r="D38" s="25">
        <f t="shared" si="0"/>
        <v>5543041.9123602128</v>
      </c>
      <c r="E38" s="21">
        <f t="shared" si="4"/>
        <v>-0.14910876686574076</v>
      </c>
      <c r="F38" s="21"/>
      <c r="G38" s="21"/>
      <c r="H38" s="21"/>
      <c r="I38" s="21"/>
      <c r="J38" s="21"/>
      <c r="K38" s="23"/>
      <c r="P38" s="21"/>
      <c r="Q38" s="1"/>
      <c r="S38" s="4"/>
      <c r="T38" s="3"/>
      <c r="U38" s="1"/>
    </row>
    <row r="39" spans="1:21" x14ac:dyDescent="0.35">
      <c r="A39" s="24">
        <v>44682</v>
      </c>
      <c r="B39" s="25">
        <v>597663.26789987972</v>
      </c>
      <c r="C39" s="25">
        <v>6111148.8451057952</v>
      </c>
      <c r="D39" s="25">
        <f t="shared" si="0"/>
        <v>6708812.1130056754</v>
      </c>
      <c r="E39" s="21">
        <f t="shared" si="4"/>
        <v>-4.7157399121559349E-2</v>
      </c>
      <c r="F39" s="21"/>
      <c r="G39" s="21"/>
      <c r="H39" s="21"/>
      <c r="I39" s="21"/>
      <c r="J39" s="21"/>
      <c r="K39" s="23"/>
      <c r="P39" s="21"/>
      <c r="Q39" s="1"/>
      <c r="S39" s="4"/>
      <c r="T39" s="3"/>
      <c r="U39" s="1"/>
    </row>
    <row r="40" spans="1:21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P40" s="23"/>
    </row>
    <row r="41" spans="1:21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P41" s="2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0743-CE34-420B-B1AB-583B56DE12EA}">
  <dimension ref="A1:AA42"/>
  <sheetViews>
    <sheetView topLeftCell="H1" zoomScale="65" zoomScaleNormal="65" workbookViewId="0">
      <selection activeCell="S25" sqref="S25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8" max="18" width="11.453125" customWidth="1"/>
    <col min="19" max="19" width="7.1796875" bestFit="1" customWidth="1"/>
    <col min="20" max="20" width="8.1796875" bestFit="1" customWidth="1"/>
    <col min="21" max="21" width="10.453125" bestFit="1" customWidth="1"/>
    <col min="22" max="22" width="11.26953125" customWidth="1"/>
    <col min="24" max="24" width="19.90625" customWidth="1"/>
    <col min="25" max="26" width="12.453125" bestFit="1" customWidth="1"/>
    <col min="27" max="27" width="11.81640625" bestFit="1" customWidth="1"/>
  </cols>
  <sheetData>
    <row r="1" spans="1:27" x14ac:dyDescent="0.35">
      <c r="A1" s="22" t="s">
        <v>78</v>
      </c>
      <c r="B1" s="23"/>
      <c r="C1" s="21"/>
      <c r="D1" s="21"/>
      <c r="E1" s="21"/>
      <c r="F1" s="21"/>
      <c r="G1" s="21"/>
      <c r="H1" s="21"/>
      <c r="I1" s="23"/>
      <c r="J1" s="23" t="s">
        <v>79</v>
      </c>
      <c r="K1" s="23"/>
      <c r="L1" s="21"/>
      <c r="M1" s="21"/>
      <c r="N1" s="21"/>
      <c r="O1" s="21"/>
      <c r="P1" s="21"/>
      <c r="Q1" s="21"/>
      <c r="R1" s="23"/>
      <c r="S1" s="23" t="s">
        <v>183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23673973.636533286</v>
      </c>
      <c r="C3" s="21"/>
      <c r="D3" s="21"/>
      <c r="E3" s="19" t="s">
        <v>10</v>
      </c>
      <c r="F3" s="5">
        <f>SUM(B5:B7)</f>
        <v>65858485.801021814</v>
      </c>
      <c r="G3" s="12"/>
      <c r="H3" s="12"/>
      <c r="I3" s="23"/>
      <c r="J3" s="22">
        <v>43586</v>
      </c>
      <c r="K3" s="27">
        <v>923509</v>
      </c>
      <c r="L3" s="21"/>
      <c r="M3" s="21"/>
      <c r="N3" s="19" t="s">
        <v>10</v>
      </c>
      <c r="O3" s="5">
        <f>SUM(K5:K7)</f>
        <v>3069445</v>
      </c>
      <c r="P3" s="12"/>
      <c r="Q3" s="12"/>
      <c r="R3" s="23"/>
      <c r="S3" s="23" t="s">
        <v>10</v>
      </c>
      <c r="T3" s="26">
        <v>5502.3</v>
      </c>
      <c r="U3" s="21"/>
      <c r="V3" s="21"/>
      <c r="W3" s="23"/>
      <c r="X3" s="19" t="s">
        <v>235</v>
      </c>
      <c r="Y3" s="19">
        <f>SLOPE(U7:U13,G7:G13)</f>
        <v>0.30174589030190813</v>
      </c>
      <c r="Z3" s="19">
        <f>INTERCEPT(U7:U13,G7:G13)</f>
        <v>9.084164931336372E-2</v>
      </c>
      <c r="AA3" s="19">
        <f>RSQ(U7:U13,G7:G13)</f>
        <v>0.13586969386954234</v>
      </c>
    </row>
    <row r="4" spans="1:27" x14ac:dyDescent="0.35">
      <c r="A4" s="24">
        <v>43617</v>
      </c>
      <c r="B4" s="20">
        <v>24784339.039739516</v>
      </c>
      <c r="C4" s="21"/>
      <c r="D4" s="21"/>
      <c r="E4" s="19" t="s">
        <v>9</v>
      </c>
      <c r="F4" s="5">
        <f>SUM(B8:B10)</f>
        <v>59627201.071138754</v>
      </c>
      <c r="G4" s="12"/>
      <c r="H4" s="12">
        <f>(SUM(B8:B10)-SUM(B5:B7))/SUM(B5:B7)</f>
        <v>-9.4616276916988873E-2</v>
      </c>
      <c r="I4" s="23"/>
      <c r="J4" s="22">
        <v>43617</v>
      </c>
      <c r="K4" s="27">
        <v>1364043</v>
      </c>
      <c r="L4" s="21"/>
      <c r="M4" s="21"/>
      <c r="N4" s="19" t="s">
        <v>9</v>
      </c>
      <c r="O4" s="5">
        <f>SUM(K8:K10)</f>
        <v>3165593</v>
      </c>
      <c r="P4" s="12"/>
      <c r="Q4" s="12">
        <f>(SUM(K8:K10)-SUM(K5:K7))/SUM(K5:K7)</f>
        <v>3.1324229624573825E-2</v>
      </c>
      <c r="R4" s="23"/>
      <c r="S4" s="23" t="s">
        <v>9</v>
      </c>
      <c r="T4" s="26">
        <v>5428.2</v>
      </c>
      <c r="U4" s="21"/>
      <c r="V4" s="21">
        <f t="shared" ref="V4:V13" si="0">(T4-T3)/T3</f>
        <v>-1.3467095578212813E-2</v>
      </c>
      <c r="W4" s="23"/>
      <c r="X4" s="19" t="s">
        <v>236</v>
      </c>
      <c r="Y4" s="19">
        <f>SLOPE(V4:V13,H4:H13)</f>
        <v>0.93877585869968339</v>
      </c>
      <c r="Z4" s="19">
        <f>INTERCEPT(V4:V13,H4:H13)</f>
        <v>-6.1741392769490769E-4</v>
      </c>
      <c r="AA4" s="19">
        <f>RSQ(V4:V13,H4:H13)</f>
        <v>0.73341319887596368</v>
      </c>
    </row>
    <row r="5" spans="1:27" x14ac:dyDescent="0.35">
      <c r="A5" s="24">
        <v>43647</v>
      </c>
      <c r="B5" s="20">
        <v>22459494.501059186</v>
      </c>
      <c r="C5" s="21"/>
      <c r="D5" s="21"/>
      <c r="E5" s="19" t="s">
        <v>8</v>
      </c>
      <c r="F5" s="5">
        <f>SUM(B11:B13)</f>
        <v>57405199.700660482</v>
      </c>
      <c r="G5" s="12"/>
      <c r="H5" s="12">
        <f>(SUM(B11:B13)-SUM(B8:B10))/SUM(B8:B10)</f>
        <v>-3.7264894721912141E-2</v>
      </c>
      <c r="I5" s="23"/>
      <c r="J5" s="22">
        <v>43647</v>
      </c>
      <c r="K5" s="27">
        <v>1070045</v>
      </c>
      <c r="L5" s="21"/>
      <c r="M5" s="21"/>
      <c r="N5" s="19" t="s">
        <v>8</v>
      </c>
      <c r="O5" s="5">
        <f>SUM(K11:K13)</f>
        <v>3398754</v>
      </c>
      <c r="P5" s="12"/>
      <c r="Q5" s="12">
        <f>(SUM(K11:K13)-SUM(K8:K10))/SUM(K8:K10)</f>
        <v>7.3654762314675326E-2</v>
      </c>
      <c r="R5" s="23"/>
      <c r="S5" s="23" t="s">
        <v>8</v>
      </c>
      <c r="T5" s="26">
        <v>4714.3999999999996</v>
      </c>
      <c r="U5" s="21"/>
      <c r="V5" s="21">
        <f t="shared" si="0"/>
        <v>-0.13149847094801226</v>
      </c>
      <c r="W5" s="23"/>
      <c r="X5" s="19" t="s">
        <v>237</v>
      </c>
      <c r="Y5" s="19">
        <f>SLOPE(U7:U13,P7:P13)</f>
        <v>-5.4577476506828863E-2</v>
      </c>
      <c r="Z5" s="19">
        <f>INTERCEPT(U7:U13,P7:P13)</f>
        <v>0.15097929019633166</v>
      </c>
      <c r="AA5" s="19">
        <f>RSQ(U7:U13,P7:P13)</f>
        <v>8.9818469009843771E-4</v>
      </c>
    </row>
    <row r="6" spans="1:27" x14ac:dyDescent="0.35">
      <c r="A6" s="24">
        <v>43678</v>
      </c>
      <c r="B6" s="20">
        <v>22371613.238188934</v>
      </c>
      <c r="C6" s="21"/>
      <c r="D6" s="21"/>
      <c r="E6" s="19" t="s">
        <v>7</v>
      </c>
      <c r="F6" s="5">
        <f>SUM(B14:B16)</f>
        <v>56236978.095978938</v>
      </c>
      <c r="G6" s="12"/>
      <c r="H6" s="12">
        <f>(SUM(B14:B16)-SUM(B11:B13))/SUM(B11:B13)</f>
        <v>-2.0350449275905975E-2</v>
      </c>
      <c r="I6" s="23"/>
      <c r="J6" s="22">
        <v>43678</v>
      </c>
      <c r="K6" s="27">
        <v>907087</v>
      </c>
      <c r="L6" s="21"/>
      <c r="M6" s="21"/>
      <c r="N6" s="19" t="s">
        <v>7</v>
      </c>
      <c r="O6" s="5">
        <f>SUM(K14:K16)</f>
        <v>2986050</v>
      </c>
      <c r="P6" s="12"/>
      <c r="Q6" s="12">
        <f>(SUM(K14:K16)-SUM(K11:K13))/SUM(K11:K13)</f>
        <v>-0.12142802921305867</v>
      </c>
      <c r="R6" s="23"/>
      <c r="S6" s="23" t="s">
        <v>7</v>
      </c>
      <c r="T6" s="26">
        <v>3761.5</v>
      </c>
      <c r="U6" s="21"/>
      <c r="V6" s="21">
        <f t="shared" si="0"/>
        <v>-0.20212540302053278</v>
      </c>
      <c r="W6" s="23"/>
      <c r="X6" s="19" t="s">
        <v>238</v>
      </c>
      <c r="Y6" s="19">
        <f>SLOPE(V4:V13,Q4:Q13)</f>
        <v>0.80937157974066454</v>
      </c>
      <c r="Z6" s="19">
        <f>INTERCEPT(V4:V13,Q4:Q13)</f>
        <v>-1.4044222095680653E-2</v>
      </c>
      <c r="AA6" s="19">
        <f>RSQ(V4:V13,Q4:Q13)</f>
        <v>0.35450642786137232</v>
      </c>
    </row>
    <row r="7" spans="1:27" x14ac:dyDescent="0.35">
      <c r="A7" s="24">
        <v>43709</v>
      </c>
      <c r="B7" s="20">
        <v>21027378.061773691</v>
      </c>
      <c r="C7" s="21"/>
      <c r="D7" s="21"/>
      <c r="E7" s="19" t="s">
        <v>6</v>
      </c>
      <c r="F7" s="5">
        <f>SUM(B17:B19)</f>
        <v>80473125.05226928</v>
      </c>
      <c r="G7" s="12">
        <f t="shared" ref="G7:G13" si="1">(F7-F3)/F3</f>
        <v>0.22190973681664444</v>
      </c>
      <c r="H7" s="12">
        <f>(SUM(B17:B19)-SUM(B14:B16))/SUM(B14:B16)</f>
        <v>0.43096460330650799</v>
      </c>
      <c r="I7" s="23"/>
      <c r="J7" s="22">
        <v>43709</v>
      </c>
      <c r="K7" s="27">
        <v>1092313</v>
      </c>
      <c r="L7" s="21"/>
      <c r="M7" s="21"/>
      <c r="N7" s="19" t="s">
        <v>6</v>
      </c>
      <c r="O7" s="5">
        <f>SUM(K17:K19)</f>
        <v>3608030</v>
      </c>
      <c r="P7" s="12">
        <f t="shared" ref="P7:P13" si="2">(O7-O3)/O3</f>
        <v>0.17546657457618559</v>
      </c>
      <c r="Q7" s="12">
        <f>(SUM(K17:K19)-SUM(K14:K16))/SUM(K14:K16)</f>
        <v>0.20829523953048343</v>
      </c>
      <c r="R7" s="23"/>
      <c r="S7" s="23" t="s">
        <v>6</v>
      </c>
      <c r="T7" s="26">
        <v>5418.1</v>
      </c>
      <c r="U7" s="21">
        <f t="shared" ref="U7:U13" si="3">(T7-T3)/T3</f>
        <v>-1.5302691601693804E-2</v>
      </c>
      <c r="V7" s="21">
        <f t="shared" si="0"/>
        <v>0.44040941113917331</v>
      </c>
      <c r="W7" s="23"/>
      <c r="X7" s="23"/>
      <c r="Y7" s="23"/>
      <c r="Z7" s="23"/>
    </row>
    <row r="8" spans="1:27" x14ac:dyDescent="0.35">
      <c r="A8" s="24">
        <v>43739</v>
      </c>
      <c r="B8" s="20">
        <v>20550323.076293234</v>
      </c>
      <c r="C8" s="21"/>
      <c r="D8" s="21"/>
      <c r="E8" s="19" t="s">
        <v>5</v>
      </c>
      <c r="F8" s="5">
        <f>SUM(B20:B22)</f>
        <v>81928939.561734155</v>
      </c>
      <c r="G8" s="12">
        <f t="shared" si="1"/>
        <v>0.37401954292619094</v>
      </c>
      <c r="H8" s="12">
        <f>(SUM(B20:B22)-SUM(B17:B19))/SUM(B17:B19)</f>
        <v>1.8090691874079544E-2</v>
      </c>
      <c r="I8" s="23"/>
      <c r="J8" s="22">
        <v>43739</v>
      </c>
      <c r="K8" s="27">
        <v>1085209</v>
      </c>
      <c r="L8" s="21"/>
      <c r="M8" s="21"/>
      <c r="N8" s="19" t="s">
        <v>5</v>
      </c>
      <c r="O8" s="5">
        <f>SUM(K20:K22)</f>
        <v>4211624</v>
      </c>
      <c r="P8" s="12">
        <f t="shared" si="2"/>
        <v>0.33043761469020183</v>
      </c>
      <c r="Q8" s="12">
        <f>(SUM(K20:K22)-SUM(K17:K19))/SUM(K17:K19)</f>
        <v>0.16729184624296362</v>
      </c>
      <c r="R8" s="23"/>
      <c r="S8" s="23" t="s">
        <v>5</v>
      </c>
      <c r="T8" s="26">
        <v>5313.8</v>
      </c>
      <c r="U8" s="21">
        <f t="shared" si="3"/>
        <v>-2.1075126192844709E-2</v>
      </c>
      <c r="V8" s="21">
        <f t="shared" si="0"/>
        <v>-1.9250290692309144E-2</v>
      </c>
      <c r="W8" s="23"/>
      <c r="X8" s="23"/>
      <c r="Y8" s="23"/>
      <c r="Z8" s="23"/>
    </row>
    <row r="9" spans="1:27" x14ac:dyDescent="0.35">
      <c r="A9" s="24">
        <v>43770</v>
      </c>
      <c r="B9" s="20">
        <v>18820175.322787151</v>
      </c>
      <c r="C9" s="21"/>
      <c r="D9" s="21"/>
      <c r="E9" s="19" t="s">
        <v>4</v>
      </c>
      <c r="F9" s="5">
        <f>SUM(B23:B25)</f>
        <v>74556427.840730369</v>
      </c>
      <c r="G9" s="12">
        <f t="shared" si="1"/>
        <v>0.29877481882312051</v>
      </c>
      <c r="H9" s="12">
        <f>(SUM(B23:B25)-SUM(B20:B22))/SUM(B20:B22)</f>
        <v>-8.9986661129045076E-2</v>
      </c>
      <c r="I9" s="23"/>
      <c r="J9" s="22">
        <v>43770</v>
      </c>
      <c r="K9" s="27">
        <v>1003513</v>
      </c>
      <c r="L9" s="21"/>
      <c r="M9" s="21"/>
      <c r="N9" s="19" t="s">
        <v>4</v>
      </c>
      <c r="O9" s="5">
        <f>SUM(K23:K25)</f>
        <v>3411509</v>
      </c>
      <c r="P9" s="12">
        <f t="shared" si="2"/>
        <v>3.7528458958783133E-3</v>
      </c>
      <c r="Q9" s="12">
        <f>(SUM(K23:K25)-SUM(K20:K22))/SUM(K20:K22)</f>
        <v>-0.18997778529137455</v>
      </c>
      <c r="R9" s="23"/>
      <c r="S9" s="23" t="s">
        <v>4</v>
      </c>
      <c r="T9" s="26">
        <v>5124.6000000000004</v>
      </c>
      <c r="U9" s="21">
        <f t="shared" si="3"/>
        <v>8.7010011878500076E-2</v>
      </c>
      <c r="V9" s="21">
        <f t="shared" si="0"/>
        <v>-3.5605404795061878E-2</v>
      </c>
      <c r="W9" s="23"/>
      <c r="X9" s="23"/>
      <c r="Y9" s="23"/>
      <c r="Z9" s="23"/>
    </row>
    <row r="10" spans="1:27" x14ac:dyDescent="0.35">
      <c r="A10" s="24">
        <v>43800</v>
      </c>
      <c r="B10" s="20">
        <v>20256702.672058377</v>
      </c>
      <c r="C10" s="21"/>
      <c r="D10" s="21"/>
      <c r="E10" s="19" t="s">
        <v>3</v>
      </c>
      <c r="F10" s="5">
        <f>SUM(B26:B28)</f>
        <v>84879538.018092453</v>
      </c>
      <c r="G10" s="12">
        <f t="shared" si="1"/>
        <v>0.50931897288701433</v>
      </c>
      <c r="H10" s="12">
        <f>(SUM(B26:B28)-SUM(B23:B25))/SUM(B23:B25)</f>
        <v>0.13846036453643695</v>
      </c>
      <c r="I10" s="23"/>
      <c r="J10" s="22">
        <v>43800</v>
      </c>
      <c r="K10" s="27">
        <v>1076871</v>
      </c>
      <c r="L10" s="21"/>
      <c r="M10" s="21"/>
      <c r="N10" s="19" t="s">
        <v>3</v>
      </c>
      <c r="O10" s="5">
        <f>SUM(K26:K28)</f>
        <v>3587976</v>
      </c>
      <c r="P10" s="12">
        <f t="shared" si="2"/>
        <v>0.20157934394936455</v>
      </c>
      <c r="Q10" s="12">
        <f>(SUM(K26:K28)-SUM(K23:K25))/SUM(K23:K25)</f>
        <v>5.1726963053592999E-2</v>
      </c>
      <c r="R10" s="23"/>
      <c r="S10" s="23" t="s">
        <v>3</v>
      </c>
      <c r="T10" s="26">
        <v>5887.9</v>
      </c>
      <c r="U10" s="21">
        <f t="shared" si="3"/>
        <v>0.56530639372590707</v>
      </c>
      <c r="V10" s="21">
        <f t="shared" si="0"/>
        <v>0.14894821059204605</v>
      </c>
      <c r="W10" s="23"/>
      <c r="X10" s="23"/>
      <c r="Y10" s="23"/>
      <c r="Z10" s="23"/>
    </row>
    <row r="11" spans="1:27" x14ac:dyDescent="0.35">
      <c r="A11" s="24">
        <v>43831</v>
      </c>
      <c r="B11" s="20">
        <v>20311654.236198571</v>
      </c>
      <c r="C11" s="21"/>
      <c r="D11" s="21"/>
      <c r="E11" s="19" t="s">
        <v>2</v>
      </c>
      <c r="F11" s="5">
        <f>SUM(B29:B31)</f>
        <v>77080749.893330231</v>
      </c>
      <c r="G11" s="12">
        <f t="shared" si="1"/>
        <v>-4.2155379907709775E-2</v>
      </c>
      <c r="H11" s="12">
        <f>(SUM(B29:B31)-SUM(B26:B28))/SUM(B26:B28)</f>
        <v>-9.1880661780933293E-2</v>
      </c>
      <c r="I11" s="23"/>
      <c r="J11" s="22">
        <v>43831</v>
      </c>
      <c r="K11" s="27">
        <v>1097086</v>
      </c>
      <c r="L11" s="21"/>
      <c r="M11" s="21"/>
      <c r="N11" s="19" t="s">
        <v>2</v>
      </c>
      <c r="O11" s="5">
        <f>SUM(K29:K31)</f>
        <v>4168006</v>
      </c>
      <c r="P11" s="12">
        <f t="shared" si="2"/>
        <v>0.155202700642733</v>
      </c>
      <c r="Q11" s="12">
        <f>(SUM(K29:K31)-SUM(K26:K28))/SUM(K26:K28)</f>
        <v>0.16165938679634423</v>
      </c>
      <c r="R11" s="23"/>
      <c r="S11" s="23" t="s">
        <v>2</v>
      </c>
      <c r="T11" s="26">
        <v>6201.3</v>
      </c>
      <c r="U11" s="21">
        <f t="shared" si="3"/>
        <v>0.14455251841051286</v>
      </c>
      <c r="V11" s="21">
        <f t="shared" si="0"/>
        <v>5.3227806178773512E-2</v>
      </c>
      <c r="W11" s="23"/>
      <c r="X11" s="23"/>
      <c r="Y11" s="23"/>
      <c r="Z11" s="23"/>
    </row>
    <row r="12" spans="1:27" x14ac:dyDescent="0.35">
      <c r="A12" s="24">
        <v>43862</v>
      </c>
      <c r="B12" s="20">
        <v>18942700.800424851</v>
      </c>
      <c r="C12" s="21"/>
      <c r="D12" s="21"/>
      <c r="E12" s="19" t="s">
        <v>1</v>
      </c>
      <c r="F12" s="5">
        <f>SUM(B32:B34)</f>
        <v>72620517.816166461</v>
      </c>
      <c r="G12" s="12">
        <f t="shared" si="1"/>
        <v>-0.11361579675462197</v>
      </c>
      <c r="H12" s="12">
        <f>(SUM(B32:B34)-SUM(B29:B31))/SUM(B29:B31)</f>
        <v>-5.7864409509976927E-2</v>
      </c>
      <c r="I12" s="23"/>
      <c r="J12" s="22">
        <v>43862</v>
      </c>
      <c r="K12" s="27">
        <v>1139778</v>
      </c>
      <c r="L12" s="21"/>
      <c r="M12" s="21"/>
      <c r="N12" s="19" t="s">
        <v>1</v>
      </c>
      <c r="O12" s="5">
        <f>SUM(K32:K34)</f>
        <v>4379309</v>
      </c>
      <c r="P12" s="12">
        <f t="shared" si="2"/>
        <v>3.9814807779611855E-2</v>
      </c>
      <c r="Q12" s="12">
        <f>(SUM(K32:K34)-SUM(K29:K31))/SUM(K29:K31)</f>
        <v>5.0696424141423981E-2</v>
      </c>
      <c r="R12" s="23"/>
      <c r="S12" s="23" t="s">
        <v>1</v>
      </c>
      <c r="T12" s="26">
        <v>6009.1</v>
      </c>
      <c r="U12" s="21">
        <f t="shared" si="3"/>
        <v>0.13084798072942153</v>
      </c>
      <c r="V12" s="21">
        <f t="shared" si="0"/>
        <v>-3.0993501362617484E-2</v>
      </c>
      <c r="W12" s="23"/>
      <c r="X12" s="23"/>
      <c r="Y12" s="23"/>
      <c r="Z12" s="23"/>
    </row>
    <row r="13" spans="1:27" x14ac:dyDescent="0.35">
      <c r="A13" s="24">
        <v>43891</v>
      </c>
      <c r="B13" s="20">
        <v>18150844.664037067</v>
      </c>
      <c r="C13" s="21"/>
      <c r="D13" s="21"/>
      <c r="E13" s="19" t="s">
        <v>0</v>
      </c>
      <c r="F13" s="5">
        <f>SUM(B35:B37)</f>
        <v>70692505.972156137</v>
      </c>
      <c r="G13" s="12">
        <f t="shared" si="1"/>
        <v>-5.1825469385798031E-2</v>
      </c>
      <c r="H13" s="12">
        <f>(SUM(B35:B37)-SUM(B32:B34))/SUM(B32:B34)</f>
        <v>-2.6549133798397646E-2</v>
      </c>
      <c r="I13" s="23"/>
      <c r="J13" s="22">
        <v>43891</v>
      </c>
      <c r="K13" s="27">
        <v>1161890</v>
      </c>
      <c r="L13" s="21"/>
      <c r="M13" s="21"/>
      <c r="N13" s="19" t="s">
        <v>0</v>
      </c>
      <c r="O13" s="5">
        <f>SUM(K35:K37)</f>
        <v>4066944</v>
      </c>
      <c r="P13" s="12">
        <f t="shared" si="2"/>
        <v>0.19212465803255979</v>
      </c>
      <c r="Q13" s="12">
        <f>(SUM(K35:K37)-SUM(K32:K34))/SUM(K32:K34)</f>
        <v>-7.1327462848590956E-2</v>
      </c>
      <c r="R13" s="23"/>
      <c r="S13" s="23" t="s">
        <v>0</v>
      </c>
      <c r="T13" s="25">
        <v>5665.6</v>
      </c>
      <c r="U13" s="21">
        <f t="shared" si="3"/>
        <v>0.10556921515825625</v>
      </c>
      <c r="V13" s="21">
        <f t="shared" si="0"/>
        <v>-5.7163302324807375E-2</v>
      </c>
      <c r="W13" s="23"/>
      <c r="X13" s="23"/>
      <c r="Y13" s="23"/>
      <c r="Z13" s="23"/>
    </row>
    <row r="14" spans="1:27" x14ac:dyDescent="0.35">
      <c r="A14" s="24">
        <v>43922</v>
      </c>
      <c r="B14" s="20">
        <v>15166264.591324883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909942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  <c r="X14" s="23"/>
      <c r="Y14" s="23"/>
      <c r="Z14" s="23"/>
    </row>
    <row r="15" spans="1:27" x14ac:dyDescent="0.35">
      <c r="A15" s="24">
        <v>43952</v>
      </c>
      <c r="B15" s="20">
        <v>20595785.374639478</v>
      </c>
      <c r="C15" s="21">
        <f t="shared" ref="C15:C39" si="4">(B15-B3)/B3</f>
        <v>-0.13002414842363427</v>
      </c>
      <c r="D15" s="21"/>
      <c r="E15" s="21"/>
      <c r="F15" s="21"/>
      <c r="G15" s="21"/>
      <c r="H15" s="21"/>
      <c r="I15" s="23"/>
      <c r="J15" s="22">
        <v>43952</v>
      </c>
      <c r="K15" s="27">
        <v>1038431</v>
      </c>
      <c r="L15" s="21">
        <f t="shared" ref="L15:L39" si="5">(K15-K3)/K3</f>
        <v>0.12444058476961242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  <c r="Y15" s="23"/>
      <c r="Z15" s="23"/>
    </row>
    <row r="16" spans="1:27" x14ac:dyDescent="0.35">
      <c r="A16" s="24">
        <v>43983</v>
      </c>
      <c r="B16" s="20">
        <v>20474928.130014576</v>
      </c>
      <c r="C16" s="21">
        <f t="shared" si="4"/>
        <v>-0.17387637018744687</v>
      </c>
      <c r="D16" s="21"/>
      <c r="E16" s="21"/>
      <c r="F16" s="21"/>
      <c r="G16" s="21"/>
      <c r="H16" s="21"/>
      <c r="I16" s="23"/>
      <c r="J16" s="22">
        <v>43983</v>
      </c>
      <c r="K16" s="27">
        <v>1037677</v>
      </c>
      <c r="L16" s="21">
        <f t="shared" si="5"/>
        <v>-0.23926371822589171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35">
      <c r="A17" s="24">
        <v>44013</v>
      </c>
      <c r="B17" s="20">
        <v>22546912.404852975</v>
      </c>
      <c r="C17" s="21">
        <f t="shared" si="4"/>
        <v>3.8922471647644089E-3</v>
      </c>
      <c r="D17" s="21"/>
      <c r="E17" s="21"/>
      <c r="F17" s="21"/>
      <c r="G17" s="21"/>
      <c r="H17" s="21"/>
      <c r="I17" s="23"/>
      <c r="J17" s="22">
        <v>44013</v>
      </c>
      <c r="K17" s="27">
        <v>1054779</v>
      </c>
      <c r="L17" s="21">
        <f t="shared" si="5"/>
        <v>-1.4266689718656692E-2</v>
      </c>
      <c r="M17" s="21"/>
      <c r="N17" s="21"/>
      <c r="O17" s="21"/>
      <c r="P17" s="21"/>
      <c r="Q17" s="21"/>
      <c r="R17" s="23"/>
      <c r="W17" s="23"/>
      <c r="X17" s="23"/>
      <c r="Y17" s="23"/>
      <c r="Z17" s="23"/>
    </row>
    <row r="18" spans="1:26" x14ac:dyDescent="0.35">
      <c r="A18" s="24">
        <v>44044</v>
      </c>
      <c r="B18" s="20">
        <v>23299883.494907044</v>
      </c>
      <c r="C18" s="21">
        <f t="shared" si="4"/>
        <v>4.1493219413141318E-2</v>
      </c>
      <c r="D18" s="21"/>
      <c r="E18" s="21"/>
      <c r="F18" s="21"/>
      <c r="G18" s="21"/>
      <c r="H18" s="21"/>
      <c r="I18" s="23"/>
      <c r="J18" s="22">
        <v>44044</v>
      </c>
      <c r="K18" s="27">
        <v>1156208</v>
      </c>
      <c r="L18" s="21">
        <f t="shared" si="5"/>
        <v>0.27463848561383858</v>
      </c>
      <c r="M18" s="21"/>
      <c r="N18" s="21"/>
      <c r="O18" s="21"/>
      <c r="P18" s="21"/>
      <c r="Q18" s="21"/>
      <c r="R18" s="23"/>
      <c r="W18" s="23"/>
      <c r="X18" s="23"/>
      <c r="Y18" s="23"/>
      <c r="Z18" s="23"/>
    </row>
    <row r="19" spans="1:26" x14ac:dyDescent="0.35">
      <c r="A19" s="24">
        <v>44075</v>
      </c>
      <c r="B19" s="20">
        <v>34626329.15250925</v>
      </c>
      <c r="C19" s="21">
        <f t="shared" si="4"/>
        <v>0.64672595179412806</v>
      </c>
      <c r="D19" s="21"/>
      <c r="E19" s="21"/>
      <c r="F19" s="21"/>
      <c r="G19" s="21"/>
      <c r="H19" s="21"/>
      <c r="I19" s="23"/>
      <c r="J19" s="22">
        <v>44075</v>
      </c>
      <c r="K19" s="27">
        <v>1397043</v>
      </c>
      <c r="L19" s="21">
        <f t="shared" si="5"/>
        <v>0.27897681342252634</v>
      </c>
      <c r="M19" s="21"/>
      <c r="N19" s="21"/>
      <c r="O19" s="21"/>
      <c r="P19" s="21"/>
      <c r="Q19" s="21"/>
      <c r="R19" s="23"/>
      <c r="W19" s="23"/>
      <c r="X19" s="23"/>
      <c r="Y19" s="23"/>
      <c r="Z19" s="23"/>
    </row>
    <row r="20" spans="1:26" x14ac:dyDescent="0.35">
      <c r="A20" s="24">
        <v>44105</v>
      </c>
      <c r="B20" s="20">
        <v>27338458.084654771</v>
      </c>
      <c r="C20" s="21">
        <f t="shared" si="4"/>
        <v>0.33031767837228315</v>
      </c>
      <c r="D20" s="21"/>
      <c r="E20" s="21"/>
      <c r="F20" s="21"/>
      <c r="G20" s="21"/>
      <c r="H20" s="21"/>
      <c r="I20" s="23"/>
      <c r="J20" s="22">
        <v>44105</v>
      </c>
      <c r="K20" s="27">
        <v>1376247</v>
      </c>
      <c r="L20" s="21">
        <f t="shared" si="5"/>
        <v>0.26818612820203297</v>
      </c>
      <c r="M20" s="21"/>
      <c r="N20" s="21"/>
      <c r="O20" s="21"/>
      <c r="P20" s="21"/>
      <c r="Q20" s="21"/>
      <c r="R20" s="23"/>
      <c r="W20" s="23"/>
      <c r="X20" s="23"/>
      <c r="Y20" s="23"/>
      <c r="Z20" s="23"/>
    </row>
    <row r="21" spans="1:26" x14ac:dyDescent="0.35">
      <c r="A21" s="24">
        <v>44136</v>
      </c>
      <c r="B21" s="20">
        <v>25147021.538151797</v>
      </c>
      <c r="C21" s="21">
        <f t="shared" si="4"/>
        <v>0.33617360661376028</v>
      </c>
      <c r="D21" s="21"/>
      <c r="E21" s="21"/>
      <c r="F21" s="21"/>
      <c r="G21" s="21"/>
      <c r="H21" s="21"/>
      <c r="I21" s="23"/>
      <c r="J21" s="22">
        <v>44136</v>
      </c>
      <c r="K21" s="27">
        <v>1266083</v>
      </c>
      <c r="L21" s="21">
        <f t="shared" si="5"/>
        <v>0.26165082066699685</v>
      </c>
      <c r="M21" s="21"/>
      <c r="N21" s="21"/>
      <c r="O21" s="21"/>
      <c r="P21" s="21"/>
      <c r="Q21" s="21"/>
      <c r="R21" s="23"/>
      <c r="W21" s="23"/>
      <c r="X21" s="23"/>
      <c r="Y21" s="23"/>
      <c r="Z21" s="23"/>
    </row>
    <row r="22" spans="1:26" x14ac:dyDescent="0.35">
      <c r="A22" s="24">
        <v>44166</v>
      </c>
      <c r="B22" s="20">
        <v>29443459.938927591</v>
      </c>
      <c r="C22" s="21">
        <f t="shared" si="4"/>
        <v>0.45351691317171833</v>
      </c>
      <c r="D22" s="21"/>
      <c r="E22" s="21"/>
      <c r="F22" s="21"/>
      <c r="G22" s="21"/>
      <c r="H22" s="21"/>
      <c r="I22" s="23"/>
      <c r="J22" s="22">
        <v>44166</v>
      </c>
      <c r="K22" s="27">
        <v>1569294</v>
      </c>
      <c r="L22" s="21">
        <f t="shared" si="5"/>
        <v>0.4572720409408369</v>
      </c>
      <c r="M22" s="21"/>
      <c r="N22" s="21"/>
      <c r="O22" s="21"/>
      <c r="P22" s="21"/>
      <c r="Q22" s="21"/>
      <c r="R22" s="21"/>
      <c r="W22" s="23"/>
      <c r="X22" s="23"/>
      <c r="Y22" s="23"/>
      <c r="Z22" s="23"/>
    </row>
    <row r="23" spans="1:26" x14ac:dyDescent="0.35">
      <c r="A23" s="24">
        <v>44197</v>
      </c>
      <c r="B23" s="20">
        <v>24169521.366790988</v>
      </c>
      <c r="C23" s="21">
        <f t="shared" si="4"/>
        <v>0.18993367481202439</v>
      </c>
      <c r="D23" s="21"/>
      <c r="E23" s="21"/>
      <c r="F23" s="21"/>
      <c r="G23" s="21"/>
      <c r="H23" s="21"/>
      <c r="I23" s="23"/>
      <c r="J23" s="22">
        <v>44197</v>
      </c>
      <c r="K23" s="27">
        <v>1180354</v>
      </c>
      <c r="L23" s="21">
        <f t="shared" si="5"/>
        <v>7.5899245820291214E-2</v>
      </c>
      <c r="M23" s="21"/>
      <c r="N23" s="21"/>
      <c r="O23" s="21"/>
      <c r="P23" s="21"/>
      <c r="Q23" s="21"/>
      <c r="R23" s="23"/>
      <c r="W23" s="23"/>
      <c r="X23" s="23"/>
      <c r="Y23" s="23"/>
      <c r="Z23" s="23"/>
    </row>
    <row r="24" spans="1:26" x14ac:dyDescent="0.35">
      <c r="A24" s="24">
        <v>44228</v>
      </c>
      <c r="B24" s="20">
        <v>24621863.434514485</v>
      </c>
      <c r="C24" s="21">
        <f t="shared" si="4"/>
        <v>0.29980744002261073</v>
      </c>
      <c r="D24" s="21"/>
      <c r="E24" s="21"/>
      <c r="F24" s="21"/>
      <c r="G24" s="21"/>
      <c r="H24" s="21"/>
      <c r="I24" s="23"/>
      <c r="J24" s="22">
        <v>44228</v>
      </c>
      <c r="K24" s="27">
        <v>1102674</v>
      </c>
      <c r="L24" s="21">
        <f t="shared" si="5"/>
        <v>-3.255370782731374E-2</v>
      </c>
      <c r="M24" s="21"/>
      <c r="N24" s="21"/>
      <c r="O24" s="21"/>
      <c r="P24" s="21"/>
      <c r="Q24" s="21"/>
      <c r="R24" s="23"/>
      <c r="W24" s="23"/>
      <c r="X24" s="23"/>
      <c r="Y24" s="23"/>
      <c r="Z24" s="23"/>
    </row>
    <row r="25" spans="1:26" x14ac:dyDescent="0.35">
      <c r="A25" s="24">
        <v>44256</v>
      </c>
      <c r="B25" s="20">
        <v>25765043.039424896</v>
      </c>
      <c r="C25" s="21">
        <f t="shared" si="4"/>
        <v>0.41949553953674223</v>
      </c>
      <c r="D25" s="21"/>
      <c r="E25" s="21"/>
      <c r="F25" s="21"/>
      <c r="G25" s="21"/>
      <c r="H25" s="21"/>
      <c r="I25" s="23"/>
      <c r="J25" s="22">
        <v>44256</v>
      </c>
      <c r="K25" s="27">
        <v>1128481</v>
      </c>
      <c r="L25" s="21">
        <f t="shared" si="5"/>
        <v>-2.8754012858360087E-2</v>
      </c>
      <c r="M25" s="21"/>
      <c r="N25" s="21"/>
      <c r="O25" s="21"/>
      <c r="P25" s="21"/>
      <c r="Q25" s="21"/>
      <c r="R25" s="23"/>
      <c r="W25" s="23"/>
      <c r="X25" s="23"/>
      <c r="Y25" s="23"/>
      <c r="Z25" s="23"/>
    </row>
    <row r="26" spans="1:26" x14ac:dyDescent="0.35">
      <c r="A26" s="24">
        <v>44287</v>
      </c>
      <c r="B26" s="20">
        <v>23901667.790331829</v>
      </c>
      <c r="C26" s="21">
        <f t="shared" si="4"/>
        <v>0.57597591987176633</v>
      </c>
      <c r="D26" s="21"/>
      <c r="E26" s="21"/>
      <c r="F26" s="21"/>
      <c r="G26" s="21"/>
      <c r="H26" s="21"/>
      <c r="I26" s="23"/>
      <c r="J26" s="22">
        <v>44287</v>
      </c>
      <c r="K26" s="27">
        <v>1080534</v>
      </c>
      <c r="L26" s="21">
        <f t="shared" si="5"/>
        <v>0.18747568526345634</v>
      </c>
      <c r="M26" s="21"/>
      <c r="N26" s="21"/>
      <c r="O26" s="21"/>
      <c r="P26" s="21"/>
      <c r="Q26" s="21"/>
      <c r="R26" s="23"/>
      <c r="W26" s="23"/>
      <c r="X26" s="23"/>
      <c r="Y26" s="23"/>
      <c r="Z26" s="23"/>
    </row>
    <row r="27" spans="1:26" x14ac:dyDescent="0.35">
      <c r="A27" s="24">
        <v>44317</v>
      </c>
      <c r="B27" s="20">
        <v>32236162.74275285</v>
      </c>
      <c r="C27" s="21">
        <f t="shared" si="4"/>
        <v>0.56518249517431352</v>
      </c>
      <c r="D27" s="21"/>
      <c r="E27" s="21"/>
      <c r="F27" s="21"/>
      <c r="G27" s="21"/>
      <c r="H27" s="21"/>
      <c r="I27" s="23"/>
      <c r="J27" s="22">
        <v>44317</v>
      </c>
      <c r="K27" s="27">
        <v>1431288</v>
      </c>
      <c r="L27" s="21">
        <f t="shared" si="5"/>
        <v>0.37831786608835832</v>
      </c>
      <c r="M27" s="21"/>
      <c r="N27" s="21"/>
      <c r="O27" s="21"/>
      <c r="P27" s="21"/>
      <c r="Q27" s="21"/>
      <c r="R27" s="23"/>
      <c r="W27" s="23"/>
      <c r="X27" s="23"/>
      <c r="Y27" s="23"/>
      <c r="Z27" s="23"/>
    </row>
    <row r="28" spans="1:26" x14ac:dyDescent="0.35">
      <c r="A28" s="24">
        <v>44348</v>
      </c>
      <c r="B28" s="20">
        <v>28741707.48500777</v>
      </c>
      <c r="C28" s="21">
        <f t="shared" si="4"/>
        <v>0.4037513246688651</v>
      </c>
      <c r="D28" s="21"/>
      <c r="E28" s="21"/>
      <c r="F28" s="21"/>
      <c r="G28" s="21"/>
      <c r="H28" s="21"/>
      <c r="I28" s="23"/>
      <c r="J28" s="22">
        <v>44348</v>
      </c>
      <c r="K28" s="27">
        <v>1076154</v>
      </c>
      <c r="L28" s="21">
        <f t="shared" si="5"/>
        <v>3.7079939133275577E-2</v>
      </c>
      <c r="M28" s="21"/>
      <c r="N28" s="21"/>
      <c r="O28" s="21"/>
      <c r="P28" s="21"/>
      <c r="Q28" s="21"/>
      <c r="R28" s="23"/>
      <c r="W28" s="23"/>
      <c r="X28" s="23"/>
      <c r="Y28" s="23"/>
      <c r="Z28" s="23"/>
    </row>
    <row r="29" spans="1:26" x14ac:dyDescent="0.35">
      <c r="A29" s="24">
        <v>44378</v>
      </c>
      <c r="B29" s="20">
        <v>25917481.403597072</v>
      </c>
      <c r="C29" s="21">
        <f t="shared" si="4"/>
        <v>0.14949137772046422</v>
      </c>
      <c r="D29" s="21"/>
      <c r="E29" s="21"/>
      <c r="F29" s="21"/>
      <c r="G29" s="21"/>
      <c r="H29" s="21"/>
      <c r="I29" s="23"/>
      <c r="J29" s="22">
        <v>44378</v>
      </c>
      <c r="K29" s="27">
        <v>1400470</v>
      </c>
      <c r="L29" s="21">
        <f t="shared" si="5"/>
        <v>0.32773784840236675</v>
      </c>
      <c r="M29" s="21"/>
      <c r="N29" s="21"/>
      <c r="O29" s="21"/>
      <c r="P29" s="21"/>
      <c r="Q29" s="21"/>
      <c r="R29" s="23"/>
      <c r="W29" s="23"/>
      <c r="X29" s="23"/>
      <c r="Y29" s="23"/>
      <c r="Z29" s="23"/>
    </row>
    <row r="30" spans="1:26" x14ac:dyDescent="0.35">
      <c r="A30" s="24">
        <v>44409</v>
      </c>
      <c r="B30" s="20">
        <v>25827940.142510056</v>
      </c>
      <c r="C30" s="21">
        <f t="shared" si="4"/>
        <v>0.1085008278327058</v>
      </c>
      <c r="D30" s="21"/>
      <c r="E30" s="21"/>
      <c r="F30" s="21"/>
      <c r="G30" s="21"/>
      <c r="H30" s="21"/>
      <c r="I30" s="23"/>
      <c r="J30" s="22">
        <v>44409</v>
      </c>
      <c r="K30" s="27">
        <v>1518244</v>
      </c>
      <c r="L30" s="21">
        <f t="shared" si="5"/>
        <v>0.31312359021906094</v>
      </c>
      <c r="M30" s="21"/>
      <c r="N30" s="21"/>
      <c r="O30" s="21"/>
      <c r="P30" s="21"/>
      <c r="Q30" s="21"/>
      <c r="R30" s="23"/>
      <c r="W30" s="23"/>
      <c r="X30" s="23"/>
      <c r="Y30" s="23"/>
      <c r="Z30" s="23"/>
    </row>
    <row r="31" spans="1:26" x14ac:dyDescent="0.35">
      <c r="A31" s="24">
        <v>44440</v>
      </c>
      <c r="B31" s="20">
        <v>25335328.347223103</v>
      </c>
      <c r="C31" s="21">
        <f t="shared" si="4"/>
        <v>-0.26832185312987067</v>
      </c>
      <c r="D31" s="21"/>
      <c r="E31" s="21"/>
      <c r="F31" s="21"/>
      <c r="G31" s="21"/>
      <c r="H31" s="21"/>
      <c r="I31" s="23"/>
      <c r="J31" s="22">
        <v>44440</v>
      </c>
      <c r="K31" s="27">
        <v>1249292</v>
      </c>
      <c r="L31" s="21">
        <f t="shared" si="5"/>
        <v>-0.10575980839530351</v>
      </c>
      <c r="M31" s="21"/>
      <c r="N31" s="21"/>
      <c r="O31" s="21"/>
      <c r="P31" s="21"/>
      <c r="Q31" s="21"/>
      <c r="R31" s="23"/>
      <c r="W31" s="23"/>
      <c r="X31" s="23"/>
      <c r="Y31" s="23"/>
      <c r="Z31" s="23"/>
    </row>
    <row r="32" spans="1:26" x14ac:dyDescent="0.35">
      <c r="A32" s="24">
        <v>44470</v>
      </c>
      <c r="B32" s="20">
        <v>23967245.435542956</v>
      </c>
      <c r="C32" s="21">
        <f t="shared" si="4"/>
        <v>-0.12331392789866577</v>
      </c>
      <c r="D32" s="21"/>
      <c r="E32" s="21"/>
      <c r="F32" s="21"/>
      <c r="G32" s="21"/>
      <c r="H32" s="21"/>
      <c r="I32" s="23"/>
      <c r="J32" s="22">
        <v>44470</v>
      </c>
      <c r="K32" s="27">
        <v>1226742</v>
      </c>
      <c r="L32" s="21">
        <f t="shared" si="5"/>
        <v>-0.10863238938940466</v>
      </c>
      <c r="M32" s="21"/>
      <c r="N32" s="21"/>
      <c r="O32" s="21"/>
      <c r="P32" s="21"/>
      <c r="Q32" s="21"/>
      <c r="R32" s="23"/>
      <c r="W32" s="23"/>
      <c r="X32" s="23"/>
      <c r="Y32" s="23"/>
      <c r="Z32" s="23"/>
    </row>
    <row r="33" spans="1:26" x14ac:dyDescent="0.35">
      <c r="A33" s="24">
        <v>44501</v>
      </c>
      <c r="B33" s="20">
        <v>22585285.827002689</v>
      </c>
      <c r="C33" s="21">
        <f t="shared" si="4"/>
        <v>-0.10187034306478686</v>
      </c>
      <c r="D33" s="21"/>
      <c r="E33" s="21"/>
      <c r="F33" s="21"/>
      <c r="G33" s="21"/>
      <c r="H33" s="21"/>
      <c r="I33" s="23"/>
      <c r="J33" s="22">
        <v>44501</v>
      </c>
      <c r="K33" s="27">
        <v>1452470</v>
      </c>
      <c r="L33" s="21">
        <f t="shared" si="5"/>
        <v>0.14721546691646598</v>
      </c>
      <c r="M33" s="21"/>
      <c r="N33" s="21"/>
      <c r="O33" s="21"/>
      <c r="P33" s="21"/>
      <c r="Q33" s="21"/>
      <c r="R33" s="23"/>
      <c r="W33" s="23"/>
      <c r="X33" s="23"/>
      <c r="Y33" s="23"/>
      <c r="Z33" s="23"/>
    </row>
    <row r="34" spans="1:26" x14ac:dyDescent="0.35">
      <c r="A34" s="24">
        <v>44531</v>
      </c>
      <c r="B34" s="20">
        <v>26067986.553620808</v>
      </c>
      <c r="C34" s="21">
        <f t="shared" si="4"/>
        <v>-0.11464255193881018</v>
      </c>
      <c r="D34" s="21"/>
      <c r="E34" s="21"/>
      <c r="F34" s="21"/>
      <c r="G34" s="21"/>
      <c r="H34" s="21"/>
      <c r="I34" s="23"/>
      <c r="J34" s="22">
        <v>44531</v>
      </c>
      <c r="K34" s="27">
        <v>1700097</v>
      </c>
      <c r="L34" s="21">
        <f t="shared" si="5"/>
        <v>8.3351494366256412E-2</v>
      </c>
      <c r="M34" s="21"/>
      <c r="N34" s="21"/>
      <c r="O34" s="21"/>
      <c r="P34" s="21"/>
      <c r="Q34" s="21"/>
      <c r="R34" s="23"/>
      <c r="W34" s="23"/>
      <c r="X34" s="23"/>
      <c r="Y34" s="23"/>
      <c r="Z34" s="23"/>
    </row>
    <row r="35" spans="1:26" x14ac:dyDescent="0.35">
      <c r="A35" s="24">
        <v>44562</v>
      </c>
      <c r="B35" s="20">
        <v>25280818.569037028</v>
      </c>
      <c r="C35" s="21">
        <f t="shared" si="4"/>
        <v>4.597928049055066E-2</v>
      </c>
      <c r="D35" s="21"/>
      <c r="E35" s="21"/>
      <c r="F35" s="21"/>
      <c r="G35" s="21"/>
      <c r="H35" s="21"/>
      <c r="I35" s="23"/>
      <c r="J35" s="22">
        <v>44562</v>
      </c>
      <c r="K35" s="27">
        <v>1421914</v>
      </c>
      <c r="L35" s="21">
        <f t="shared" si="5"/>
        <v>0.20465046926599986</v>
      </c>
      <c r="M35" s="21"/>
      <c r="N35" s="21"/>
      <c r="O35" s="21"/>
      <c r="P35" s="21"/>
      <c r="Q35" s="21"/>
      <c r="R35" s="23"/>
      <c r="W35" s="23"/>
      <c r="X35" s="23"/>
      <c r="Y35" s="23"/>
      <c r="Z35" s="23"/>
    </row>
    <row r="36" spans="1:26" x14ac:dyDescent="0.35">
      <c r="A36" s="24">
        <v>44593</v>
      </c>
      <c r="B36" s="20">
        <v>21700375.775263164</v>
      </c>
      <c r="C36" s="21">
        <f t="shared" si="4"/>
        <v>-0.11865420612950164</v>
      </c>
      <c r="D36" s="21"/>
      <c r="E36" s="21"/>
      <c r="F36" s="21"/>
      <c r="G36" s="21"/>
      <c r="H36" s="21"/>
      <c r="I36" s="23"/>
      <c r="J36" s="22">
        <v>44593</v>
      </c>
      <c r="K36" s="27">
        <v>1171118</v>
      </c>
      <c r="L36" s="21">
        <f t="shared" si="5"/>
        <v>6.2070929395270043E-2</v>
      </c>
      <c r="M36" s="21"/>
      <c r="N36" s="21"/>
      <c r="O36" s="21"/>
      <c r="P36" s="21"/>
      <c r="Q36" s="21"/>
      <c r="R36" s="23"/>
      <c r="W36" s="23"/>
      <c r="X36" s="23"/>
      <c r="Y36" s="23"/>
      <c r="Z36" s="23"/>
    </row>
    <row r="37" spans="1:26" x14ac:dyDescent="0.35">
      <c r="A37" s="24">
        <v>44621</v>
      </c>
      <c r="B37" s="20">
        <v>23711311.627855934</v>
      </c>
      <c r="C37" s="21">
        <f t="shared" si="4"/>
        <v>-7.9709993436704291E-2</v>
      </c>
      <c r="D37" s="21"/>
      <c r="E37" s="21"/>
      <c r="F37" s="21"/>
      <c r="G37" s="21"/>
      <c r="H37" s="21"/>
      <c r="I37" s="23"/>
      <c r="J37" s="22">
        <v>44621</v>
      </c>
      <c r="K37" s="27">
        <v>1473912</v>
      </c>
      <c r="L37" s="21">
        <f t="shared" si="5"/>
        <v>0.3061026282232488</v>
      </c>
      <c r="M37" s="21"/>
      <c r="N37" s="21"/>
      <c r="O37" s="21"/>
      <c r="P37" s="21"/>
      <c r="Q37" s="21"/>
      <c r="R37" s="23"/>
      <c r="W37" s="23"/>
      <c r="X37" s="23"/>
      <c r="Y37" s="23"/>
      <c r="Z37" s="23"/>
    </row>
    <row r="38" spans="1:26" x14ac:dyDescent="0.35">
      <c r="A38" s="24">
        <v>44652</v>
      </c>
      <c r="B38" s="20">
        <v>22552787.096295185</v>
      </c>
      <c r="C38" s="21">
        <f t="shared" si="4"/>
        <v>-5.6434584643598101E-2</v>
      </c>
      <c r="D38" s="21"/>
      <c r="E38" s="21"/>
      <c r="F38" s="21"/>
      <c r="G38" s="21"/>
      <c r="H38" s="21"/>
      <c r="I38" s="23"/>
      <c r="J38" s="22">
        <v>44652</v>
      </c>
      <c r="K38" s="27">
        <v>1683172</v>
      </c>
      <c r="L38" s="21">
        <f t="shared" si="5"/>
        <v>0.55772238541313834</v>
      </c>
      <c r="M38" s="21"/>
      <c r="N38" s="21"/>
      <c r="O38" s="21"/>
      <c r="P38" s="21"/>
      <c r="Q38" s="21"/>
      <c r="R38" s="23"/>
      <c r="W38" s="23"/>
      <c r="X38" s="23"/>
      <c r="Y38" s="23"/>
      <c r="Z38" s="23"/>
    </row>
    <row r="39" spans="1:26" x14ac:dyDescent="0.35">
      <c r="A39" s="24">
        <v>44682</v>
      </c>
      <c r="B39" s="20">
        <v>23125438.039466374</v>
      </c>
      <c r="C39" s="21">
        <f t="shared" si="4"/>
        <v>-0.28262435501367783</v>
      </c>
      <c r="D39" s="21"/>
      <c r="E39" s="21"/>
      <c r="F39" s="21"/>
      <c r="G39" s="21"/>
      <c r="H39" s="21"/>
      <c r="I39" s="23"/>
      <c r="J39" s="22">
        <v>44682</v>
      </c>
      <c r="K39" s="27">
        <v>1650861</v>
      </c>
      <c r="L39" s="21">
        <f t="shared" si="5"/>
        <v>0.15340937672921173</v>
      </c>
      <c r="M39" s="21"/>
      <c r="N39" s="21"/>
      <c r="O39" s="21"/>
      <c r="P39" s="21"/>
      <c r="Q39" s="21"/>
      <c r="R39" s="23"/>
      <c r="W39" s="23"/>
      <c r="X39" s="23"/>
      <c r="Y39" s="23"/>
      <c r="Z39" s="23"/>
    </row>
    <row r="40" spans="1:26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  <c r="X40" s="23"/>
      <c r="Y40" s="23"/>
      <c r="Z40" s="23"/>
    </row>
    <row r="41" spans="1:26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  <c r="X41" s="23"/>
      <c r="Y41" s="23"/>
      <c r="Z41" s="23"/>
    </row>
    <row r="42" spans="1:26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W42" s="23"/>
      <c r="X42" s="23"/>
      <c r="Y42" s="23"/>
      <c r="Z42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EA09-79B8-4FA0-A750-D6090A1DB444}">
  <dimension ref="A1:AT157"/>
  <sheetViews>
    <sheetView topLeftCell="N1" zoomScale="65" zoomScaleNormal="65" workbookViewId="0">
      <selection activeCell="AD21" sqref="AD21"/>
    </sheetView>
  </sheetViews>
  <sheetFormatPr defaultRowHeight="14.5" x14ac:dyDescent="0.35"/>
  <cols>
    <col min="1" max="1" width="10.7265625" customWidth="1"/>
    <col min="2" max="3" width="13.453125" style="11" bestFit="1" customWidth="1"/>
    <col min="4" max="4" width="14.6328125" style="11" bestFit="1" customWidth="1"/>
    <col min="5" max="5" width="13.453125" style="11" bestFit="1" customWidth="1"/>
    <col min="6" max="6" width="10.7265625" style="11" bestFit="1" customWidth="1"/>
    <col min="7" max="7" width="14.6328125" bestFit="1" customWidth="1"/>
    <col min="8" max="8" width="10.453125" bestFit="1" customWidth="1"/>
    <col min="9" max="9" width="8.81640625" style="19" customWidth="1"/>
    <col min="10" max="10" width="7.1796875" style="19" bestFit="1" customWidth="1"/>
    <col min="11" max="11" width="13.54296875" style="19" bestFit="1" customWidth="1"/>
    <col min="12" max="12" width="10.453125" style="19" bestFit="1" customWidth="1"/>
    <col min="13" max="13" width="11.26953125" style="19" bestFit="1" customWidth="1"/>
    <col min="15" max="15" width="10.36328125" bestFit="1" customWidth="1"/>
    <col min="16" max="18" width="8.81640625" style="11" bestFit="1" customWidth="1"/>
    <col min="22" max="22" width="10.453125" bestFit="1" customWidth="1"/>
    <col min="23" max="23" width="8.7265625" style="19"/>
    <col min="24" max="24" width="7.1796875" style="19" bestFit="1" customWidth="1"/>
    <col min="25" max="25" width="15.36328125" style="19" bestFit="1" customWidth="1"/>
    <col min="26" max="26" width="10.453125" style="19" bestFit="1" customWidth="1"/>
    <col min="27" max="27" width="11.26953125" style="19" bestFit="1" customWidth="1"/>
    <col min="29" max="29" width="9.08984375" bestFit="1" customWidth="1"/>
    <col min="30" max="30" width="8.1796875" bestFit="1" customWidth="1"/>
    <col min="31" max="31" width="10.453125" bestFit="1" customWidth="1"/>
    <col min="32" max="32" width="11.26953125" bestFit="1" customWidth="1"/>
    <col min="34" max="34" width="20.1796875" customWidth="1"/>
    <col min="35" max="35" width="11.81640625" bestFit="1" customWidth="1"/>
    <col min="36" max="36" width="12.453125" bestFit="1" customWidth="1"/>
    <col min="37" max="37" width="11.81640625" bestFit="1" customWidth="1"/>
  </cols>
  <sheetData>
    <row r="1" spans="1:46" x14ac:dyDescent="0.35">
      <c r="A1" s="22" t="s">
        <v>273</v>
      </c>
      <c r="B1" s="22"/>
      <c r="C1" s="22"/>
      <c r="D1" s="22"/>
      <c r="E1" s="22"/>
      <c r="F1" s="22"/>
      <c r="G1" s="23"/>
      <c r="H1" s="21"/>
      <c r="I1" s="21"/>
      <c r="J1" s="21"/>
      <c r="K1" s="21"/>
      <c r="L1" s="21"/>
      <c r="M1" s="21"/>
      <c r="N1" s="23"/>
      <c r="O1" s="23" t="s">
        <v>85</v>
      </c>
      <c r="P1" s="23"/>
      <c r="Q1" s="23"/>
      <c r="R1" s="23"/>
      <c r="S1" s="23"/>
      <c r="T1" s="23"/>
      <c r="U1" s="23"/>
      <c r="V1" s="21"/>
      <c r="W1" s="21"/>
      <c r="X1" s="21"/>
      <c r="Y1" s="21"/>
      <c r="Z1" s="21"/>
      <c r="AA1" s="21"/>
      <c r="AB1" s="23"/>
      <c r="AC1" s="23" t="s">
        <v>184</v>
      </c>
      <c r="AD1" s="23"/>
      <c r="AE1" s="23"/>
      <c r="AF1" s="23"/>
      <c r="AG1" s="23"/>
      <c r="AH1" s="19" t="s">
        <v>230</v>
      </c>
      <c r="AI1" s="19"/>
      <c r="AJ1" s="19"/>
      <c r="AK1" s="19"/>
      <c r="AL1" s="23"/>
      <c r="AM1" s="23"/>
      <c r="AN1" s="23"/>
      <c r="AO1" s="23"/>
      <c r="AP1" s="23"/>
      <c r="AQ1" s="23"/>
      <c r="AR1" s="23"/>
      <c r="AS1" s="23"/>
      <c r="AT1" s="23"/>
    </row>
    <row r="2" spans="1:46" x14ac:dyDescent="0.35">
      <c r="A2" s="24" t="s">
        <v>16</v>
      </c>
      <c r="B2" s="20" t="s">
        <v>80</v>
      </c>
      <c r="C2" s="20" t="s">
        <v>81</v>
      </c>
      <c r="D2" s="20" t="s">
        <v>83</v>
      </c>
      <c r="E2" s="20" t="s">
        <v>82</v>
      </c>
      <c r="F2" s="20" t="s">
        <v>84</v>
      </c>
      <c r="G2" s="25" t="s">
        <v>18</v>
      </c>
      <c r="H2" s="21" t="s">
        <v>12</v>
      </c>
      <c r="I2" s="21"/>
      <c r="J2" s="19" t="s">
        <v>14</v>
      </c>
      <c r="K2" s="19" t="s">
        <v>17</v>
      </c>
      <c r="L2" s="12" t="s">
        <v>12</v>
      </c>
      <c r="M2" s="12" t="s">
        <v>11</v>
      </c>
      <c r="N2" s="23"/>
      <c r="O2" s="23" t="s">
        <v>16</v>
      </c>
      <c r="P2" s="23" t="s">
        <v>80</v>
      </c>
      <c r="Q2" s="23" t="s">
        <v>81</v>
      </c>
      <c r="R2" s="23" t="s">
        <v>83</v>
      </c>
      <c r="S2" s="23" t="s">
        <v>82</v>
      </c>
      <c r="T2" s="23" t="s">
        <v>84</v>
      </c>
      <c r="U2" s="23" t="s">
        <v>15</v>
      </c>
      <c r="V2" s="21" t="s">
        <v>12</v>
      </c>
      <c r="W2" s="21"/>
      <c r="X2" s="19" t="s">
        <v>14</v>
      </c>
      <c r="Y2" s="19" t="s">
        <v>13</v>
      </c>
      <c r="Z2" s="12" t="s">
        <v>12</v>
      </c>
      <c r="AA2" s="12" t="s">
        <v>11</v>
      </c>
      <c r="AB2" s="23"/>
      <c r="AC2" s="23" t="s">
        <v>14</v>
      </c>
      <c r="AD2" s="23" t="s">
        <v>162</v>
      </c>
      <c r="AE2" s="21" t="s">
        <v>12</v>
      </c>
      <c r="AF2" s="21" t="s">
        <v>11</v>
      </c>
      <c r="AG2" s="23"/>
      <c r="AH2" s="19" t="s">
        <v>231</v>
      </c>
      <c r="AI2" s="19" t="s">
        <v>232</v>
      </c>
      <c r="AJ2" s="19" t="s">
        <v>233</v>
      </c>
      <c r="AK2" s="19" t="s">
        <v>234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1:46" x14ac:dyDescent="0.35">
      <c r="A3" s="24">
        <v>43586</v>
      </c>
      <c r="B3" s="20">
        <v>34642299.509507559</v>
      </c>
      <c r="C3" s="20">
        <v>30838005.873889498</v>
      </c>
      <c r="D3" s="20">
        <v>64833567.12493974</v>
      </c>
      <c r="E3" s="20">
        <v>64283133.335973039</v>
      </c>
      <c r="F3" s="20">
        <v>460360.89293557563</v>
      </c>
      <c r="G3" s="25">
        <f>SUM(B3:F3)</f>
        <v>195057366.73724541</v>
      </c>
      <c r="H3" s="21"/>
      <c r="I3" s="21"/>
      <c r="J3" s="19" t="s">
        <v>10</v>
      </c>
      <c r="K3" s="5">
        <f>SUM(G5:G7)</f>
        <v>569566326.72834742</v>
      </c>
      <c r="L3" s="12"/>
      <c r="M3" s="12"/>
      <c r="N3" s="23"/>
      <c r="O3" s="22">
        <v>43586</v>
      </c>
      <c r="P3" s="22"/>
      <c r="Q3" s="27"/>
      <c r="R3" s="22"/>
      <c r="S3" s="27"/>
      <c r="T3" s="27"/>
      <c r="U3" s="27"/>
      <c r="V3" s="21"/>
      <c r="W3" s="21"/>
      <c r="X3" s="19" t="s">
        <v>10</v>
      </c>
      <c r="Y3" s="5">
        <f>SUM(U5:U7)</f>
        <v>0</v>
      </c>
      <c r="Z3" s="12"/>
      <c r="AA3" s="12"/>
      <c r="AB3" s="23"/>
      <c r="AC3" s="23" t="s">
        <v>10</v>
      </c>
      <c r="AD3" s="26">
        <v>541.5</v>
      </c>
      <c r="AE3" s="21"/>
      <c r="AF3" s="21"/>
      <c r="AG3" s="23"/>
      <c r="AH3" s="19" t="s">
        <v>235</v>
      </c>
      <c r="AI3" s="19">
        <f>SLOPE(AE7:AE13,L7:L13)</f>
        <v>-0.10889560092204131</v>
      </c>
      <c r="AJ3" s="19">
        <f>INTERCEPT(AE7:AE13,L7:L13)</f>
        <v>0.23302969185481026</v>
      </c>
      <c r="AK3" s="19">
        <f>RSQ(AE7:AE13,L7:L13)</f>
        <v>0.19889219165471822</v>
      </c>
      <c r="AL3" s="23"/>
      <c r="AM3" s="23"/>
      <c r="AN3" s="23"/>
      <c r="AO3" s="23"/>
      <c r="AP3" s="23"/>
      <c r="AQ3" s="23"/>
      <c r="AR3" s="23"/>
      <c r="AS3" s="23"/>
      <c r="AT3" s="23"/>
    </row>
    <row r="4" spans="1:46" x14ac:dyDescent="0.35">
      <c r="A4" s="24">
        <v>43617</v>
      </c>
      <c r="B4" s="20">
        <v>34670178.976990089</v>
      </c>
      <c r="C4" s="20">
        <v>30346912.962016348</v>
      </c>
      <c r="D4" s="20">
        <v>62868875.358810864</v>
      </c>
      <c r="E4" s="20">
        <v>60650264.367529027</v>
      </c>
      <c r="F4" s="20">
        <v>355486.90066655783</v>
      </c>
      <c r="G4" s="25">
        <f t="shared" ref="G4:G39" si="0">SUM(B4:F4)</f>
        <v>188891718.56601289</v>
      </c>
      <c r="H4" s="21"/>
      <c r="I4" s="21"/>
      <c r="J4" s="19" t="s">
        <v>9</v>
      </c>
      <c r="K4" s="5">
        <f>SUM(G8:G10)</f>
        <v>549489742.48588824</v>
      </c>
      <c r="L4" s="12"/>
      <c r="M4" s="12">
        <f>(SUM(G8:G10)-SUM(G5:G7))/SUM(G5:G7)</f>
        <v>-3.5248896046543549E-2</v>
      </c>
      <c r="N4" s="23"/>
      <c r="O4" s="22">
        <v>43617</v>
      </c>
      <c r="P4" s="22"/>
      <c r="Q4" s="27"/>
      <c r="R4" s="22"/>
      <c r="S4" s="27"/>
      <c r="T4" s="27"/>
      <c r="U4" s="27"/>
      <c r="V4" s="21"/>
      <c r="W4" s="21"/>
      <c r="X4" s="19" t="s">
        <v>9</v>
      </c>
      <c r="Y4" s="5">
        <f>SUM(U8:U10)</f>
        <v>0</v>
      </c>
      <c r="Z4" s="12"/>
      <c r="AA4" s="12"/>
      <c r="AB4" s="23"/>
      <c r="AC4" s="23" t="s">
        <v>9</v>
      </c>
      <c r="AD4" s="26">
        <v>547.20000000000005</v>
      </c>
      <c r="AE4" s="21"/>
      <c r="AF4" s="21">
        <f t="shared" ref="AF4:AF13" si="1">(AD4-AD3)/AD3</f>
        <v>1.0526315789473769E-2</v>
      </c>
      <c r="AG4" s="23"/>
      <c r="AH4" s="19" t="s">
        <v>236</v>
      </c>
      <c r="AI4" s="19">
        <f>SLOPE(AF4:AF13,M4:M13)</f>
        <v>0.43530577040796881</v>
      </c>
      <c r="AJ4" s="19">
        <f>INTERCEPT(AF4:AF13,M4:M13)</f>
        <v>3.6029041129897375E-2</v>
      </c>
      <c r="AK4" s="19">
        <f>RSQ(AF4:AF13,M4:M13)</f>
        <v>0.45130279263590922</v>
      </c>
      <c r="AL4" s="23"/>
      <c r="AM4" s="23"/>
      <c r="AN4" s="23"/>
      <c r="AO4" s="23"/>
      <c r="AP4" s="23"/>
      <c r="AQ4" s="23"/>
      <c r="AR4" s="23"/>
      <c r="AS4" s="23"/>
      <c r="AT4" s="23"/>
    </row>
    <row r="5" spans="1:46" x14ac:dyDescent="0.35">
      <c r="A5" s="24">
        <v>43647</v>
      </c>
      <c r="B5" s="20">
        <v>34847863.588764265</v>
      </c>
      <c r="C5" s="20">
        <v>31528784.51888869</v>
      </c>
      <c r="D5" s="20">
        <v>70815706.325722367</v>
      </c>
      <c r="E5" s="20">
        <v>61470363.166240163</v>
      </c>
      <c r="F5" s="20">
        <v>373753.24467023846</v>
      </c>
      <c r="G5" s="25">
        <f t="shared" si="0"/>
        <v>199036470.84428573</v>
      </c>
      <c r="H5" s="21"/>
      <c r="I5" s="21"/>
      <c r="J5" s="19" t="s">
        <v>8</v>
      </c>
      <c r="K5" s="5">
        <f>SUM(G11:G13)</f>
        <v>521771943.52908558</v>
      </c>
      <c r="L5" s="12"/>
      <c r="M5" s="12">
        <f>(SUM(G11:G13)-SUM(G8:G10))/SUM(G8:G10)</f>
        <v>-5.0442795949943511E-2</v>
      </c>
      <c r="N5" s="23"/>
      <c r="O5" s="22">
        <v>43647</v>
      </c>
      <c r="P5" s="22"/>
      <c r="Q5" s="27"/>
      <c r="R5" s="22"/>
      <c r="S5" s="27"/>
      <c r="T5" s="27"/>
      <c r="U5" s="27"/>
      <c r="V5" s="21"/>
      <c r="W5" s="21"/>
      <c r="X5" s="19" t="s">
        <v>8</v>
      </c>
      <c r="Y5" s="5">
        <f>SUM(U11:U13)</f>
        <v>0</v>
      </c>
      <c r="Z5" s="12"/>
      <c r="AA5" s="12"/>
      <c r="AB5" s="23"/>
      <c r="AC5" s="23" t="s">
        <v>8</v>
      </c>
      <c r="AD5" s="26">
        <v>544.6</v>
      </c>
      <c r="AE5" s="21"/>
      <c r="AF5" s="21">
        <f t="shared" si="1"/>
        <v>-4.7514619883041349E-3</v>
      </c>
      <c r="AG5" s="23"/>
      <c r="AH5" s="19" t="s">
        <v>237</v>
      </c>
      <c r="AI5" s="19">
        <f>SLOPE(AE11:AE13,Z11:Z13)</f>
        <v>-0.3386864200397115</v>
      </c>
      <c r="AJ5" s="19">
        <f>INTERCEPT(AE11:AE13,Z11:Z13)</f>
        <v>0.18562736141069769</v>
      </c>
      <c r="AK5" s="19">
        <f>+RSQ(AE11:AE13,Z11:Z13)</f>
        <v>0.26845707058923307</v>
      </c>
      <c r="AL5" s="23"/>
      <c r="AM5" s="23"/>
      <c r="AN5" s="23"/>
      <c r="AO5" s="23"/>
      <c r="AP5" s="23"/>
      <c r="AQ5" s="23"/>
      <c r="AR5" s="23"/>
      <c r="AS5" s="23"/>
      <c r="AT5" s="23"/>
    </row>
    <row r="6" spans="1:46" x14ac:dyDescent="0.35">
      <c r="A6" s="24">
        <v>43678</v>
      </c>
      <c r="B6" s="20">
        <v>32744175.167910807</v>
      </c>
      <c r="C6" s="20">
        <v>30086959.31992887</v>
      </c>
      <c r="D6" s="20">
        <v>69487918.291060239</v>
      </c>
      <c r="E6" s="20">
        <v>59266006.992181659</v>
      </c>
      <c r="F6" s="20">
        <v>337076.1946565723</v>
      </c>
      <c r="G6" s="25">
        <f t="shared" si="0"/>
        <v>191922135.96573815</v>
      </c>
      <c r="H6" s="21"/>
      <c r="I6" s="21"/>
      <c r="J6" s="19" t="s">
        <v>7</v>
      </c>
      <c r="K6" s="5">
        <f>SUM(G14:G16)</f>
        <v>595843143.69528186</v>
      </c>
      <c r="L6" s="12"/>
      <c r="M6" s="12">
        <f>(SUM(G14:G16)-SUM(G11:G13))/SUM(G11:G13)</f>
        <v>0.14196087214886302</v>
      </c>
      <c r="N6" s="23"/>
      <c r="O6" s="22">
        <v>43678</v>
      </c>
      <c r="P6" s="22"/>
      <c r="Q6" s="27"/>
      <c r="R6" s="22"/>
      <c r="S6" s="27"/>
      <c r="T6" s="27"/>
      <c r="U6" s="27"/>
      <c r="V6" s="21"/>
      <c r="W6" s="21"/>
      <c r="X6" s="19" t="s">
        <v>7</v>
      </c>
      <c r="Y6" s="5">
        <f>SUM(U14:U16)</f>
        <v>0</v>
      </c>
      <c r="Z6" s="12"/>
      <c r="AA6" s="12"/>
      <c r="AB6" s="23"/>
      <c r="AC6" s="23" t="s">
        <v>7</v>
      </c>
      <c r="AD6" s="26">
        <v>555.5</v>
      </c>
      <c r="AE6" s="21"/>
      <c r="AF6" s="21">
        <f t="shared" si="1"/>
        <v>2.0014689680499406E-2</v>
      </c>
      <c r="AG6" s="23"/>
      <c r="AH6" s="19" t="s">
        <v>238</v>
      </c>
      <c r="AI6" s="19">
        <f>SLOPE(AF8:AF13,AA8:AA13)</f>
        <v>0.11245457572506484</v>
      </c>
      <c r="AJ6" s="19">
        <f>INTERCEPT(AF8:AF13,AA8:AA13)</f>
        <v>4.2633491699345716E-2</v>
      </c>
      <c r="AK6" s="19">
        <f>RSQ(AF8:AF13,AA8:AA13)</f>
        <v>8.9339320112382103E-3</v>
      </c>
      <c r="AL6" s="23"/>
      <c r="AM6" s="23"/>
      <c r="AN6" s="23"/>
      <c r="AO6" s="23"/>
      <c r="AP6" s="23"/>
      <c r="AQ6" s="23"/>
      <c r="AR6" s="23"/>
      <c r="AS6" s="23"/>
      <c r="AT6" s="23"/>
    </row>
    <row r="7" spans="1:46" x14ac:dyDescent="0.35">
      <c r="A7" s="24">
        <v>43709</v>
      </c>
      <c r="B7" s="20">
        <v>30670253.464468658</v>
      </c>
      <c r="C7" s="20">
        <v>27316307.671887849</v>
      </c>
      <c r="D7" s="20">
        <v>66602008.89758794</v>
      </c>
      <c r="E7" s="20">
        <v>53673594.625349984</v>
      </c>
      <c r="F7" s="20">
        <v>345555.25902909657</v>
      </c>
      <c r="G7" s="25">
        <f t="shared" si="0"/>
        <v>178607719.91832352</v>
      </c>
      <c r="H7" s="21"/>
      <c r="I7" s="21"/>
      <c r="J7" s="19" t="s">
        <v>6</v>
      </c>
      <c r="K7" s="5">
        <f>SUM(G17:G19)</f>
        <v>703258806.06893229</v>
      </c>
      <c r="L7" s="12">
        <f t="shared" ref="L7:L13" si="2">(K7-K3)/K3</f>
        <v>0.23472679662881302</v>
      </c>
      <c r="M7" s="12">
        <f>(SUM(G17:G19)-SUM(G14:G16))/SUM(G14:G16)</f>
        <v>0.18027506653426142</v>
      </c>
      <c r="N7" s="23"/>
      <c r="O7" s="22">
        <v>43709</v>
      </c>
      <c r="P7" s="22"/>
      <c r="Q7" s="27"/>
      <c r="R7" s="22"/>
      <c r="S7" s="27"/>
      <c r="T7" s="27"/>
      <c r="U7" s="27"/>
      <c r="V7" s="21"/>
      <c r="W7" s="21"/>
      <c r="X7" s="19" t="s">
        <v>6</v>
      </c>
      <c r="Y7" s="5">
        <f>SUM(U17:U19)</f>
        <v>2941911</v>
      </c>
      <c r="Z7" s="12"/>
      <c r="AA7" s="12"/>
      <c r="AB7" s="23"/>
      <c r="AC7" s="23" t="s">
        <v>6</v>
      </c>
      <c r="AD7" s="26">
        <v>639.79999999999995</v>
      </c>
      <c r="AE7" s="21">
        <f t="shared" ref="AE7:AE13" si="3">(AD7-AD3)/AD3</f>
        <v>0.18153277931671274</v>
      </c>
      <c r="AF7" s="21">
        <f t="shared" si="1"/>
        <v>0.15175517551755166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</row>
    <row r="8" spans="1:46" x14ac:dyDescent="0.35">
      <c r="A8" s="24">
        <v>43739</v>
      </c>
      <c r="B8" s="20">
        <v>30905080.710305274</v>
      </c>
      <c r="C8" s="20">
        <v>25888480.664144207</v>
      </c>
      <c r="D8" s="20">
        <v>73844131.594884723</v>
      </c>
      <c r="E8" s="20">
        <v>53332259.522799537</v>
      </c>
      <c r="F8" s="20">
        <v>466409.06463480124</v>
      </c>
      <c r="G8" s="25">
        <f t="shared" si="0"/>
        <v>184436361.55676854</v>
      </c>
      <c r="H8" s="21"/>
      <c r="I8" s="21"/>
      <c r="J8" s="19" t="s">
        <v>5</v>
      </c>
      <c r="K8" s="5">
        <f>SUM(G20:G22)</f>
        <v>687106777.97935605</v>
      </c>
      <c r="L8" s="12">
        <f t="shared" si="2"/>
        <v>0.25044514001460549</v>
      </c>
      <c r="M8" s="12">
        <f>(SUM(G20:G22)-SUM(G17:G19))/SUM(G17:G19)</f>
        <v>-2.2967402541125163E-2</v>
      </c>
      <c r="N8" s="23"/>
      <c r="O8" s="22">
        <v>43739</v>
      </c>
      <c r="P8" s="22"/>
      <c r="Q8" s="27"/>
      <c r="R8" s="22"/>
      <c r="S8" s="27"/>
      <c r="T8" s="27"/>
      <c r="U8" s="27"/>
      <c r="V8" s="21"/>
      <c r="W8" s="21"/>
      <c r="X8" s="19" t="s">
        <v>5</v>
      </c>
      <c r="Y8" s="5">
        <f>SUM(U20:U22)</f>
        <v>2719973</v>
      </c>
      <c r="Z8" s="12"/>
      <c r="AA8" s="12">
        <f>(SUM(U20:U22)-SUM(U17:U19))/SUM(U17:U19)</f>
        <v>-7.5440079594522064E-2</v>
      </c>
      <c r="AB8" s="23"/>
      <c r="AC8" s="23" t="s">
        <v>5</v>
      </c>
      <c r="AD8" s="26">
        <v>651.4</v>
      </c>
      <c r="AE8" s="21">
        <f t="shared" si="3"/>
        <v>0.190423976608187</v>
      </c>
      <c r="AF8" s="21">
        <f t="shared" si="1"/>
        <v>1.8130665833072872E-2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</row>
    <row r="9" spans="1:46" x14ac:dyDescent="0.35">
      <c r="A9" s="24">
        <v>43770</v>
      </c>
      <c r="B9" s="20">
        <v>29262770.31960975</v>
      </c>
      <c r="C9" s="20">
        <v>25463209.539908968</v>
      </c>
      <c r="D9" s="20">
        <v>74131809.591563702</v>
      </c>
      <c r="E9" s="20">
        <v>49985939.691038206</v>
      </c>
      <c r="F9" s="20">
        <v>469087.37510655064</v>
      </c>
      <c r="G9" s="25">
        <f t="shared" si="0"/>
        <v>179312816.51722717</v>
      </c>
      <c r="H9" s="21"/>
      <c r="I9" s="21"/>
      <c r="J9" s="19" t="s">
        <v>4</v>
      </c>
      <c r="K9" s="5">
        <f>SUM(G23:G25)</f>
        <v>636860253.71846437</v>
      </c>
      <c r="L9" s="12">
        <f t="shared" si="2"/>
        <v>0.22057205569728633</v>
      </c>
      <c r="M9" s="12">
        <f>(SUM(G23:G25)-SUM(G20:G22))/SUM(G20:G22)</f>
        <v>-7.3127679526982223E-2</v>
      </c>
      <c r="N9" s="23"/>
      <c r="O9" s="22">
        <v>43770</v>
      </c>
      <c r="P9" s="22"/>
      <c r="Q9" s="27"/>
      <c r="R9" s="22"/>
      <c r="S9" s="27"/>
      <c r="T9" s="27"/>
      <c r="U9" s="27"/>
      <c r="V9" s="21"/>
      <c r="W9" s="21"/>
      <c r="X9" s="19" t="s">
        <v>4</v>
      </c>
      <c r="Y9" s="5">
        <f>SUM(U23:U25)</f>
        <v>2664918</v>
      </c>
      <c r="Z9" s="12"/>
      <c r="AA9" s="12">
        <f>(SUM(U23:U25)-SUM(U20:U22))/SUM(U20:U22)</f>
        <v>-2.0241009745317326E-2</v>
      </c>
      <c r="AB9" s="23"/>
      <c r="AC9" s="23" t="s">
        <v>4</v>
      </c>
      <c r="AD9" s="26">
        <v>667.6</v>
      </c>
      <c r="AE9" s="21">
        <f t="shared" si="3"/>
        <v>0.22585383767903047</v>
      </c>
      <c r="AF9" s="21">
        <f t="shared" si="1"/>
        <v>2.4869511820693961E-2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</row>
    <row r="10" spans="1:46" x14ac:dyDescent="0.35">
      <c r="A10" s="24">
        <v>43800</v>
      </c>
      <c r="B10" s="20">
        <v>31463773.679149956</v>
      </c>
      <c r="C10" s="20">
        <v>27808941.733968891</v>
      </c>
      <c r="D10" s="20">
        <v>79620973.681927294</v>
      </c>
      <c r="E10" s="20">
        <v>46393240.775123633</v>
      </c>
      <c r="F10" s="20">
        <v>453634.54172278824</v>
      </c>
      <c r="G10" s="25">
        <f t="shared" si="0"/>
        <v>185740564.41189253</v>
      </c>
      <c r="H10" s="21"/>
      <c r="I10" s="21"/>
      <c r="J10" s="19" t="s">
        <v>3</v>
      </c>
      <c r="K10" s="5">
        <f>SUM(G26:G28)</f>
        <v>654955067.37747169</v>
      </c>
      <c r="L10" s="12">
        <f t="shared" si="2"/>
        <v>9.9207189522382166E-2</v>
      </c>
      <c r="M10" s="12">
        <f>(SUM(G26:G28)-SUM(G23:G25))/SUM(G23:G25)</f>
        <v>2.8412534073772568E-2</v>
      </c>
      <c r="N10" s="23"/>
      <c r="O10" s="22">
        <v>43800</v>
      </c>
      <c r="P10" s="22"/>
      <c r="Q10" s="27"/>
      <c r="R10" s="22"/>
      <c r="S10" s="27"/>
      <c r="T10" s="27"/>
      <c r="U10" s="27"/>
      <c r="V10" s="21"/>
      <c r="W10" s="21"/>
      <c r="X10" s="19" t="s">
        <v>3</v>
      </c>
      <c r="Y10" s="5">
        <f>SUM(U26:U28)</f>
        <v>2422139</v>
      </c>
      <c r="Z10" s="12"/>
      <c r="AA10" s="12">
        <f>(SUM(U26:U28)-SUM(U23:U25))/SUM(U23:U25)</f>
        <v>-9.1101865048005229E-2</v>
      </c>
      <c r="AB10" s="23"/>
      <c r="AC10" s="23" t="s">
        <v>3</v>
      </c>
      <c r="AD10" s="26">
        <v>707.8</v>
      </c>
      <c r="AE10" s="21">
        <f t="shared" si="3"/>
        <v>0.27416741674167411</v>
      </c>
      <c r="AF10" s="21">
        <f t="shared" si="1"/>
        <v>6.0215698022768022E-2</v>
      </c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</row>
    <row r="11" spans="1:46" x14ac:dyDescent="0.35">
      <c r="A11" s="24">
        <v>43831</v>
      </c>
      <c r="B11" s="20">
        <v>32906152.686740674</v>
      </c>
      <c r="C11" s="20">
        <v>28045758.038398325</v>
      </c>
      <c r="D11" s="20">
        <v>82844214.251024246</v>
      </c>
      <c r="E11" s="20">
        <v>43385550.005700633</v>
      </c>
      <c r="F11" s="20">
        <v>472609.10895781731</v>
      </c>
      <c r="G11" s="25">
        <f t="shared" si="0"/>
        <v>187654284.09082168</v>
      </c>
      <c r="H11" s="21"/>
      <c r="I11" s="21"/>
      <c r="J11" s="19" t="s">
        <v>2</v>
      </c>
      <c r="K11" s="5">
        <f>SUM(G29:G31)</f>
        <v>681791985.86787796</v>
      </c>
      <c r="L11" s="12">
        <f t="shared" si="2"/>
        <v>-3.0524779804819383E-2</v>
      </c>
      <c r="M11" s="12">
        <f>(SUM(G29:G31)-SUM(G26:G28))/SUM(G26:G28)</f>
        <v>4.0975205517326418E-2</v>
      </c>
      <c r="N11" s="23"/>
      <c r="O11" s="22">
        <v>43831</v>
      </c>
      <c r="P11" s="22"/>
      <c r="Q11" s="27"/>
      <c r="R11" s="22"/>
      <c r="S11" s="27"/>
      <c r="T11" s="27"/>
      <c r="U11" s="27"/>
      <c r="V11" s="21"/>
      <c r="W11" s="21"/>
      <c r="X11" s="19" t="s">
        <v>2</v>
      </c>
      <c r="Y11" s="5">
        <f>SUM(U29:U31)</f>
        <v>2417194</v>
      </c>
      <c r="Z11" s="12">
        <f t="shared" ref="Z11:Z13" si="4">(Y11-Y7)/Y7</f>
        <v>-0.17835923656426045</v>
      </c>
      <c r="AA11" s="12">
        <f>(SUM(U29:U31)-SUM(U26:U28))/SUM(U26:U28)</f>
        <v>-2.0415839057956625E-3</v>
      </c>
      <c r="AB11" s="23"/>
      <c r="AC11" s="23" t="s">
        <v>2</v>
      </c>
      <c r="AD11" s="26">
        <v>801.8</v>
      </c>
      <c r="AE11" s="21">
        <f t="shared" si="3"/>
        <v>0.25320412628946548</v>
      </c>
      <c r="AF11" s="21">
        <f t="shared" si="1"/>
        <v>0.13280587736648772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</row>
    <row r="12" spans="1:46" x14ac:dyDescent="0.35">
      <c r="A12" s="24">
        <v>43862</v>
      </c>
      <c r="B12" s="20">
        <v>27453859.249226063</v>
      </c>
      <c r="C12" s="20">
        <v>25046488.920674294</v>
      </c>
      <c r="D12" s="20">
        <v>70428712.706218436</v>
      </c>
      <c r="E12" s="20">
        <v>38090953.629406005</v>
      </c>
      <c r="F12" s="20">
        <v>448450.2451880374</v>
      </c>
      <c r="G12" s="25">
        <f t="shared" si="0"/>
        <v>161468464.75071284</v>
      </c>
      <c r="H12" s="21"/>
      <c r="I12" s="21"/>
      <c r="J12" s="19" t="s">
        <v>1</v>
      </c>
      <c r="K12" s="5">
        <f>SUM(G32:G34)</f>
        <v>632487822.31566536</v>
      </c>
      <c r="L12" s="12">
        <f t="shared" si="2"/>
        <v>-7.9491219435084221E-2</v>
      </c>
      <c r="M12" s="12">
        <f>(SUM(G32:G34)-SUM(G29:G31))/SUM(G29:G31)</f>
        <v>-7.231555162598681E-2</v>
      </c>
      <c r="N12" s="23"/>
      <c r="O12" s="22">
        <v>43862</v>
      </c>
      <c r="P12" s="22"/>
      <c r="Q12" s="27"/>
      <c r="R12" s="22"/>
      <c r="S12" s="27"/>
      <c r="T12" s="27"/>
      <c r="U12" s="27"/>
      <c r="V12" s="21"/>
      <c r="W12" s="21"/>
      <c r="X12" s="19" t="s">
        <v>1</v>
      </c>
      <c r="Y12" s="5">
        <f>SUM(U32:U34)</f>
        <v>2470588</v>
      </c>
      <c r="Z12" s="12">
        <f t="shared" si="4"/>
        <v>-9.168657188876507E-2</v>
      </c>
      <c r="AA12" s="12">
        <f>(SUM(U32:U34)-SUM(U29:U31))/SUM(U29:U31)</f>
        <v>2.208924893905909E-2</v>
      </c>
      <c r="AB12" s="23"/>
      <c r="AC12" s="23" t="s">
        <v>1</v>
      </c>
      <c r="AD12" s="26">
        <v>806.1</v>
      </c>
      <c r="AE12" s="21">
        <f t="shared" si="3"/>
        <v>0.23748848633712014</v>
      </c>
      <c r="AF12" s="21">
        <f t="shared" si="1"/>
        <v>5.3629333998504222E-3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</row>
    <row r="13" spans="1:46" x14ac:dyDescent="0.35">
      <c r="A13" s="24">
        <v>43891</v>
      </c>
      <c r="B13" s="20">
        <v>28290955.705871705</v>
      </c>
      <c r="C13" s="20">
        <v>23377887.796392664</v>
      </c>
      <c r="D13" s="20">
        <v>83715252.683555722</v>
      </c>
      <c r="E13" s="20">
        <v>36761771.162749782</v>
      </c>
      <c r="F13" s="20">
        <v>503327.33898121415</v>
      </c>
      <c r="G13" s="25">
        <f t="shared" si="0"/>
        <v>172649194.68755108</v>
      </c>
      <c r="H13" s="21"/>
      <c r="I13" s="21"/>
      <c r="J13" s="19" t="s">
        <v>0</v>
      </c>
      <c r="K13" s="5">
        <f>SUM(G35:G37)</f>
        <v>617189606.74981046</v>
      </c>
      <c r="L13" s="12">
        <f t="shared" si="2"/>
        <v>-3.0886912558606119E-2</v>
      </c>
      <c r="M13" s="12">
        <f>(SUM(G35:G37)-SUM(G32:G34))/SUM(G32:G34)</f>
        <v>-2.4187367765983316E-2</v>
      </c>
      <c r="N13" s="23"/>
      <c r="O13" s="22">
        <v>43891</v>
      </c>
      <c r="P13" s="22"/>
      <c r="Q13" s="27"/>
      <c r="R13" s="22"/>
      <c r="S13" s="27"/>
      <c r="T13" s="27"/>
      <c r="U13" s="27"/>
      <c r="V13" s="21"/>
      <c r="W13" s="21"/>
      <c r="X13" s="19" t="s">
        <v>0</v>
      </c>
      <c r="Y13" s="5">
        <f>SUM(U35:U37)</f>
        <v>2361395</v>
      </c>
      <c r="Z13" s="12">
        <f t="shared" si="4"/>
        <v>-0.11389581217883628</v>
      </c>
      <c r="AA13" s="12">
        <f>(SUM(U35:U37)-SUM(U32:U34))/SUM(U32:U34)</f>
        <v>-4.4197170875921038E-2</v>
      </c>
      <c r="AB13" s="23"/>
      <c r="AC13" s="23" t="s">
        <v>0</v>
      </c>
      <c r="AD13" s="25">
        <v>798.6</v>
      </c>
      <c r="AE13" s="21">
        <f t="shared" si="3"/>
        <v>0.1962252846015578</v>
      </c>
      <c r="AF13" s="21">
        <f t="shared" si="1"/>
        <v>-9.3040565686639369E-3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</row>
    <row r="14" spans="1:46" x14ac:dyDescent="0.35">
      <c r="A14" s="24">
        <v>43922</v>
      </c>
      <c r="B14" s="20">
        <v>28923610.937537663</v>
      </c>
      <c r="C14" s="20">
        <v>21406940.855078839</v>
      </c>
      <c r="D14" s="20">
        <v>93934094.473118305</v>
      </c>
      <c r="E14" s="20">
        <v>34667748.940839276</v>
      </c>
      <c r="F14" s="20">
        <v>498557.31212367438</v>
      </c>
      <c r="G14" s="25">
        <f t="shared" si="0"/>
        <v>179430952.51869777</v>
      </c>
      <c r="H14" s="21"/>
      <c r="I14" s="21"/>
      <c r="J14" s="21"/>
      <c r="K14" s="21"/>
      <c r="L14" s="21"/>
      <c r="M14" s="21"/>
      <c r="N14" s="23"/>
      <c r="O14" s="22">
        <v>43922</v>
      </c>
      <c r="P14" s="22"/>
      <c r="Q14" s="27"/>
      <c r="R14" s="22"/>
      <c r="S14" s="27"/>
      <c r="T14" s="27"/>
      <c r="U14" s="27"/>
      <c r="V14" s="21"/>
      <c r="W14" s="21"/>
      <c r="X14" s="21"/>
      <c r="Y14" s="21"/>
      <c r="Z14" s="21"/>
      <c r="AA14" s="21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</row>
    <row r="15" spans="1:46" x14ac:dyDescent="0.35">
      <c r="A15" s="24">
        <v>43952</v>
      </c>
      <c r="B15" s="20">
        <v>32395956.741160087</v>
      </c>
      <c r="C15" s="20">
        <v>24844873.978831686</v>
      </c>
      <c r="D15" s="20">
        <v>114521316.36710307</v>
      </c>
      <c r="E15" s="20">
        <v>36606158.186513335</v>
      </c>
      <c r="F15" s="20">
        <v>647930.43488504679</v>
      </c>
      <c r="G15" s="25">
        <f t="shared" si="0"/>
        <v>209016235.70849323</v>
      </c>
      <c r="H15" s="21">
        <f t="shared" ref="H15:H39" si="5">(G15-G3)/G3</f>
        <v>7.1562890470326615E-2</v>
      </c>
      <c r="I15" s="21"/>
      <c r="J15" s="21"/>
      <c r="K15" s="21"/>
      <c r="L15" s="21"/>
      <c r="M15" s="21"/>
      <c r="N15" s="23"/>
      <c r="O15" s="22">
        <v>43952</v>
      </c>
      <c r="P15" s="22"/>
      <c r="Q15" s="27"/>
      <c r="R15" s="22"/>
      <c r="S15" s="27"/>
      <c r="T15" s="27"/>
      <c r="U15" s="27"/>
      <c r="V15" s="21"/>
      <c r="W15" s="21"/>
      <c r="X15" s="21"/>
      <c r="Y15" s="21"/>
      <c r="Z15" s="21"/>
      <c r="AA15" s="21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</row>
    <row r="16" spans="1:46" x14ac:dyDescent="0.35">
      <c r="A16" s="24">
        <v>43983</v>
      </c>
      <c r="B16" s="20">
        <v>33822698.249474861</v>
      </c>
      <c r="C16" s="20">
        <v>24776219.825434379</v>
      </c>
      <c r="D16" s="20">
        <v>109905277.96195614</v>
      </c>
      <c r="E16" s="20">
        <v>38097594.15538913</v>
      </c>
      <c r="F16" s="20">
        <v>794165.27583640558</v>
      </c>
      <c r="G16" s="25">
        <f t="shared" si="0"/>
        <v>207395955.46809092</v>
      </c>
      <c r="H16" s="21">
        <f t="shared" si="5"/>
        <v>9.7962139592749103E-2</v>
      </c>
      <c r="I16" s="21"/>
      <c r="J16" s="21"/>
      <c r="K16" s="21"/>
      <c r="L16" s="21"/>
      <c r="M16" s="21"/>
      <c r="N16" s="23"/>
      <c r="O16" s="22">
        <v>43983</v>
      </c>
      <c r="P16" s="22"/>
      <c r="Q16" s="27"/>
      <c r="R16" s="22"/>
      <c r="S16" s="27"/>
      <c r="T16" s="27"/>
      <c r="U16" s="27"/>
      <c r="V16" s="21"/>
      <c r="W16" s="21"/>
      <c r="X16" s="21"/>
      <c r="Y16" s="21"/>
      <c r="Z16" s="21"/>
      <c r="AA16" s="21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</row>
    <row r="17" spans="1:46" x14ac:dyDescent="0.35">
      <c r="A17" s="24">
        <v>44013</v>
      </c>
      <c r="B17" s="20">
        <v>39522039.700163782</v>
      </c>
      <c r="C17" s="20">
        <v>26033979.932284005</v>
      </c>
      <c r="D17" s="20">
        <v>123147361.75665858</v>
      </c>
      <c r="E17" s="20">
        <v>43568451.278574467</v>
      </c>
      <c r="F17" s="20">
        <v>901812.53485393128</v>
      </c>
      <c r="G17" s="25">
        <f t="shared" si="0"/>
        <v>233173645.20253477</v>
      </c>
      <c r="H17" s="21">
        <f t="shared" si="5"/>
        <v>0.17151215660850383</v>
      </c>
      <c r="I17" s="21"/>
      <c r="J17" s="21"/>
      <c r="K17" s="21"/>
      <c r="L17" s="21"/>
      <c r="M17" s="21"/>
      <c r="N17" s="23"/>
      <c r="O17" s="22">
        <v>44013</v>
      </c>
      <c r="P17" s="27">
        <v>179946</v>
      </c>
      <c r="Q17" s="27">
        <v>152352</v>
      </c>
      <c r="R17" s="27">
        <v>1015759</v>
      </c>
      <c r="S17" s="27">
        <v>514324</v>
      </c>
      <c r="T17" s="27">
        <v>516774</v>
      </c>
      <c r="U17" s="27">
        <f t="shared" ref="U17:U39" si="6">SUM(S17:T17)</f>
        <v>1031098</v>
      </c>
      <c r="V17" s="21"/>
      <c r="W17" s="21"/>
      <c r="X17" s="21"/>
      <c r="Y17" s="21"/>
      <c r="Z17" s="21"/>
      <c r="AA17" s="21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1:46" x14ac:dyDescent="0.35">
      <c r="A18" s="24">
        <v>44044</v>
      </c>
      <c r="B18" s="20">
        <v>40605905.271602526</v>
      </c>
      <c r="C18" s="20">
        <v>26008897.001253799</v>
      </c>
      <c r="D18" s="20">
        <v>129932057.96658939</v>
      </c>
      <c r="E18" s="20">
        <v>44463718.957133435</v>
      </c>
      <c r="F18" s="20">
        <v>947810.91801479564</v>
      </c>
      <c r="G18" s="25">
        <f t="shared" si="0"/>
        <v>241958390.11459395</v>
      </c>
      <c r="H18" s="21">
        <f t="shared" si="5"/>
        <v>0.2607112196676899</v>
      </c>
      <c r="I18" s="21"/>
      <c r="J18" s="21"/>
      <c r="K18" s="21"/>
      <c r="L18" s="21"/>
      <c r="M18" s="21"/>
      <c r="N18" s="23"/>
      <c r="O18" s="22">
        <v>44044</v>
      </c>
      <c r="P18" s="27">
        <v>160282</v>
      </c>
      <c r="Q18" s="27">
        <v>144537</v>
      </c>
      <c r="R18" s="27">
        <v>1042874</v>
      </c>
      <c r="S18" s="27">
        <v>494821</v>
      </c>
      <c r="T18" s="27">
        <v>512176</v>
      </c>
      <c r="U18" s="27">
        <f t="shared" si="6"/>
        <v>1006997</v>
      </c>
      <c r="V18" s="21"/>
      <c r="W18" s="21"/>
      <c r="X18" s="21"/>
      <c r="Y18" s="21"/>
      <c r="Z18" s="21"/>
      <c r="AA18" s="21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</row>
    <row r="19" spans="1:46" x14ac:dyDescent="0.35">
      <c r="A19" s="24">
        <v>44075</v>
      </c>
      <c r="B19" s="20">
        <v>37734264.26458168</v>
      </c>
      <c r="C19" s="20">
        <v>23060896.329788577</v>
      </c>
      <c r="D19" s="20">
        <v>123283744.02716029</v>
      </c>
      <c r="E19" s="20">
        <v>43228441.853483692</v>
      </c>
      <c r="F19" s="20">
        <v>819424.27678933111</v>
      </c>
      <c r="G19" s="25">
        <f t="shared" si="0"/>
        <v>228126770.75180355</v>
      </c>
      <c r="H19" s="21">
        <f t="shared" si="5"/>
        <v>0.27725033865347398</v>
      </c>
      <c r="I19" s="21"/>
      <c r="J19" s="21"/>
      <c r="K19" s="21"/>
      <c r="L19" s="21"/>
      <c r="M19" s="21"/>
      <c r="N19" s="23"/>
      <c r="O19" s="22">
        <v>44075</v>
      </c>
      <c r="P19" s="27">
        <v>156467</v>
      </c>
      <c r="Q19" s="27">
        <v>138676</v>
      </c>
      <c r="R19" s="27">
        <v>1059631</v>
      </c>
      <c r="S19" s="27">
        <v>459990</v>
      </c>
      <c r="T19" s="27">
        <v>443826</v>
      </c>
      <c r="U19" s="27">
        <f t="shared" si="6"/>
        <v>903816</v>
      </c>
      <c r="V19" s="21"/>
      <c r="W19" s="21"/>
      <c r="X19" s="21"/>
      <c r="Y19" s="21"/>
      <c r="Z19" s="21"/>
      <c r="AA19" s="21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</row>
    <row r="20" spans="1:46" x14ac:dyDescent="0.35">
      <c r="A20" s="24">
        <v>44105</v>
      </c>
      <c r="B20" s="20">
        <v>39133087.562211156</v>
      </c>
      <c r="C20" s="20">
        <v>22408608.135512739</v>
      </c>
      <c r="D20" s="20">
        <v>126956615.08003798</v>
      </c>
      <c r="E20" s="20">
        <v>43233053.868111745</v>
      </c>
      <c r="F20" s="20">
        <v>807947.46547974274</v>
      </c>
      <c r="G20" s="25">
        <f t="shared" si="0"/>
        <v>232539312.11135334</v>
      </c>
      <c r="H20" s="21">
        <f t="shared" si="5"/>
        <v>0.26081055898393968</v>
      </c>
      <c r="I20" s="21"/>
      <c r="J20" s="21"/>
      <c r="K20" s="21"/>
      <c r="L20" s="21"/>
      <c r="M20" s="21"/>
      <c r="N20" s="23"/>
      <c r="O20" s="22">
        <v>44105</v>
      </c>
      <c r="P20" s="27">
        <v>166492</v>
      </c>
      <c r="Q20" s="27">
        <v>157422</v>
      </c>
      <c r="R20" s="27">
        <v>1005737</v>
      </c>
      <c r="S20" s="27">
        <v>491179</v>
      </c>
      <c r="T20" s="27">
        <v>465688</v>
      </c>
      <c r="U20" s="27">
        <f t="shared" si="6"/>
        <v>956867</v>
      </c>
      <c r="V20" s="21"/>
      <c r="W20" s="21"/>
      <c r="X20" s="21"/>
      <c r="Y20" s="21"/>
      <c r="Z20" s="21"/>
      <c r="AA20" s="21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</row>
    <row r="21" spans="1:46" x14ac:dyDescent="0.35">
      <c r="A21" s="24">
        <v>44136</v>
      </c>
      <c r="B21" s="20">
        <v>37163274.719467349</v>
      </c>
      <c r="C21" s="20">
        <v>21648977.37919572</v>
      </c>
      <c r="D21" s="20">
        <v>124761331.05741133</v>
      </c>
      <c r="E21" s="20">
        <v>42152612.859427541</v>
      </c>
      <c r="F21" s="20">
        <v>722344.56585245719</v>
      </c>
      <c r="G21" s="25">
        <f t="shared" si="0"/>
        <v>226448540.58135441</v>
      </c>
      <c r="H21" s="21">
        <f t="shared" si="5"/>
        <v>0.26286868378757944</v>
      </c>
      <c r="I21" s="21"/>
      <c r="J21" s="21"/>
      <c r="K21" s="21"/>
      <c r="L21" s="21"/>
      <c r="M21" s="21"/>
      <c r="N21" s="23"/>
      <c r="O21" s="22">
        <v>44136</v>
      </c>
      <c r="P21" s="27">
        <v>153117</v>
      </c>
      <c r="Q21" s="27">
        <v>128975</v>
      </c>
      <c r="R21" s="27">
        <v>1089545</v>
      </c>
      <c r="S21" s="27">
        <v>409209</v>
      </c>
      <c r="T21" s="27">
        <v>459283</v>
      </c>
      <c r="U21" s="27">
        <f t="shared" si="6"/>
        <v>868492</v>
      </c>
      <c r="V21" s="21"/>
      <c r="W21" s="21"/>
      <c r="X21" s="21"/>
      <c r="Y21" s="21"/>
      <c r="Z21" s="21"/>
      <c r="AA21" s="21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</row>
    <row r="22" spans="1:46" x14ac:dyDescent="0.35">
      <c r="A22" s="24">
        <v>44166</v>
      </c>
      <c r="B22" s="20">
        <v>38847724.883651301</v>
      </c>
      <c r="C22" s="20">
        <v>22789175.590047061</v>
      </c>
      <c r="D22" s="20">
        <v>123362644.78939997</v>
      </c>
      <c r="E22" s="20">
        <v>42464306.41794914</v>
      </c>
      <c r="F22" s="20">
        <v>655073.60560087126</v>
      </c>
      <c r="G22" s="25">
        <f t="shared" si="0"/>
        <v>228118925.28664833</v>
      </c>
      <c r="H22" s="21">
        <f t="shared" si="5"/>
        <v>0.22815888930314035</v>
      </c>
      <c r="I22" s="21"/>
      <c r="J22" s="21"/>
      <c r="K22" s="21"/>
      <c r="L22" s="21"/>
      <c r="M22" s="21"/>
      <c r="N22" s="23"/>
      <c r="O22" s="22">
        <v>44166</v>
      </c>
      <c r="P22" s="27">
        <v>175764</v>
      </c>
      <c r="Q22" s="27">
        <v>157306</v>
      </c>
      <c r="R22" s="27">
        <v>1005139</v>
      </c>
      <c r="S22" s="27">
        <v>438307</v>
      </c>
      <c r="T22" s="27">
        <v>456307</v>
      </c>
      <c r="U22" s="27">
        <f t="shared" si="6"/>
        <v>894614</v>
      </c>
      <c r="V22" s="21"/>
      <c r="W22" s="21"/>
      <c r="X22" s="21"/>
      <c r="Y22" s="21"/>
      <c r="Z22" s="21"/>
      <c r="AA22" s="21"/>
      <c r="AB22" s="21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</row>
    <row r="23" spans="1:46" x14ac:dyDescent="0.35">
      <c r="A23" s="24">
        <v>44197</v>
      </c>
      <c r="B23" s="20">
        <v>38657151.555176847</v>
      </c>
      <c r="C23" s="20">
        <v>23347958.807362087</v>
      </c>
      <c r="D23" s="20">
        <v>125816186.60671496</v>
      </c>
      <c r="E23" s="20">
        <v>39675360.947210386</v>
      </c>
      <c r="F23" s="20">
        <v>889092.53746472113</v>
      </c>
      <c r="G23" s="25">
        <f t="shared" si="0"/>
        <v>228385750.45392898</v>
      </c>
      <c r="H23" s="21">
        <f t="shared" si="5"/>
        <v>0.21705588316541663</v>
      </c>
      <c r="I23" s="21"/>
      <c r="J23" s="21"/>
      <c r="K23" s="21"/>
      <c r="L23" s="21"/>
      <c r="M23" s="21"/>
      <c r="N23" s="23"/>
      <c r="O23" s="22">
        <v>44197</v>
      </c>
      <c r="P23" s="27">
        <v>210386</v>
      </c>
      <c r="Q23" s="27">
        <v>132669</v>
      </c>
      <c r="R23" s="27">
        <v>1078774</v>
      </c>
      <c r="S23" s="27">
        <v>457387</v>
      </c>
      <c r="T23" s="27">
        <v>465948</v>
      </c>
      <c r="U23" s="27">
        <f t="shared" si="6"/>
        <v>923335</v>
      </c>
      <c r="V23" s="21"/>
      <c r="W23" s="21"/>
      <c r="X23" s="21"/>
      <c r="Y23" s="21"/>
      <c r="Z23" s="21"/>
      <c r="AA23" s="21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</row>
    <row r="24" spans="1:46" x14ac:dyDescent="0.35">
      <c r="A24" s="24">
        <v>44228</v>
      </c>
      <c r="B24" s="20">
        <v>34101256.266532943</v>
      </c>
      <c r="C24" s="20">
        <v>20865901.779285803</v>
      </c>
      <c r="D24" s="20">
        <v>108790981.24003042</v>
      </c>
      <c r="E24" s="20">
        <v>33035577.758673284</v>
      </c>
      <c r="F24" s="20">
        <v>814652.5017951983</v>
      </c>
      <c r="G24" s="25">
        <f t="shared" si="0"/>
        <v>197608369.54631764</v>
      </c>
      <c r="H24" s="21">
        <f t="shared" si="5"/>
        <v>0.22382020446779066</v>
      </c>
      <c r="I24" s="21"/>
      <c r="J24" s="21"/>
      <c r="K24" s="21"/>
      <c r="L24" s="21"/>
      <c r="M24" s="21"/>
      <c r="N24" s="23"/>
      <c r="O24" s="22">
        <v>44228</v>
      </c>
      <c r="P24" s="27">
        <v>119377</v>
      </c>
      <c r="Q24" s="27">
        <v>115099</v>
      </c>
      <c r="R24" s="27">
        <v>890216</v>
      </c>
      <c r="S24" s="27">
        <v>360104</v>
      </c>
      <c r="T24" s="27">
        <v>400385</v>
      </c>
      <c r="U24" s="27">
        <f t="shared" si="6"/>
        <v>760489</v>
      </c>
      <c r="V24" s="21"/>
      <c r="W24" s="21"/>
      <c r="X24" s="21"/>
      <c r="Y24" s="21"/>
      <c r="Z24" s="21"/>
      <c r="AA24" s="21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</row>
    <row r="25" spans="1:46" x14ac:dyDescent="0.35">
      <c r="A25" s="24">
        <v>44256</v>
      </c>
      <c r="B25" s="20">
        <v>36703848.1132081</v>
      </c>
      <c r="C25" s="20">
        <v>22704493.497362666</v>
      </c>
      <c r="D25" s="20">
        <v>115610345.35230233</v>
      </c>
      <c r="E25" s="20">
        <v>35098958.025624409</v>
      </c>
      <c r="F25" s="20">
        <v>748488.72972024058</v>
      </c>
      <c r="G25" s="25">
        <f t="shared" si="0"/>
        <v>210866133.71821773</v>
      </c>
      <c r="H25" s="21">
        <f t="shared" si="5"/>
        <v>0.22135602253939904</v>
      </c>
      <c r="I25" s="21"/>
      <c r="J25" s="21"/>
      <c r="K25" s="21"/>
      <c r="L25" s="21"/>
      <c r="M25" s="21"/>
      <c r="N25" s="23"/>
      <c r="O25" s="22">
        <v>44256</v>
      </c>
      <c r="P25" s="27">
        <v>169872</v>
      </c>
      <c r="Q25" s="27">
        <v>159246</v>
      </c>
      <c r="R25" s="27">
        <v>861190</v>
      </c>
      <c r="S25" s="27">
        <v>412413</v>
      </c>
      <c r="T25" s="27">
        <v>568681</v>
      </c>
      <c r="U25" s="27">
        <f t="shared" si="6"/>
        <v>981094</v>
      </c>
      <c r="V25" s="21"/>
      <c r="W25" s="21"/>
      <c r="X25" s="21"/>
      <c r="Y25" s="21"/>
      <c r="Z25" s="21"/>
      <c r="AA25" s="21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</row>
    <row r="26" spans="1:46" x14ac:dyDescent="0.35">
      <c r="A26" s="24">
        <v>44287</v>
      </c>
      <c r="B26" s="20">
        <v>36192644.722016796</v>
      </c>
      <c r="C26" s="20">
        <v>21402056.155203167</v>
      </c>
      <c r="D26" s="20">
        <v>116415450.12802984</v>
      </c>
      <c r="E26" s="20">
        <v>34451466.050324932</v>
      </c>
      <c r="F26" s="20">
        <v>700551.36020919087</v>
      </c>
      <c r="G26" s="25">
        <f t="shared" si="0"/>
        <v>209162168.41578391</v>
      </c>
      <c r="H26" s="21">
        <f t="shared" si="5"/>
        <v>0.1656972527857922</v>
      </c>
      <c r="I26" s="21"/>
      <c r="J26" s="21"/>
      <c r="K26" s="21"/>
      <c r="L26" s="21"/>
      <c r="M26" s="21"/>
      <c r="N26" s="23"/>
      <c r="O26" s="22">
        <v>44287</v>
      </c>
      <c r="P26" s="27">
        <v>166471</v>
      </c>
      <c r="Q26" s="27">
        <v>141095</v>
      </c>
      <c r="R26" s="27">
        <v>802680</v>
      </c>
      <c r="S26" s="27">
        <v>379542</v>
      </c>
      <c r="T26" s="27">
        <v>458191</v>
      </c>
      <c r="U26" s="27">
        <f t="shared" si="6"/>
        <v>837733</v>
      </c>
      <c r="V26" s="21"/>
      <c r="W26" s="21"/>
      <c r="X26" s="21"/>
      <c r="Y26" s="21"/>
      <c r="Z26" s="21"/>
      <c r="AA26" s="21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</row>
    <row r="27" spans="1:46" x14ac:dyDescent="0.35">
      <c r="A27" s="24">
        <v>44317</v>
      </c>
      <c r="B27" s="20">
        <v>40871522.371426649</v>
      </c>
      <c r="C27" s="20">
        <v>21974156.344483912</v>
      </c>
      <c r="D27" s="20">
        <v>121201095.59727708</v>
      </c>
      <c r="E27" s="20">
        <v>37454854.176524445</v>
      </c>
      <c r="F27" s="20">
        <v>756216.22742048418</v>
      </c>
      <c r="G27" s="25">
        <f t="shared" si="0"/>
        <v>222257844.71713254</v>
      </c>
      <c r="H27" s="21">
        <f t="shared" si="5"/>
        <v>6.3352059536211633E-2</v>
      </c>
      <c r="I27" s="21"/>
      <c r="J27" s="21"/>
      <c r="K27" s="21"/>
      <c r="L27" s="21"/>
      <c r="M27" s="21"/>
      <c r="N27" s="23"/>
      <c r="O27" s="22">
        <v>44317</v>
      </c>
      <c r="P27" s="27">
        <v>153017</v>
      </c>
      <c r="Q27" s="27">
        <v>148994</v>
      </c>
      <c r="R27" s="27">
        <v>925240</v>
      </c>
      <c r="S27" s="27">
        <v>391676</v>
      </c>
      <c r="T27" s="27">
        <v>426547</v>
      </c>
      <c r="U27" s="27">
        <f t="shared" si="6"/>
        <v>818223</v>
      </c>
      <c r="V27" s="21"/>
      <c r="W27" s="21"/>
      <c r="X27" s="21"/>
      <c r="Y27" s="21"/>
      <c r="Z27" s="21"/>
      <c r="AA27" s="21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</row>
    <row r="28" spans="1:46" x14ac:dyDescent="0.35">
      <c r="A28" s="24">
        <v>44348</v>
      </c>
      <c r="B28" s="20">
        <v>43611148.405568108</v>
      </c>
      <c r="C28" s="20">
        <v>21737882.077040501</v>
      </c>
      <c r="D28" s="20">
        <v>119212986.26536377</v>
      </c>
      <c r="E28" s="20">
        <v>38104569.31546288</v>
      </c>
      <c r="F28" s="20">
        <v>868468.1811199924</v>
      </c>
      <c r="G28" s="25">
        <f t="shared" si="0"/>
        <v>223535054.24455523</v>
      </c>
      <c r="H28" s="21">
        <f t="shared" si="5"/>
        <v>7.7817808645489275E-2</v>
      </c>
      <c r="I28" s="21"/>
      <c r="J28" s="21"/>
      <c r="K28" s="21"/>
      <c r="L28" s="21"/>
      <c r="M28" s="21"/>
      <c r="N28" s="23"/>
      <c r="O28" s="22">
        <v>44348</v>
      </c>
      <c r="P28" s="27">
        <v>116289</v>
      </c>
      <c r="Q28" s="27">
        <v>120682</v>
      </c>
      <c r="R28" s="27">
        <v>920790</v>
      </c>
      <c r="S28" s="27">
        <v>381002</v>
      </c>
      <c r="T28" s="27">
        <v>385181</v>
      </c>
      <c r="U28" s="27">
        <f t="shared" si="6"/>
        <v>766183</v>
      </c>
      <c r="V28" s="21"/>
      <c r="W28" s="21"/>
      <c r="X28" s="21"/>
      <c r="Y28" s="21"/>
      <c r="Z28" s="21"/>
      <c r="AA28" s="21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</row>
    <row r="29" spans="1:46" x14ac:dyDescent="0.35">
      <c r="A29" s="24">
        <v>44378</v>
      </c>
      <c r="B29" s="20">
        <v>45027031.566089876</v>
      </c>
      <c r="C29" s="20">
        <v>23839958.790405381</v>
      </c>
      <c r="D29" s="20">
        <v>126859304.27888237</v>
      </c>
      <c r="E29" s="20">
        <v>40379207.298400261</v>
      </c>
      <c r="F29" s="20">
        <v>877263.76775478665</v>
      </c>
      <c r="G29" s="25">
        <f t="shared" si="0"/>
        <v>236982765.70153269</v>
      </c>
      <c r="H29" s="21">
        <f t="shared" si="5"/>
        <v>1.6335982120489312E-2</v>
      </c>
      <c r="I29" s="21"/>
      <c r="J29" s="21"/>
      <c r="K29" s="21"/>
      <c r="L29" s="21"/>
      <c r="M29" s="21"/>
      <c r="N29" s="23"/>
      <c r="O29" s="22">
        <v>44378</v>
      </c>
      <c r="P29" s="27">
        <v>128743</v>
      </c>
      <c r="Q29" s="27">
        <v>133988</v>
      </c>
      <c r="R29" s="27">
        <v>909342</v>
      </c>
      <c r="S29" s="27">
        <v>391515</v>
      </c>
      <c r="T29" s="27">
        <v>428651</v>
      </c>
      <c r="U29" s="27">
        <f t="shared" si="6"/>
        <v>820166</v>
      </c>
      <c r="V29" s="21">
        <f t="shared" ref="V29:V39" si="7">(U29-U17)/U17</f>
        <v>-0.20457027363063451</v>
      </c>
      <c r="W29" s="21"/>
      <c r="X29" s="21"/>
      <c r="Y29" s="21"/>
      <c r="Z29" s="21"/>
      <c r="AA29" s="21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</row>
    <row r="30" spans="1:46" x14ac:dyDescent="0.35">
      <c r="A30" s="24">
        <v>44409</v>
      </c>
      <c r="B30" s="20">
        <v>42017535.317037553</v>
      </c>
      <c r="C30" s="20">
        <v>24184735.105700836</v>
      </c>
      <c r="D30" s="20">
        <v>126286005.85644704</v>
      </c>
      <c r="E30" s="20">
        <v>37637692.454877168</v>
      </c>
      <c r="F30" s="20">
        <v>871627.27866201941</v>
      </c>
      <c r="G30" s="25">
        <f t="shared" si="0"/>
        <v>230997596.01272461</v>
      </c>
      <c r="H30" s="21">
        <f t="shared" si="5"/>
        <v>-4.5300326625078803E-2</v>
      </c>
      <c r="I30" s="21"/>
      <c r="J30" s="21"/>
      <c r="K30" s="21"/>
      <c r="L30" s="21"/>
      <c r="M30" s="21"/>
      <c r="N30" s="23"/>
      <c r="O30" s="22">
        <v>44409</v>
      </c>
      <c r="P30" s="27">
        <v>127377</v>
      </c>
      <c r="Q30" s="27">
        <v>131758</v>
      </c>
      <c r="R30" s="27">
        <v>955693</v>
      </c>
      <c r="S30" s="27">
        <v>396111</v>
      </c>
      <c r="T30" s="27">
        <v>429322</v>
      </c>
      <c r="U30" s="27">
        <f t="shared" si="6"/>
        <v>825433</v>
      </c>
      <c r="V30" s="21">
        <f t="shared" si="7"/>
        <v>-0.18030242393969395</v>
      </c>
      <c r="W30" s="21"/>
      <c r="X30" s="21"/>
      <c r="Y30" s="21"/>
      <c r="Z30" s="21"/>
      <c r="AA30" s="21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</row>
    <row r="31" spans="1:46" x14ac:dyDescent="0.35">
      <c r="A31" s="24">
        <v>44440</v>
      </c>
      <c r="B31" s="20">
        <v>41058827.130805068</v>
      </c>
      <c r="C31" s="20">
        <v>21516320.568974555</v>
      </c>
      <c r="D31" s="20">
        <v>113976202.11173415</v>
      </c>
      <c r="E31" s="20">
        <v>36553366.569787957</v>
      </c>
      <c r="F31" s="20">
        <v>706907.77231886075</v>
      </c>
      <c r="G31" s="25">
        <f t="shared" si="0"/>
        <v>213811624.1536206</v>
      </c>
      <c r="H31" s="21">
        <f t="shared" si="5"/>
        <v>-6.2750840469124436E-2</v>
      </c>
      <c r="I31" s="21"/>
      <c r="J31" s="21"/>
      <c r="K31" s="21"/>
      <c r="L31" s="21"/>
      <c r="M31" s="21"/>
      <c r="N31" s="23"/>
      <c r="O31" s="22">
        <v>44440</v>
      </c>
      <c r="P31" s="27">
        <v>111125</v>
      </c>
      <c r="Q31" s="27">
        <v>124156</v>
      </c>
      <c r="R31" s="27">
        <v>824954</v>
      </c>
      <c r="S31" s="27">
        <v>377050</v>
      </c>
      <c r="T31" s="27">
        <v>394545</v>
      </c>
      <c r="U31" s="27">
        <f t="shared" si="6"/>
        <v>771595</v>
      </c>
      <c r="V31" s="21">
        <f t="shared" si="7"/>
        <v>-0.14629194437805926</v>
      </c>
      <c r="W31" s="21"/>
      <c r="X31" s="21"/>
      <c r="Y31" s="21"/>
      <c r="Z31" s="21"/>
      <c r="AA31" s="21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</row>
    <row r="32" spans="1:46" x14ac:dyDescent="0.35">
      <c r="A32" s="24">
        <v>44470</v>
      </c>
      <c r="B32" s="20">
        <v>37552786.857405365</v>
      </c>
      <c r="C32" s="20">
        <v>20165924.002472304</v>
      </c>
      <c r="D32" s="20">
        <v>115511486.58465275</v>
      </c>
      <c r="E32" s="20">
        <v>35749854.572901413</v>
      </c>
      <c r="F32" s="20">
        <v>708095.39848599618</v>
      </c>
      <c r="G32" s="25">
        <f t="shared" si="0"/>
        <v>209688147.41591784</v>
      </c>
      <c r="H32" s="21">
        <f t="shared" si="5"/>
        <v>-9.8267963760437324E-2</v>
      </c>
      <c r="I32" s="21"/>
      <c r="J32" s="21"/>
      <c r="K32" s="21"/>
      <c r="L32" s="21"/>
      <c r="M32" s="21"/>
      <c r="N32" s="23"/>
      <c r="O32" s="22">
        <v>44470</v>
      </c>
      <c r="P32" s="27">
        <v>96990</v>
      </c>
      <c r="Q32" s="27">
        <v>164059</v>
      </c>
      <c r="R32" s="27">
        <v>845176</v>
      </c>
      <c r="S32" s="27">
        <v>397632</v>
      </c>
      <c r="T32" s="27">
        <v>436834</v>
      </c>
      <c r="U32" s="27">
        <f t="shared" si="6"/>
        <v>834466</v>
      </c>
      <c r="V32" s="21">
        <f t="shared" si="7"/>
        <v>-0.12791850905089214</v>
      </c>
      <c r="W32" s="21"/>
      <c r="X32" s="21"/>
      <c r="Y32" s="21"/>
      <c r="Z32" s="21"/>
      <c r="AA32" s="21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</row>
    <row r="33" spans="1:46" x14ac:dyDescent="0.35">
      <c r="A33" s="24">
        <v>44501</v>
      </c>
      <c r="B33" s="20">
        <v>37059098.832643688</v>
      </c>
      <c r="C33" s="20">
        <v>20068574.274357487</v>
      </c>
      <c r="D33" s="20">
        <v>112409259.7709119</v>
      </c>
      <c r="E33" s="20">
        <v>34777121.045916975</v>
      </c>
      <c r="F33" s="20">
        <v>663579.15196706413</v>
      </c>
      <c r="G33" s="25">
        <f t="shared" si="0"/>
        <v>204977633.07579711</v>
      </c>
      <c r="H33" s="21">
        <f t="shared" si="5"/>
        <v>-9.4815835202274629E-2</v>
      </c>
      <c r="I33" s="21"/>
      <c r="J33" s="21"/>
      <c r="K33" s="21"/>
      <c r="L33" s="21"/>
      <c r="M33" s="21"/>
      <c r="N33" s="23"/>
      <c r="O33" s="22">
        <v>44501</v>
      </c>
      <c r="P33" s="27">
        <v>100198</v>
      </c>
      <c r="Q33" s="27">
        <v>153792</v>
      </c>
      <c r="R33" s="27">
        <v>833404</v>
      </c>
      <c r="S33" s="27">
        <v>375738</v>
      </c>
      <c r="T33" s="27">
        <v>449567</v>
      </c>
      <c r="U33" s="27">
        <f t="shared" si="6"/>
        <v>825305</v>
      </c>
      <c r="V33" s="21">
        <f t="shared" si="7"/>
        <v>-4.9726422350464941E-2</v>
      </c>
      <c r="W33" s="21"/>
      <c r="X33" s="21"/>
      <c r="Y33" s="21"/>
      <c r="Z33" s="21"/>
      <c r="AA33" s="21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</row>
    <row r="34" spans="1:46" x14ac:dyDescent="0.35">
      <c r="A34" s="24">
        <v>44531</v>
      </c>
      <c r="B34" s="20">
        <v>39495692.557086207</v>
      </c>
      <c r="C34" s="20">
        <v>21337953.39505022</v>
      </c>
      <c r="D34" s="20">
        <v>119164642.32912619</v>
      </c>
      <c r="E34" s="20">
        <v>37013120.365904026</v>
      </c>
      <c r="F34" s="20">
        <v>810633.17678376264</v>
      </c>
      <c r="G34" s="25">
        <f t="shared" si="0"/>
        <v>217822041.82395044</v>
      </c>
      <c r="H34" s="21">
        <f t="shared" si="5"/>
        <v>-4.5138225378534888E-2</v>
      </c>
      <c r="I34" s="21"/>
      <c r="J34" s="21"/>
      <c r="K34" s="21"/>
      <c r="L34" s="21"/>
      <c r="M34" s="21"/>
      <c r="N34" s="23"/>
      <c r="O34" s="22">
        <v>44531</v>
      </c>
      <c r="P34" s="27">
        <v>98198</v>
      </c>
      <c r="Q34" s="27">
        <v>155209</v>
      </c>
      <c r="R34" s="27">
        <v>826765</v>
      </c>
      <c r="S34" s="27">
        <v>364183</v>
      </c>
      <c r="T34" s="27">
        <v>446634</v>
      </c>
      <c r="U34" s="27">
        <f t="shared" si="6"/>
        <v>810817</v>
      </c>
      <c r="V34" s="21">
        <f t="shared" si="7"/>
        <v>-9.366833069905009E-2</v>
      </c>
      <c r="W34" s="21"/>
      <c r="X34" s="21"/>
      <c r="Y34" s="21"/>
      <c r="Z34" s="21"/>
      <c r="AA34" s="21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</row>
    <row r="35" spans="1:46" x14ac:dyDescent="0.35">
      <c r="A35" s="24">
        <v>44562</v>
      </c>
      <c r="B35" s="20">
        <v>40828180.222826667</v>
      </c>
      <c r="C35" s="20">
        <v>21830561.663198743</v>
      </c>
      <c r="D35" s="20">
        <v>122771839.43739101</v>
      </c>
      <c r="E35" s="20">
        <v>34862429.103061318</v>
      </c>
      <c r="F35" s="20">
        <v>853914.68514732609</v>
      </c>
      <c r="G35" s="25">
        <f t="shared" si="0"/>
        <v>221146925.11162505</v>
      </c>
      <c r="H35" s="21">
        <f t="shared" si="5"/>
        <v>-3.1695608539133356E-2</v>
      </c>
      <c r="I35" s="21"/>
      <c r="J35" s="21"/>
      <c r="K35" s="21"/>
      <c r="L35" s="21"/>
      <c r="M35" s="21"/>
      <c r="N35" s="23"/>
      <c r="O35" s="22">
        <v>44562</v>
      </c>
      <c r="P35" s="27">
        <v>111009</v>
      </c>
      <c r="Q35" s="27">
        <v>161812</v>
      </c>
      <c r="R35" s="27">
        <v>852377</v>
      </c>
      <c r="S35" s="27">
        <v>382214</v>
      </c>
      <c r="T35" s="27">
        <v>488061</v>
      </c>
      <c r="U35" s="27">
        <f t="shared" si="6"/>
        <v>870275</v>
      </c>
      <c r="V35" s="21">
        <f t="shared" si="7"/>
        <v>-5.7465600242598842E-2</v>
      </c>
      <c r="W35" s="21"/>
      <c r="X35" s="21"/>
      <c r="Y35" s="21"/>
      <c r="Z35" s="21"/>
      <c r="AA35" s="21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</row>
    <row r="36" spans="1:46" x14ac:dyDescent="0.35">
      <c r="A36" s="24">
        <v>44593</v>
      </c>
      <c r="B36" s="20">
        <v>35303473.38165696</v>
      </c>
      <c r="C36" s="20">
        <v>18733123.743181899</v>
      </c>
      <c r="D36" s="20">
        <v>107506328.06198665</v>
      </c>
      <c r="E36" s="20">
        <v>29960704.0541225</v>
      </c>
      <c r="F36" s="20">
        <v>659945.0051587224</v>
      </c>
      <c r="G36" s="25">
        <f t="shared" si="0"/>
        <v>192163574.24610674</v>
      </c>
      <c r="H36" s="21">
        <f t="shared" si="5"/>
        <v>-2.7553465031422579E-2</v>
      </c>
      <c r="I36" s="21"/>
      <c r="J36" s="21"/>
      <c r="K36" s="21"/>
      <c r="L36" s="21"/>
      <c r="M36" s="21"/>
      <c r="N36" s="23"/>
      <c r="O36" s="22">
        <v>44593</v>
      </c>
      <c r="P36" s="27">
        <v>97104</v>
      </c>
      <c r="Q36" s="27">
        <v>135480</v>
      </c>
      <c r="R36" s="27">
        <v>846542</v>
      </c>
      <c r="S36" s="27">
        <v>329192</v>
      </c>
      <c r="T36" s="27">
        <v>421986</v>
      </c>
      <c r="U36" s="27">
        <f t="shared" si="6"/>
        <v>751178</v>
      </c>
      <c r="V36" s="21">
        <f t="shared" si="7"/>
        <v>-1.2243438103641209E-2</v>
      </c>
      <c r="W36" s="21"/>
      <c r="X36" s="21"/>
      <c r="Y36" s="21"/>
      <c r="Z36" s="21"/>
      <c r="AA36" s="21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</row>
    <row r="37" spans="1:46" x14ac:dyDescent="0.35">
      <c r="A37" s="24">
        <v>44621</v>
      </c>
      <c r="B37" s="20">
        <v>37868113.690034837</v>
      </c>
      <c r="C37" s="20">
        <v>20332490.162768442</v>
      </c>
      <c r="D37" s="20">
        <v>113525534.73423332</v>
      </c>
      <c r="E37" s="20">
        <v>31355655.321269222</v>
      </c>
      <c r="F37" s="20">
        <v>797313.48377278703</v>
      </c>
      <c r="G37" s="25">
        <f t="shared" si="0"/>
        <v>203879107.39207861</v>
      </c>
      <c r="H37" s="21">
        <f t="shared" si="5"/>
        <v>-3.313489085675534E-2</v>
      </c>
      <c r="I37" s="21"/>
      <c r="J37" s="21"/>
      <c r="K37" s="21"/>
      <c r="L37" s="21"/>
      <c r="M37" s="21"/>
      <c r="N37" s="23"/>
      <c r="O37" s="22">
        <v>44621</v>
      </c>
      <c r="P37" s="27">
        <v>102023</v>
      </c>
      <c r="Q37" s="27">
        <v>123678</v>
      </c>
      <c r="R37" s="27">
        <v>887837</v>
      </c>
      <c r="S37" s="27">
        <v>338600</v>
      </c>
      <c r="T37" s="27">
        <v>401342</v>
      </c>
      <c r="U37" s="27">
        <f t="shared" si="6"/>
        <v>739942</v>
      </c>
      <c r="V37" s="21">
        <f t="shared" si="7"/>
        <v>-0.24579907735650203</v>
      </c>
      <c r="W37" s="21"/>
      <c r="X37" s="21"/>
      <c r="Y37" s="21"/>
      <c r="Z37" s="21"/>
      <c r="AA37" s="21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</row>
    <row r="38" spans="1:46" x14ac:dyDescent="0.35">
      <c r="A38" s="24">
        <v>44652</v>
      </c>
      <c r="B38" s="20">
        <v>35719738.188340269</v>
      </c>
      <c r="C38" s="20">
        <v>19357936.939423509</v>
      </c>
      <c r="D38" s="20">
        <v>110706234.21113697</v>
      </c>
      <c r="E38" s="20">
        <v>29783560.354425889</v>
      </c>
      <c r="F38" s="20">
        <v>745864.52940788993</v>
      </c>
      <c r="G38" s="25">
        <f t="shared" si="0"/>
        <v>196313334.22273451</v>
      </c>
      <c r="H38" s="21">
        <f t="shared" si="5"/>
        <v>-6.143001045728208E-2</v>
      </c>
      <c r="I38" s="21"/>
      <c r="J38" s="21"/>
      <c r="K38" s="21"/>
      <c r="L38" s="21"/>
      <c r="M38" s="21"/>
      <c r="N38" s="23"/>
      <c r="O38" s="22">
        <v>44652</v>
      </c>
      <c r="P38" s="27">
        <v>107140</v>
      </c>
      <c r="Q38" s="27">
        <v>112776</v>
      </c>
      <c r="R38" s="27">
        <v>775614</v>
      </c>
      <c r="S38" s="27">
        <v>364270</v>
      </c>
      <c r="T38" s="27">
        <v>437950</v>
      </c>
      <c r="U38" s="27">
        <f t="shared" si="6"/>
        <v>802220</v>
      </c>
      <c r="V38" s="21">
        <f t="shared" si="7"/>
        <v>-4.2391788314415216E-2</v>
      </c>
      <c r="W38" s="21"/>
      <c r="X38" s="21"/>
      <c r="Y38" s="21"/>
      <c r="Z38" s="21"/>
      <c r="AA38" s="21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</row>
    <row r="39" spans="1:46" x14ac:dyDescent="0.35">
      <c r="A39" s="24">
        <v>44682</v>
      </c>
      <c r="B39" s="20">
        <v>35695572.122908987</v>
      </c>
      <c r="C39" s="20">
        <v>19595262.961272459</v>
      </c>
      <c r="D39" s="20">
        <v>114149494.38592415</v>
      </c>
      <c r="E39" s="20">
        <v>31693242.112622231</v>
      </c>
      <c r="F39" s="20">
        <v>803723.97359171032</v>
      </c>
      <c r="G39" s="25">
        <f t="shared" si="0"/>
        <v>201937295.55631953</v>
      </c>
      <c r="H39" s="21">
        <f t="shared" si="5"/>
        <v>-9.1427815232685977E-2</v>
      </c>
      <c r="I39" s="21"/>
      <c r="J39" s="21"/>
      <c r="K39" s="21"/>
      <c r="L39" s="21"/>
      <c r="M39" s="21"/>
      <c r="N39" s="23"/>
      <c r="O39" s="22">
        <v>44682</v>
      </c>
      <c r="P39" s="27">
        <v>122072</v>
      </c>
      <c r="Q39" s="27">
        <v>110323</v>
      </c>
      <c r="R39" s="27">
        <v>749497</v>
      </c>
      <c r="S39" s="27">
        <v>383276</v>
      </c>
      <c r="T39" s="27">
        <v>462203</v>
      </c>
      <c r="U39" s="27">
        <f t="shared" si="6"/>
        <v>845479</v>
      </c>
      <c r="V39" s="21">
        <f t="shared" si="7"/>
        <v>3.3311212224540254E-2</v>
      </c>
      <c r="W39" s="21"/>
      <c r="X39" s="21"/>
      <c r="Y39" s="21"/>
      <c r="Z39" s="21"/>
      <c r="AA39" s="21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</row>
    <row r="40" spans="1:46" x14ac:dyDescent="0.35">
      <c r="A40" s="22"/>
      <c r="B40" s="22"/>
      <c r="C40" s="22"/>
      <c r="D40" s="22"/>
      <c r="E40" s="22"/>
      <c r="F40" s="22"/>
      <c r="G40" s="23"/>
      <c r="H40" s="21"/>
      <c r="I40" s="21"/>
      <c r="J40" s="21"/>
      <c r="K40" s="21"/>
      <c r="L40" s="21"/>
      <c r="M40" s="21"/>
      <c r="N40" s="23"/>
      <c r="O40" s="22"/>
      <c r="P40" s="22"/>
      <c r="Q40" s="22"/>
      <c r="R40" s="22"/>
      <c r="S40" s="27"/>
      <c r="T40" s="23"/>
      <c r="U40" s="23"/>
      <c r="V40" s="21"/>
      <c r="W40" s="21"/>
      <c r="X40" s="21"/>
      <c r="Y40" s="21"/>
      <c r="Z40" s="21"/>
      <c r="AA40" s="21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</row>
    <row r="41" spans="1:46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</row>
    <row r="42" spans="1:46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</row>
    <row r="43" spans="1:46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</row>
    <row r="44" spans="1:46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</row>
    <row r="45" spans="1:46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</row>
    <row r="46" spans="1:46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</row>
    <row r="47" spans="1:46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</row>
    <row r="48" spans="1:46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</row>
    <row r="49" spans="1:46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</row>
    <row r="50" spans="1:46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</row>
    <row r="51" spans="1:46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</row>
    <row r="52" spans="1:46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</row>
    <row r="53" spans="1:46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</row>
    <row r="54" spans="1:46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</row>
    <row r="55" spans="1:46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</row>
    <row r="56" spans="1:46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</row>
    <row r="57" spans="1:46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</row>
    <row r="58" spans="1:46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</row>
    <row r="59" spans="1:46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</row>
    <row r="60" spans="1:46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</row>
    <row r="61" spans="1:46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</row>
    <row r="62" spans="1:46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</row>
    <row r="63" spans="1:46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</row>
    <row r="64" spans="1:46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</row>
    <row r="65" spans="1:46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</row>
    <row r="66" spans="1:46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</row>
    <row r="67" spans="1:46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</row>
    <row r="68" spans="1:46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</row>
    <row r="69" spans="1:46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</row>
    <row r="70" spans="1:46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</row>
    <row r="71" spans="1:46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</row>
    <row r="72" spans="1:46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</row>
    <row r="73" spans="1:46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</row>
    <row r="74" spans="1:46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</row>
    <row r="75" spans="1:46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</row>
    <row r="76" spans="1:46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</row>
    <row r="77" spans="1:46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</row>
    <row r="78" spans="1:46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</row>
    <row r="79" spans="1:46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</row>
    <row r="80" spans="1:46" x14ac:dyDescent="0.3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</row>
    <row r="81" spans="1:46" x14ac:dyDescent="0.3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</row>
    <row r="82" spans="1:46" x14ac:dyDescent="0.3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</row>
    <row r="83" spans="1:46" x14ac:dyDescent="0.3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</row>
    <row r="84" spans="1:46" x14ac:dyDescent="0.3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</row>
    <row r="85" spans="1:46" x14ac:dyDescent="0.3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</row>
    <row r="86" spans="1:46" x14ac:dyDescent="0.3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</row>
    <row r="87" spans="1:46" x14ac:dyDescent="0.3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</row>
    <row r="88" spans="1:46" x14ac:dyDescent="0.3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</row>
    <row r="89" spans="1:46" x14ac:dyDescent="0.3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</row>
    <row r="90" spans="1:46" x14ac:dyDescent="0.3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</row>
    <row r="91" spans="1:46" x14ac:dyDescent="0.3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</row>
    <row r="92" spans="1:46" x14ac:dyDescent="0.3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</row>
    <row r="93" spans="1:46" x14ac:dyDescent="0.3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</row>
    <row r="94" spans="1:46" x14ac:dyDescent="0.3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</row>
    <row r="95" spans="1:46" x14ac:dyDescent="0.3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</row>
    <row r="96" spans="1:46" x14ac:dyDescent="0.3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</row>
    <row r="97" spans="1:46" x14ac:dyDescent="0.3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</row>
    <row r="98" spans="1:46" x14ac:dyDescent="0.3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  <row r="99" spans="1:46" x14ac:dyDescent="0.3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</row>
    <row r="100" spans="1:46" x14ac:dyDescent="0.3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</row>
    <row r="101" spans="1:46" x14ac:dyDescent="0.3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</row>
    <row r="102" spans="1:46" x14ac:dyDescent="0.3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</row>
    <row r="103" spans="1:46" x14ac:dyDescent="0.3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</row>
    <row r="104" spans="1:46" x14ac:dyDescent="0.3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</row>
    <row r="105" spans="1:46" x14ac:dyDescent="0.3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</row>
    <row r="106" spans="1:46" x14ac:dyDescent="0.3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</row>
    <row r="107" spans="1:46" x14ac:dyDescent="0.3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</row>
    <row r="108" spans="1:46" x14ac:dyDescent="0.3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</row>
    <row r="109" spans="1:46" x14ac:dyDescent="0.3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</row>
    <row r="110" spans="1:46" x14ac:dyDescent="0.3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</row>
    <row r="111" spans="1:46" x14ac:dyDescent="0.3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</row>
    <row r="112" spans="1:46" x14ac:dyDescent="0.3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</row>
    <row r="113" spans="1:46" x14ac:dyDescent="0.3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</row>
    <row r="114" spans="1:46" x14ac:dyDescent="0.3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</row>
    <row r="115" spans="1:46" x14ac:dyDescent="0.3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</row>
    <row r="116" spans="1:46" x14ac:dyDescent="0.3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</row>
    <row r="117" spans="1:46" x14ac:dyDescent="0.3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</row>
    <row r="118" spans="1:46" x14ac:dyDescent="0.3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</row>
    <row r="119" spans="1:46" x14ac:dyDescent="0.3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</row>
    <row r="120" spans="1:46" x14ac:dyDescent="0.3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</row>
    <row r="121" spans="1:46" x14ac:dyDescent="0.3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</row>
    <row r="122" spans="1:46" x14ac:dyDescent="0.3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</row>
    <row r="123" spans="1:46" x14ac:dyDescent="0.3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</row>
    <row r="124" spans="1:46" x14ac:dyDescent="0.3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</row>
    <row r="125" spans="1:46" x14ac:dyDescent="0.3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</row>
    <row r="126" spans="1:46" x14ac:dyDescent="0.3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</row>
    <row r="127" spans="1:46" x14ac:dyDescent="0.3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</row>
    <row r="128" spans="1:46" x14ac:dyDescent="0.3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</row>
    <row r="129" spans="1:46" x14ac:dyDescent="0.3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</row>
    <row r="130" spans="1:46" x14ac:dyDescent="0.3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</row>
    <row r="131" spans="1:46" x14ac:dyDescent="0.3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</row>
    <row r="132" spans="1:46" x14ac:dyDescent="0.3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</row>
    <row r="133" spans="1:46" x14ac:dyDescent="0.3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</row>
    <row r="134" spans="1:46" x14ac:dyDescent="0.3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</row>
    <row r="135" spans="1:46" x14ac:dyDescent="0.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</row>
    <row r="136" spans="1:46" x14ac:dyDescent="0.3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</row>
    <row r="137" spans="1:46" x14ac:dyDescent="0.3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</row>
    <row r="138" spans="1:46" x14ac:dyDescent="0.3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</row>
    <row r="139" spans="1:46" x14ac:dyDescent="0.3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</row>
    <row r="140" spans="1:46" x14ac:dyDescent="0.3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</row>
    <row r="141" spans="1:46" x14ac:dyDescent="0.3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</row>
    <row r="142" spans="1:46" x14ac:dyDescent="0.3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</row>
    <row r="143" spans="1:46" x14ac:dyDescent="0.3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</row>
    <row r="144" spans="1:46" x14ac:dyDescent="0.3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</row>
    <row r="145" spans="1:46" x14ac:dyDescent="0.3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</row>
    <row r="146" spans="1:46" x14ac:dyDescent="0.3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</row>
    <row r="147" spans="1:46" x14ac:dyDescent="0.3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</row>
    <row r="148" spans="1:46" x14ac:dyDescent="0.3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</row>
    <row r="149" spans="1:46" x14ac:dyDescent="0.3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</row>
    <row r="150" spans="1:46" x14ac:dyDescent="0.3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</row>
    <row r="151" spans="1:46" x14ac:dyDescent="0.3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</row>
    <row r="152" spans="1:46" x14ac:dyDescent="0.3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</row>
    <row r="153" spans="1:46" x14ac:dyDescent="0.3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</row>
    <row r="154" spans="1:46" x14ac:dyDescent="0.3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</row>
    <row r="155" spans="1:46" x14ac:dyDescent="0.3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</row>
    <row r="156" spans="1:46" x14ac:dyDescent="0.3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</row>
    <row r="157" spans="1:46" x14ac:dyDescent="0.3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869B-E3F4-40A9-858D-9A3FA01508CC}">
  <dimension ref="A1:AB57"/>
  <sheetViews>
    <sheetView topLeftCell="C1" zoomScale="65" zoomScaleNormal="65" workbookViewId="0">
      <selection activeCell="S2" sqref="S2:V13"/>
    </sheetView>
  </sheetViews>
  <sheetFormatPr defaultRowHeight="14.5" x14ac:dyDescent="0.35"/>
  <cols>
    <col min="1" max="1" width="10.54296875" customWidth="1"/>
    <col min="2" max="2" width="12.72656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0.36328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9.0898437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6328125" customWidth="1"/>
    <col min="25" max="25" width="12.453125" bestFit="1" customWidth="1"/>
    <col min="26" max="27" width="11.81640625" bestFit="1" customWidth="1"/>
  </cols>
  <sheetData>
    <row r="1" spans="1:28" x14ac:dyDescent="0.35">
      <c r="A1" s="22" t="s">
        <v>86</v>
      </c>
      <c r="B1" s="23"/>
      <c r="C1" s="21"/>
      <c r="D1" s="21"/>
      <c r="E1" s="21"/>
      <c r="F1" s="21"/>
      <c r="G1" s="21"/>
      <c r="H1" s="21"/>
      <c r="I1" s="23"/>
      <c r="J1" s="23" t="s">
        <v>87</v>
      </c>
      <c r="K1" s="23"/>
      <c r="L1" s="21"/>
      <c r="M1" s="21"/>
      <c r="N1" s="21"/>
      <c r="O1" s="21"/>
      <c r="P1" s="21"/>
      <c r="Q1" s="21"/>
      <c r="R1" s="23"/>
      <c r="S1" s="23" t="s">
        <v>185</v>
      </c>
      <c r="T1" s="23"/>
      <c r="U1" s="23"/>
      <c r="V1" s="23"/>
      <c r="W1" s="23"/>
      <c r="X1" s="19" t="s">
        <v>230</v>
      </c>
      <c r="Y1" s="19"/>
      <c r="Z1" s="19"/>
      <c r="AA1" s="19"/>
      <c r="AB1" s="23"/>
    </row>
    <row r="2" spans="1:28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  <c r="AB2" s="23"/>
    </row>
    <row r="3" spans="1:28" x14ac:dyDescent="0.35">
      <c r="A3" s="24">
        <v>43586</v>
      </c>
      <c r="B3" s="20">
        <v>110453.16876292868</v>
      </c>
      <c r="C3" s="21"/>
      <c r="D3" s="21"/>
      <c r="E3" s="19" t="s">
        <v>10</v>
      </c>
      <c r="F3" s="5">
        <f>SUM(B5:B7)</f>
        <v>389069.47255447332</v>
      </c>
      <c r="G3" s="12"/>
      <c r="H3" s="12"/>
      <c r="I3" s="23"/>
      <c r="J3" s="22">
        <v>43586</v>
      </c>
      <c r="K3" s="27">
        <v>361320</v>
      </c>
      <c r="L3" s="21"/>
      <c r="M3" s="21"/>
      <c r="N3" s="19" t="s">
        <v>10</v>
      </c>
      <c r="O3" s="5">
        <f>SUM(K5:K7)</f>
        <v>645912</v>
      </c>
      <c r="P3" s="12"/>
      <c r="Q3" s="12"/>
      <c r="R3" s="23"/>
      <c r="S3" s="23" t="s">
        <v>10</v>
      </c>
      <c r="T3" s="26">
        <v>2965.5</v>
      </c>
      <c r="U3" s="21"/>
      <c r="V3" s="21"/>
      <c r="W3" s="23"/>
      <c r="X3" s="19" t="s">
        <v>235</v>
      </c>
      <c r="Y3" s="19">
        <f>SLOPE(U7:U13,G7:G13)</f>
        <v>-1.0180536342790139E-2</v>
      </c>
      <c r="Z3" s="19">
        <f>INTERCEPT(U7:U13,G7:G13)</f>
        <v>0.39801562632215892</v>
      </c>
      <c r="AA3" s="19">
        <f>RSQ(U7:U13,G7:G13)</f>
        <v>2.0184785068662467E-4</v>
      </c>
      <c r="AB3" s="23"/>
    </row>
    <row r="4" spans="1:28" x14ac:dyDescent="0.35">
      <c r="A4" s="24">
        <v>43617</v>
      </c>
      <c r="B4" s="20">
        <v>134740.07562256383</v>
      </c>
      <c r="C4" s="21"/>
      <c r="D4" s="21"/>
      <c r="E4" s="19" t="s">
        <v>9</v>
      </c>
      <c r="F4" s="5">
        <f>SUM(B8:B10)</f>
        <v>376398.6439281815</v>
      </c>
      <c r="G4" s="12"/>
      <c r="H4" s="12">
        <f>(SUM(B8:B10)-SUM(B5:B7))/SUM(B5:B7)</f>
        <v>-3.2567008002710347E-2</v>
      </c>
      <c r="I4" s="23"/>
      <c r="J4" s="22">
        <v>43617</v>
      </c>
      <c r="K4" s="27">
        <v>277926</v>
      </c>
      <c r="L4" s="21"/>
      <c r="M4" s="21"/>
      <c r="N4" s="19" t="s">
        <v>9</v>
      </c>
      <c r="O4" s="5">
        <f>SUM(K8:K10)</f>
        <v>428087</v>
      </c>
      <c r="P4" s="12"/>
      <c r="Q4" s="12">
        <f>(SUM(K8:K10)-SUM(K5:K7))/SUM(K5:K7)</f>
        <v>-0.33723634179269002</v>
      </c>
      <c r="R4" s="23"/>
      <c r="S4" s="23" t="s">
        <v>9</v>
      </c>
      <c r="T4" s="26">
        <v>2778.8</v>
      </c>
      <c r="U4" s="21"/>
      <c r="V4" s="21">
        <f t="shared" ref="V4:V13" si="0">(T4-T3)/T3</f>
        <v>-6.2957342775248629E-2</v>
      </c>
      <c r="W4" s="23"/>
      <c r="X4" s="19" t="s">
        <v>236</v>
      </c>
      <c r="Y4" s="19">
        <f>SLOPE(V4:V13,H4:H13)</f>
        <v>-0.23883929943916157</v>
      </c>
      <c r="Z4" s="19">
        <f>INTERCEPT(V4:V13,H4:H13)</f>
        <v>7.1340706149489119E-2</v>
      </c>
      <c r="AA4" s="19">
        <f>RSQ(V4:V13,H4:H13)</f>
        <v>0.15942817513440086</v>
      </c>
      <c r="AB4" s="23"/>
    </row>
    <row r="5" spans="1:28" x14ac:dyDescent="0.35">
      <c r="A5" s="24">
        <v>43647</v>
      </c>
      <c r="B5" s="20">
        <v>139644.03848250728</v>
      </c>
      <c r="C5" s="21"/>
      <c r="D5" s="21"/>
      <c r="E5" s="19" t="s">
        <v>8</v>
      </c>
      <c r="F5" s="5">
        <f>SUM(B11:B13)</f>
        <v>503039.1964518954</v>
      </c>
      <c r="G5" s="12"/>
      <c r="H5" s="12">
        <f>(SUM(B11:B13)-SUM(B8:B10))/SUM(B8:B10)</f>
        <v>0.3364532645550059</v>
      </c>
      <c r="I5" s="23"/>
      <c r="J5" s="22">
        <v>43647</v>
      </c>
      <c r="K5" s="27">
        <v>215972</v>
      </c>
      <c r="L5" s="21"/>
      <c r="M5" s="21"/>
      <c r="N5" s="19" t="s">
        <v>8</v>
      </c>
      <c r="O5" s="5">
        <f>SUM(K11:K13)</f>
        <v>374898</v>
      </c>
      <c r="P5" s="12"/>
      <c r="Q5" s="12">
        <f>(SUM(K11:K13)-SUM(K8:K10))/SUM(K8:K10)</f>
        <v>-0.12424810844524595</v>
      </c>
      <c r="R5" s="23"/>
      <c r="S5" s="23" t="s">
        <v>8</v>
      </c>
      <c r="T5" s="26">
        <v>2480.1999999999998</v>
      </c>
      <c r="U5" s="21"/>
      <c r="V5" s="21">
        <f t="shared" si="0"/>
        <v>-0.10745645602418323</v>
      </c>
      <c r="W5" s="23"/>
      <c r="X5" s="19" t="s">
        <v>237</v>
      </c>
      <c r="Y5" s="19">
        <f>SLOPE(U7:U13,P7:P13)</f>
        <v>1.6287127071050989</v>
      </c>
      <c r="Z5" s="19">
        <f>INTERCEPT(U7:U13,P7:P13)</f>
        <v>0.78019394285423282</v>
      </c>
      <c r="AA5" s="19">
        <f>RSQ(U7:U13,P7:P13)</f>
        <v>0.73671735536574467</v>
      </c>
      <c r="AB5" s="23"/>
    </row>
    <row r="6" spans="1:28" x14ac:dyDescent="0.35">
      <c r="A6" s="24">
        <v>43678</v>
      </c>
      <c r="B6" s="20">
        <v>123162.64842388232</v>
      </c>
      <c r="C6" s="21"/>
      <c r="D6" s="21"/>
      <c r="E6" s="19" t="s">
        <v>7</v>
      </c>
      <c r="F6" s="5">
        <f>SUM(B14:B16)</f>
        <v>721474.3122357711</v>
      </c>
      <c r="G6" s="12"/>
      <c r="H6" s="12">
        <f>(SUM(B14:B16)-SUM(B11:B13))/SUM(B11:B13)</f>
        <v>0.43423080611724096</v>
      </c>
      <c r="I6" s="23"/>
      <c r="J6" s="22">
        <v>43678</v>
      </c>
      <c r="K6" s="27">
        <v>212286</v>
      </c>
      <c r="L6" s="21"/>
      <c r="M6" s="21"/>
      <c r="N6" s="19" t="s">
        <v>7</v>
      </c>
      <c r="O6" s="5">
        <f>SUM(K14:K16)</f>
        <v>217889</v>
      </c>
      <c r="P6" s="12"/>
      <c r="Q6" s="12">
        <f>(SUM(K14:K16)-SUM(K11:K13))/SUM(K11:K13)</f>
        <v>-0.41880458151283817</v>
      </c>
      <c r="R6" s="23"/>
      <c r="S6" s="23" t="s">
        <v>7</v>
      </c>
      <c r="T6" s="26">
        <v>1588.9</v>
      </c>
      <c r="U6" s="21"/>
      <c r="V6" s="21">
        <f t="shared" si="0"/>
        <v>-0.35936618014676225</v>
      </c>
      <c r="W6" s="23"/>
      <c r="X6" s="19" t="s">
        <v>238</v>
      </c>
      <c r="Y6" s="19">
        <f>SLOPE(V4:V13,Q4:Q13)</f>
        <v>0.92132552822909453</v>
      </c>
      <c r="Z6" s="19">
        <f>INTERCEPT(V4:V13,Q4:Q13)</f>
        <v>0.12868031058906759</v>
      </c>
      <c r="AA6" s="19">
        <f>RSQ(V4:V13,Q4:Q13)</f>
        <v>0.62632679979556705</v>
      </c>
      <c r="AB6" s="23"/>
    </row>
    <row r="7" spans="1:28" x14ac:dyDescent="0.35">
      <c r="A7" s="24">
        <v>43709</v>
      </c>
      <c r="B7" s="20">
        <v>126262.78564808372</v>
      </c>
      <c r="C7" s="21"/>
      <c r="D7" s="21"/>
      <c r="E7" s="19" t="s">
        <v>6</v>
      </c>
      <c r="F7" s="5">
        <f>SUM(B17:B19)</f>
        <v>557441.56354325661</v>
      </c>
      <c r="G7" s="12">
        <f t="shared" ref="G7:G13" si="1">(F7-F3)/F3</f>
        <v>0.43275585175912157</v>
      </c>
      <c r="H7" s="12">
        <f>(SUM(B17:B19)-SUM(B14:B16))/SUM(B14:B16)</f>
        <v>-0.22735771171699057</v>
      </c>
      <c r="I7" s="23"/>
      <c r="J7" s="22">
        <v>43709</v>
      </c>
      <c r="K7" s="27">
        <v>217654</v>
      </c>
      <c r="L7" s="21"/>
      <c r="M7" s="21"/>
      <c r="N7" s="19" t="s">
        <v>6</v>
      </c>
      <c r="O7" s="5">
        <f>SUM(K17:K19)</f>
        <v>234843</v>
      </c>
      <c r="P7" s="12">
        <f t="shared" ref="P7:P13" si="2">(O7-O3)/O3</f>
        <v>-0.63641641585850706</v>
      </c>
      <c r="Q7" s="12">
        <f>(SUM(K17:K19)-SUM(K14:K16))/SUM(K14:K16)</f>
        <v>7.7810261188036106E-2</v>
      </c>
      <c r="R7" s="23"/>
      <c r="S7" s="23" t="s">
        <v>6</v>
      </c>
      <c r="T7" s="26">
        <v>2056</v>
      </c>
      <c r="U7" s="21">
        <f t="shared" ref="U7:U13" si="3">(T7-T3)/T3</f>
        <v>-0.30669364356769518</v>
      </c>
      <c r="V7" s="21">
        <f t="shared" si="0"/>
        <v>0.29397696519604749</v>
      </c>
      <c r="W7" s="23"/>
      <c r="X7" s="23"/>
      <c r="Y7" s="23"/>
      <c r="Z7" s="23"/>
      <c r="AA7" s="23"/>
      <c r="AB7" s="23"/>
    </row>
    <row r="8" spans="1:28" x14ac:dyDescent="0.35">
      <c r="A8" s="24">
        <v>43739</v>
      </c>
      <c r="B8" s="20">
        <v>124045.07969282907</v>
      </c>
      <c r="C8" s="21"/>
      <c r="D8" s="21"/>
      <c r="E8" s="19" t="s">
        <v>5</v>
      </c>
      <c r="F8" s="5">
        <f>SUM(B20:B22)</f>
        <v>243775.67720378962</v>
      </c>
      <c r="G8" s="12">
        <f t="shared" si="1"/>
        <v>-0.35234708961835931</v>
      </c>
      <c r="H8" s="12">
        <f>(SUM(B20:B22)-SUM(B17:B19))/SUM(B17:B19)</f>
        <v>-0.56268837283269246</v>
      </c>
      <c r="I8" s="23"/>
      <c r="J8" s="22">
        <v>43739</v>
      </c>
      <c r="K8" s="27">
        <v>171862</v>
      </c>
      <c r="L8" s="21"/>
      <c r="M8" s="21"/>
      <c r="N8" s="19" t="s">
        <v>5</v>
      </c>
      <c r="O8" s="5">
        <f>SUM(K20:K22)</f>
        <v>218077</v>
      </c>
      <c r="P8" s="12">
        <f t="shared" si="2"/>
        <v>-0.49057784982959074</v>
      </c>
      <c r="Q8" s="12">
        <f>(SUM(K20:K22)-SUM(K17:K19))/SUM(K17:K19)</f>
        <v>-7.13923770348701E-2</v>
      </c>
      <c r="R8" s="23"/>
      <c r="S8" s="23" t="s">
        <v>5</v>
      </c>
      <c r="T8" s="26">
        <v>2083.5</v>
      </c>
      <c r="U8" s="21">
        <f t="shared" si="3"/>
        <v>-0.25021592054124087</v>
      </c>
      <c r="V8" s="21">
        <f t="shared" si="0"/>
        <v>1.3375486381322957E-2</v>
      </c>
      <c r="W8" s="23"/>
      <c r="X8" s="23"/>
      <c r="Y8" s="23"/>
      <c r="Z8" s="23"/>
      <c r="AA8" s="23"/>
      <c r="AB8" s="23"/>
    </row>
    <row r="9" spans="1:28" x14ac:dyDescent="0.35">
      <c r="A9" s="24">
        <v>43770</v>
      </c>
      <c r="B9" s="20">
        <v>141033.19820107546</v>
      </c>
      <c r="C9" s="21"/>
      <c r="D9" s="21"/>
      <c r="E9" s="19" t="s">
        <v>4</v>
      </c>
      <c r="F9" s="5">
        <f>SUM(B23:B25)</f>
        <v>180307.41278204648</v>
      </c>
      <c r="G9" s="12">
        <f t="shared" si="1"/>
        <v>-0.64156388994373548</v>
      </c>
      <c r="H9" s="12">
        <f>(SUM(B23:B25)-SUM(B20:B22))/SUM(B20:B22)</f>
        <v>-0.2603551968340363</v>
      </c>
      <c r="I9" s="23"/>
      <c r="J9" s="22">
        <v>43770</v>
      </c>
      <c r="K9" s="27">
        <v>131111</v>
      </c>
      <c r="L9" s="21"/>
      <c r="M9" s="21"/>
      <c r="N9" s="19" t="s">
        <v>4</v>
      </c>
      <c r="O9" s="5">
        <f>SUM(K23:K25)</f>
        <v>196805</v>
      </c>
      <c r="P9" s="12">
        <f t="shared" si="2"/>
        <v>-0.47504387860164632</v>
      </c>
      <c r="Q9" s="12">
        <f>(SUM(K23:K25)-SUM(K20:K22))/SUM(K20:K22)</f>
        <v>-9.7543528203341015E-2</v>
      </c>
      <c r="R9" s="23"/>
      <c r="S9" s="23" t="s">
        <v>4</v>
      </c>
      <c r="T9" s="26">
        <v>2635.8</v>
      </c>
      <c r="U9" s="21">
        <f t="shared" si="3"/>
        <v>6.2736876058382546E-2</v>
      </c>
      <c r="V9" s="21">
        <f t="shared" si="0"/>
        <v>0.26508279337652996</v>
      </c>
      <c r="W9" s="23"/>
      <c r="X9" s="23"/>
      <c r="Y9" s="23"/>
      <c r="Z9" s="23"/>
      <c r="AA9" s="23"/>
      <c r="AB9" s="23"/>
    </row>
    <row r="10" spans="1:28" x14ac:dyDescent="0.35">
      <c r="A10" s="24">
        <v>43800</v>
      </c>
      <c r="B10" s="20">
        <v>111320.36603427696</v>
      </c>
      <c r="C10" s="21"/>
      <c r="D10" s="21"/>
      <c r="E10" s="19" t="s">
        <v>3</v>
      </c>
      <c r="F10" s="5">
        <f>SUM(B26:B28)</f>
        <v>226627.50527011766</v>
      </c>
      <c r="G10" s="12">
        <f t="shared" si="1"/>
        <v>-0.68588277998724101</v>
      </c>
      <c r="H10" s="12">
        <f>(SUM(B26:B28)-SUM(B23:B25))/SUM(B23:B25)</f>
        <v>0.25689510915484309</v>
      </c>
      <c r="I10" s="23"/>
      <c r="J10" s="22">
        <v>43800</v>
      </c>
      <c r="K10" s="27">
        <v>125114</v>
      </c>
      <c r="L10" s="21"/>
      <c r="M10" s="21"/>
      <c r="N10" s="19" t="s">
        <v>3</v>
      </c>
      <c r="O10" s="5">
        <f>SUM(K26:K28)</f>
        <v>209664</v>
      </c>
      <c r="P10" s="12">
        <f t="shared" si="2"/>
        <v>-3.7748578404600511E-2</v>
      </c>
      <c r="Q10" s="12">
        <f>(SUM(K26:K28)-SUM(K23:K25))/SUM(K23:K25)</f>
        <v>6.5338787124310863E-2</v>
      </c>
      <c r="R10" s="23"/>
      <c r="S10" s="23" t="s">
        <v>3</v>
      </c>
      <c r="T10" s="26">
        <v>3404.5</v>
      </c>
      <c r="U10" s="21">
        <f t="shared" si="3"/>
        <v>1.1426773239347976</v>
      </c>
      <c r="V10" s="21">
        <f t="shared" si="0"/>
        <v>0.29163821230745873</v>
      </c>
      <c r="W10" s="23"/>
      <c r="X10" s="23"/>
      <c r="Y10" s="23"/>
      <c r="Z10" s="23"/>
      <c r="AA10" s="23"/>
      <c r="AB10" s="23"/>
    </row>
    <row r="11" spans="1:28" x14ac:dyDescent="0.35">
      <c r="A11" s="24">
        <v>43831</v>
      </c>
      <c r="B11" s="20">
        <v>131123.09474773239</v>
      </c>
      <c r="C11" s="21"/>
      <c r="D11" s="21"/>
      <c r="E11" s="19" t="s">
        <v>2</v>
      </c>
      <c r="F11" s="5">
        <f>SUM(B29:B31)</f>
        <v>336788.60405422212</v>
      </c>
      <c r="G11" s="12">
        <f t="shared" si="1"/>
        <v>-0.39583155243484486</v>
      </c>
      <c r="H11" s="12">
        <f>(SUM(B29:B31)-SUM(B26:B28))/SUM(B26:B28)</f>
        <v>0.48608882956551669</v>
      </c>
      <c r="I11" s="23"/>
      <c r="J11" s="22">
        <v>43831</v>
      </c>
      <c r="K11" s="27">
        <v>125141</v>
      </c>
      <c r="L11" s="21"/>
      <c r="M11" s="21"/>
      <c r="N11" s="19" t="s">
        <v>2</v>
      </c>
      <c r="O11" s="5">
        <f>SUM(K29:K31)</f>
        <v>206407</v>
      </c>
      <c r="P11" s="12">
        <f t="shared" si="2"/>
        <v>-0.12108515050480534</v>
      </c>
      <c r="Q11" s="12">
        <f>(SUM(K29:K31)-SUM(K26:K28))/SUM(K26:K28)</f>
        <v>-1.5534378815628816E-2</v>
      </c>
      <c r="R11" s="23"/>
      <c r="S11" s="23" t="s">
        <v>2</v>
      </c>
      <c r="T11" s="26">
        <v>3573.9</v>
      </c>
      <c r="U11" s="21">
        <f t="shared" si="3"/>
        <v>0.73827821011673156</v>
      </c>
      <c r="V11" s="21">
        <f t="shared" si="0"/>
        <v>4.9757673667205196E-2</v>
      </c>
      <c r="W11" s="23"/>
      <c r="X11" s="23"/>
      <c r="Y11" s="23"/>
      <c r="Z11" s="23"/>
      <c r="AA11" s="23"/>
      <c r="AB11" s="23"/>
    </row>
    <row r="12" spans="1:28" x14ac:dyDescent="0.35">
      <c r="A12" s="24">
        <v>43862</v>
      </c>
      <c r="B12" s="20">
        <v>124565.19862663111</v>
      </c>
      <c r="C12" s="21"/>
      <c r="D12" s="21"/>
      <c r="E12" s="19" t="s">
        <v>1</v>
      </c>
      <c r="F12" s="5">
        <f>SUM(B32:B34)</f>
        <v>365551.05743850139</v>
      </c>
      <c r="G12" s="12">
        <f t="shared" si="1"/>
        <v>0.49953868093620751</v>
      </c>
      <c r="H12" s="12">
        <f>(SUM(B32:B34)-SUM(B29:B31))/SUM(B29:B31)</f>
        <v>8.5402098046193364E-2</v>
      </c>
      <c r="I12" s="23"/>
      <c r="J12" s="22">
        <v>43862</v>
      </c>
      <c r="K12" s="27">
        <v>130161</v>
      </c>
      <c r="L12" s="21"/>
      <c r="M12" s="21"/>
      <c r="N12" s="19" t="s">
        <v>1</v>
      </c>
      <c r="O12" s="5">
        <f>SUM(K32:K34)</f>
        <v>207523</v>
      </c>
      <c r="P12" s="12">
        <f t="shared" si="2"/>
        <v>-4.8395750124955866E-2</v>
      </c>
      <c r="Q12" s="12">
        <f>(SUM(K32:K34)-SUM(K29:K31))/SUM(K29:K31)</f>
        <v>5.4067933742557184E-3</v>
      </c>
      <c r="R12" s="23"/>
      <c r="S12" s="23" t="s">
        <v>1</v>
      </c>
      <c r="T12" s="26">
        <v>3796.6</v>
      </c>
      <c r="U12" s="21">
        <f t="shared" si="3"/>
        <v>0.82222222222222219</v>
      </c>
      <c r="V12" s="21">
        <f t="shared" si="0"/>
        <v>6.2312879487394668E-2</v>
      </c>
      <c r="W12" s="23"/>
      <c r="X12" s="23"/>
      <c r="Y12" s="23"/>
      <c r="Z12" s="23"/>
      <c r="AA12" s="23"/>
      <c r="AB12" s="23"/>
    </row>
    <row r="13" spans="1:28" x14ac:dyDescent="0.35">
      <c r="A13" s="24">
        <v>43891</v>
      </c>
      <c r="B13" s="20">
        <v>247350.9030775319</v>
      </c>
      <c r="C13" s="21"/>
      <c r="D13" s="21"/>
      <c r="E13" s="19" t="s">
        <v>0</v>
      </c>
      <c r="F13" s="5">
        <f>SUM(B35:B37)</f>
        <v>443785.36289047543</v>
      </c>
      <c r="G13" s="12">
        <f t="shared" si="1"/>
        <v>1.4612707599932016</v>
      </c>
      <c r="H13" s="12">
        <f>(SUM(B35:B37)-SUM(B32:B34))/SUM(B32:B34)</f>
        <v>0.21401745080476431</v>
      </c>
      <c r="I13" s="23"/>
      <c r="J13" s="22">
        <v>43891</v>
      </c>
      <c r="K13" s="27">
        <v>119596</v>
      </c>
      <c r="L13" s="21"/>
      <c r="M13" s="21"/>
      <c r="N13" s="19" t="s">
        <v>0</v>
      </c>
      <c r="O13" s="5">
        <f>SUM(K35:K37)</f>
        <v>229224</v>
      </c>
      <c r="P13" s="12">
        <f t="shared" si="2"/>
        <v>0.16472650593226798</v>
      </c>
      <c r="Q13" s="12">
        <f>(SUM(K35:K37)-SUM(K32:K34))/SUM(K32:K34)</f>
        <v>0.10457154146769274</v>
      </c>
      <c r="R13" s="23"/>
      <c r="S13" s="23" t="s">
        <v>0</v>
      </c>
      <c r="T13" s="25">
        <v>4148.3999999999996</v>
      </c>
      <c r="U13" s="21">
        <f t="shared" si="3"/>
        <v>0.57386751650352807</v>
      </c>
      <c r="V13" s="21">
        <f t="shared" si="0"/>
        <v>9.266185534425532E-2</v>
      </c>
      <c r="W13" s="23"/>
      <c r="X13" s="23"/>
      <c r="Y13" s="23"/>
      <c r="Z13" s="23"/>
      <c r="AA13" s="23"/>
      <c r="AB13" s="23"/>
    </row>
    <row r="14" spans="1:28" x14ac:dyDescent="0.35">
      <c r="A14" s="24">
        <v>43922</v>
      </c>
      <c r="B14" s="20">
        <v>232316.54378361843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69086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5">
      <c r="A15" s="24">
        <v>43952</v>
      </c>
      <c r="B15" s="20">
        <v>256111.26848740212</v>
      </c>
      <c r="C15" s="21">
        <f>(B15-B3)/B3</f>
        <v>1.3187317426547256</v>
      </c>
      <c r="D15" s="21"/>
      <c r="E15" s="21"/>
      <c r="F15" s="21"/>
      <c r="G15" s="21"/>
      <c r="H15" s="21"/>
      <c r="I15" s="23"/>
      <c r="J15" s="22">
        <v>43952</v>
      </c>
      <c r="K15" s="27">
        <v>77136</v>
      </c>
      <c r="L15" s="21">
        <f t="shared" ref="L15:L39" si="4">(K15-K3)/K3</f>
        <v>-0.78651610760544666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x14ac:dyDescent="0.35">
      <c r="A16" s="24">
        <v>43983</v>
      </c>
      <c r="B16" s="20">
        <v>233046.49996475055</v>
      </c>
      <c r="C16" s="21">
        <f t="shared" ref="C16:C39" si="5">(B16-B4)/B4</f>
        <v>0.72960048365687669</v>
      </c>
      <c r="D16" s="21"/>
      <c r="E16" s="21"/>
      <c r="F16" s="21"/>
      <c r="G16" s="21"/>
      <c r="H16" s="21"/>
      <c r="I16" s="23"/>
      <c r="J16" s="22">
        <v>43983</v>
      </c>
      <c r="K16" s="27">
        <v>71667</v>
      </c>
      <c r="L16" s="21">
        <f t="shared" si="4"/>
        <v>-0.74213639601908421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x14ac:dyDescent="0.35">
      <c r="A17" s="24">
        <v>44013</v>
      </c>
      <c r="B17" s="20">
        <v>284995.24355535646</v>
      </c>
      <c r="C17" s="21">
        <f t="shared" si="5"/>
        <v>1.0408693894301604</v>
      </c>
      <c r="D17" s="21"/>
      <c r="E17" s="21"/>
      <c r="F17" s="21"/>
      <c r="G17" s="21"/>
      <c r="H17" s="21"/>
      <c r="I17" s="23"/>
      <c r="J17" s="22">
        <v>44013</v>
      </c>
      <c r="K17" s="27">
        <v>81640</v>
      </c>
      <c r="L17" s="21">
        <f t="shared" si="4"/>
        <v>-0.6219880354860815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x14ac:dyDescent="0.35">
      <c r="A18" s="24">
        <v>44044</v>
      </c>
      <c r="B18" s="20">
        <v>148138.00221043947</v>
      </c>
      <c r="C18" s="21">
        <f t="shared" si="5"/>
        <v>0.20278350706295964</v>
      </c>
      <c r="D18" s="21"/>
      <c r="E18" s="21"/>
      <c r="F18" s="21"/>
      <c r="G18" s="21"/>
      <c r="H18" s="21"/>
      <c r="I18" s="23"/>
      <c r="J18" s="22">
        <v>44044</v>
      </c>
      <c r="K18" s="27">
        <v>82197</v>
      </c>
      <c r="L18" s="21">
        <f t="shared" si="4"/>
        <v>-0.61280065571917131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 x14ac:dyDescent="0.35">
      <c r="A19" s="24">
        <v>44075</v>
      </c>
      <c r="B19" s="20">
        <v>124308.31777746067</v>
      </c>
      <c r="C19" s="21">
        <f t="shared" si="5"/>
        <v>-1.5479365995222764E-2</v>
      </c>
      <c r="D19" s="21"/>
      <c r="E19" s="21"/>
      <c r="F19" s="21"/>
      <c r="G19" s="21"/>
      <c r="H19" s="21"/>
      <c r="I19" s="23"/>
      <c r="J19" s="22">
        <v>44075</v>
      </c>
      <c r="K19" s="27">
        <v>71006</v>
      </c>
      <c r="L19" s="21">
        <f t="shared" si="4"/>
        <v>-0.67376662041588942</v>
      </c>
      <c r="M19" s="21"/>
      <c r="N19" s="21"/>
      <c r="O19" s="21"/>
      <c r="P19" s="21"/>
      <c r="Q19" s="21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x14ac:dyDescent="0.35">
      <c r="A20" s="24">
        <v>44105</v>
      </c>
      <c r="B20" s="20">
        <v>79300.73316140828</v>
      </c>
      <c r="C20" s="21">
        <f t="shared" si="5"/>
        <v>-0.36071036950615476</v>
      </c>
      <c r="D20" s="21"/>
      <c r="E20" s="21"/>
      <c r="F20" s="21"/>
      <c r="G20" s="21"/>
      <c r="H20" s="21"/>
      <c r="I20" s="23"/>
      <c r="J20" s="22">
        <v>44105</v>
      </c>
      <c r="K20" s="27">
        <v>70243</v>
      </c>
      <c r="L20" s="21">
        <f t="shared" si="4"/>
        <v>-0.59128254064307406</v>
      </c>
      <c r="M20" s="21"/>
      <c r="N20" s="21"/>
      <c r="O20" s="21"/>
      <c r="P20" s="21"/>
      <c r="Q20" s="21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x14ac:dyDescent="0.35">
      <c r="A21" s="24">
        <v>44136</v>
      </c>
      <c r="B21" s="20">
        <v>69659.005591499983</v>
      </c>
      <c r="C21" s="21">
        <f t="shared" si="5"/>
        <v>-0.50608079175666887</v>
      </c>
      <c r="D21" s="21"/>
      <c r="E21" s="21"/>
      <c r="F21" s="21"/>
      <c r="G21" s="21"/>
      <c r="H21" s="21"/>
      <c r="I21" s="23"/>
      <c r="J21" s="22">
        <v>44136</v>
      </c>
      <c r="K21" s="27">
        <v>70334</v>
      </c>
      <c r="L21" s="21">
        <f t="shared" si="4"/>
        <v>-0.4635537826726972</v>
      </c>
      <c r="M21" s="21"/>
      <c r="N21" s="21"/>
      <c r="O21" s="21"/>
      <c r="P21" s="21"/>
      <c r="Q21" s="21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:28" x14ac:dyDescent="0.35">
      <c r="A22" s="24">
        <v>44166</v>
      </c>
      <c r="B22" s="20">
        <v>94815.938450881367</v>
      </c>
      <c r="C22" s="21">
        <f t="shared" si="5"/>
        <v>-0.14826062985018992</v>
      </c>
      <c r="D22" s="21"/>
      <c r="E22" s="21"/>
      <c r="F22" s="21"/>
      <c r="G22" s="21"/>
      <c r="H22" s="21"/>
      <c r="I22" s="23"/>
      <c r="J22" s="22">
        <v>44166</v>
      </c>
      <c r="K22" s="27">
        <v>77500</v>
      </c>
      <c r="L22" s="21">
        <f t="shared" si="4"/>
        <v>-0.38056492478859283</v>
      </c>
      <c r="M22" s="21"/>
      <c r="N22" s="21"/>
      <c r="O22" s="21"/>
      <c r="P22" s="21"/>
      <c r="Q22" s="21"/>
      <c r="R22" s="21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 x14ac:dyDescent="0.35">
      <c r="A23" s="24">
        <v>44197</v>
      </c>
      <c r="B23" s="20">
        <v>62655.00588147316</v>
      </c>
      <c r="C23" s="21">
        <f t="shared" si="5"/>
        <v>-0.52216651077359733</v>
      </c>
      <c r="D23" s="21"/>
      <c r="E23" s="21"/>
      <c r="F23" s="21"/>
      <c r="G23" s="21"/>
      <c r="H23" s="21"/>
      <c r="I23" s="23"/>
      <c r="J23" s="22">
        <v>44197</v>
      </c>
      <c r="K23" s="27">
        <v>66773</v>
      </c>
      <c r="L23" s="21">
        <f t="shared" si="4"/>
        <v>-0.46641788063064865</v>
      </c>
      <c r="M23" s="21"/>
      <c r="N23" s="21"/>
      <c r="O23" s="21"/>
      <c r="P23" s="21"/>
      <c r="Q23" s="21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 x14ac:dyDescent="0.35">
      <c r="A24" s="24">
        <v>44228</v>
      </c>
      <c r="B24" s="20">
        <v>56043.800886757512</v>
      </c>
      <c r="C24" s="21">
        <f t="shared" si="5"/>
        <v>-0.55008460224318412</v>
      </c>
      <c r="D24" s="21"/>
      <c r="E24" s="21"/>
      <c r="F24" s="21"/>
      <c r="G24" s="21"/>
      <c r="H24" s="21"/>
      <c r="I24" s="23"/>
      <c r="J24" s="22">
        <v>44228</v>
      </c>
      <c r="K24" s="27">
        <v>59916</v>
      </c>
      <c r="L24" s="21">
        <f t="shared" si="4"/>
        <v>-0.53967778366791896</v>
      </c>
      <c r="M24" s="21"/>
      <c r="N24" s="21"/>
      <c r="O24" s="21"/>
      <c r="P24" s="21"/>
      <c r="Q24" s="21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x14ac:dyDescent="0.35">
      <c r="A25" s="24">
        <v>44256</v>
      </c>
      <c r="B25" s="20">
        <v>61608.606013815814</v>
      </c>
      <c r="C25" s="21">
        <f t="shared" si="5"/>
        <v>-0.75092629439681224</v>
      </c>
      <c r="D25" s="21"/>
      <c r="E25" s="21"/>
      <c r="F25" s="21"/>
      <c r="G25" s="21"/>
      <c r="H25" s="21"/>
      <c r="I25" s="23"/>
      <c r="J25" s="22">
        <v>44256</v>
      </c>
      <c r="K25" s="27">
        <v>70116</v>
      </c>
      <c r="L25" s="21">
        <f t="shared" si="4"/>
        <v>-0.41372621157898259</v>
      </c>
      <c r="M25" s="21"/>
      <c r="N25" s="21"/>
      <c r="O25" s="21"/>
      <c r="P25" s="21"/>
      <c r="Q25" s="21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x14ac:dyDescent="0.35">
      <c r="A26" s="24">
        <v>44287</v>
      </c>
      <c r="B26" s="20">
        <v>57465.976644897957</v>
      </c>
      <c r="C26" s="21">
        <f t="shared" si="5"/>
        <v>-0.75263932689002877</v>
      </c>
      <c r="D26" s="21"/>
      <c r="E26" s="21"/>
      <c r="F26" s="21"/>
      <c r="G26" s="21"/>
      <c r="H26" s="21"/>
      <c r="I26" s="23"/>
      <c r="J26" s="22">
        <v>44287</v>
      </c>
      <c r="K26" s="27">
        <v>64504</v>
      </c>
      <c r="L26" s="21">
        <f t="shared" si="4"/>
        <v>-6.6323133485800309E-2</v>
      </c>
      <c r="M26" s="21"/>
      <c r="N26" s="21"/>
      <c r="O26" s="21"/>
      <c r="P26" s="21"/>
      <c r="Q26" s="21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 x14ac:dyDescent="0.35">
      <c r="A27" s="24">
        <v>44317</v>
      </c>
      <c r="B27" s="20">
        <v>69809.733164183999</v>
      </c>
      <c r="C27" s="21">
        <f t="shared" si="5"/>
        <v>-0.72742420286119558</v>
      </c>
      <c r="D27" s="21"/>
      <c r="E27" s="21"/>
      <c r="F27" s="21"/>
      <c r="G27" s="21"/>
      <c r="H27" s="21"/>
      <c r="I27" s="23"/>
      <c r="J27" s="22">
        <v>44317</v>
      </c>
      <c r="K27" s="27">
        <v>66605</v>
      </c>
      <c r="L27" s="21">
        <f t="shared" si="4"/>
        <v>-0.13652509852727651</v>
      </c>
      <c r="M27" s="21"/>
      <c r="N27" s="21"/>
      <c r="O27" s="21"/>
      <c r="P27" s="21"/>
      <c r="Q27" s="21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 x14ac:dyDescent="0.35">
      <c r="A28" s="24">
        <v>44348</v>
      </c>
      <c r="B28" s="20">
        <v>99351.795461035712</v>
      </c>
      <c r="C28" s="21">
        <f t="shared" si="5"/>
        <v>-0.57368252483490134</v>
      </c>
      <c r="D28" s="21"/>
      <c r="E28" s="21"/>
      <c r="F28" s="21"/>
      <c r="G28" s="21"/>
      <c r="H28" s="21"/>
      <c r="I28" s="23"/>
      <c r="J28" s="22">
        <v>44348</v>
      </c>
      <c r="K28" s="27">
        <v>78555</v>
      </c>
      <c r="L28" s="21">
        <f t="shared" si="4"/>
        <v>9.6111180878228467E-2</v>
      </c>
      <c r="M28" s="21"/>
      <c r="N28" s="21"/>
      <c r="O28" s="21"/>
      <c r="P28" s="21"/>
      <c r="Q28" s="21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x14ac:dyDescent="0.35">
      <c r="A29" s="24">
        <v>44378</v>
      </c>
      <c r="B29" s="20">
        <v>103296.05834564545</v>
      </c>
      <c r="C29" s="21">
        <f t="shared" si="5"/>
        <v>-0.63755164101332951</v>
      </c>
      <c r="D29" s="21"/>
      <c r="E29" s="21"/>
      <c r="F29" s="21"/>
      <c r="G29" s="21"/>
      <c r="H29" s="21"/>
      <c r="I29" s="23"/>
      <c r="J29" s="22">
        <v>44378</v>
      </c>
      <c r="K29" s="27">
        <v>75937</v>
      </c>
      <c r="L29" s="21">
        <f t="shared" si="4"/>
        <v>-6.9855463008329247E-2</v>
      </c>
      <c r="M29" s="21"/>
      <c r="N29" s="21"/>
      <c r="O29" s="21"/>
      <c r="P29" s="21"/>
      <c r="Q29" s="21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x14ac:dyDescent="0.35">
      <c r="A30" s="24">
        <v>44409</v>
      </c>
      <c r="B30" s="20">
        <v>123895.23157522913</v>
      </c>
      <c r="C30" s="21">
        <f t="shared" si="5"/>
        <v>-0.16364990936472831</v>
      </c>
      <c r="D30" s="21"/>
      <c r="E30" s="21"/>
      <c r="F30" s="21"/>
      <c r="G30" s="21"/>
      <c r="H30" s="21"/>
      <c r="I30" s="23"/>
      <c r="J30" s="22">
        <v>44409</v>
      </c>
      <c r="K30" s="27">
        <v>66315</v>
      </c>
      <c r="L30" s="21">
        <f t="shared" si="4"/>
        <v>-0.19321873061060624</v>
      </c>
      <c r="M30" s="21"/>
      <c r="N30" s="21"/>
      <c r="O30" s="21"/>
      <c r="P30" s="21"/>
      <c r="Q30" s="21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x14ac:dyDescent="0.35">
      <c r="A31" s="24">
        <v>44440</v>
      </c>
      <c r="B31" s="20">
        <v>109597.31413334754</v>
      </c>
      <c r="C31" s="21">
        <f t="shared" si="5"/>
        <v>-0.11834287445228792</v>
      </c>
      <c r="D31" s="21"/>
      <c r="E31" s="21"/>
      <c r="F31" s="21"/>
      <c r="G31" s="21"/>
      <c r="H31" s="21"/>
      <c r="I31" s="23"/>
      <c r="J31" s="22">
        <v>44440</v>
      </c>
      <c r="K31" s="27">
        <v>64155</v>
      </c>
      <c r="L31" s="21">
        <f t="shared" si="4"/>
        <v>-9.6484804101061888E-2</v>
      </c>
      <c r="M31" s="21"/>
      <c r="N31" s="21"/>
      <c r="O31" s="21"/>
      <c r="P31" s="21"/>
      <c r="Q31" s="21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x14ac:dyDescent="0.35">
      <c r="A32" s="24">
        <v>44470</v>
      </c>
      <c r="B32" s="20">
        <v>149672.32219649191</v>
      </c>
      <c r="C32" s="21">
        <f t="shared" si="5"/>
        <v>0.88740149339918051</v>
      </c>
      <c r="D32" s="21"/>
      <c r="E32" s="21"/>
      <c r="F32" s="21"/>
      <c r="G32" s="21"/>
      <c r="H32" s="21"/>
      <c r="I32" s="23"/>
      <c r="J32" s="22">
        <v>44470</v>
      </c>
      <c r="K32" s="27">
        <v>70338</v>
      </c>
      <c r="L32" s="21">
        <f t="shared" si="4"/>
        <v>1.3524479307546659E-3</v>
      </c>
      <c r="M32" s="21"/>
      <c r="N32" s="21"/>
      <c r="O32" s="21"/>
      <c r="P32" s="21"/>
      <c r="Q32" s="21"/>
      <c r="R32" s="23"/>
      <c r="W32" s="23"/>
      <c r="X32" s="23"/>
      <c r="Y32" s="23"/>
      <c r="Z32" s="23"/>
      <c r="AA32" s="23"/>
      <c r="AB32" s="23"/>
    </row>
    <row r="33" spans="1:28" x14ac:dyDescent="0.35">
      <c r="A33" s="24">
        <v>44501</v>
      </c>
      <c r="B33" s="20">
        <v>117822.13675635452</v>
      </c>
      <c r="C33" s="21">
        <f t="shared" si="5"/>
        <v>0.69141284398024139</v>
      </c>
      <c r="D33" s="21"/>
      <c r="E33" s="21"/>
      <c r="F33" s="21"/>
      <c r="G33" s="21"/>
      <c r="H33" s="21"/>
      <c r="I33" s="23"/>
      <c r="J33" s="22">
        <v>44501</v>
      </c>
      <c r="K33" s="27">
        <v>70840</v>
      </c>
      <c r="L33" s="21">
        <f t="shared" si="4"/>
        <v>7.1942446043165471E-3</v>
      </c>
      <c r="M33" s="21"/>
      <c r="N33" s="21"/>
      <c r="O33" s="21"/>
      <c r="P33" s="21"/>
      <c r="Q33" s="21"/>
      <c r="R33" s="23"/>
      <c r="W33" s="23"/>
      <c r="X33" s="23"/>
      <c r="Y33" s="23"/>
      <c r="Z33" s="23"/>
      <c r="AA33" s="23"/>
      <c r="AB33" s="23"/>
    </row>
    <row r="34" spans="1:28" x14ac:dyDescent="0.35">
      <c r="A34" s="24">
        <v>44531</v>
      </c>
      <c r="B34" s="20">
        <v>98056.598485654977</v>
      </c>
      <c r="C34" s="21">
        <f t="shared" si="5"/>
        <v>3.4178431260820215E-2</v>
      </c>
      <c r="D34" s="21"/>
      <c r="E34" s="21"/>
      <c r="F34" s="21"/>
      <c r="G34" s="21"/>
      <c r="H34" s="21"/>
      <c r="I34" s="23"/>
      <c r="J34" s="22">
        <v>44531</v>
      </c>
      <c r="K34" s="27">
        <v>66345</v>
      </c>
      <c r="L34" s="21">
        <f t="shared" si="4"/>
        <v>-0.14393548387096775</v>
      </c>
      <c r="M34" s="21"/>
      <c r="N34" s="21"/>
      <c r="O34" s="21"/>
      <c r="P34" s="21"/>
      <c r="Q34" s="21"/>
      <c r="R34" s="23"/>
      <c r="W34" s="23"/>
      <c r="X34" s="23"/>
      <c r="Y34" s="23"/>
      <c r="Z34" s="23"/>
      <c r="AA34" s="23"/>
      <c r="AB34" s="23"/>
    </row>
    <row r="35" spans="1:28" x14ac:dyDescent="0.35">
      <c r="A35" s="24">
        <v>44562</v>
      </c>
      <c r="B35" s="20">
        <v>101205.81559449635</v>
      </c>
      <c r="C35" s="21">
        <f t="shared" si="5"/>
        <v>0.61528698578292707</v>
      </c>
      <c r="D35" s="21"/>
      <c r="E35" s="21"/>
      <c r="F35" s="21"/>
      <c r="G35" s="21"/>
      <c r="H35" s="21"/>
      <c r="I35" s="23"/>
      <c r="J35" s="22">
        <v>44562</v>
      </c>
      <c r="K35" s="27">
        <v>64323</v>
      </c>
      <c r="L35" s="21">
        <f t="shared" si="4"/>
        <v>-3.6691477094035016E-2</v>
      </c>
      <c r="M35" s="21"/>
      <c r="N35" s="21"/>
      <c r="O35" s="21"/>
      <c r="P35" s="21"/>
      <c r="Q35" s="21"/>
      <c r="R35" s="23"/>
      <c r="W35" s="23"/>
      <c r="X35" s="23"/>
      <c r="Y35" s="23"/>
      <c r="Z35" s="23"/>
      <c r="AA35" s="23"/>
      <c r="AB35" s="23"/>
    </row>
    <row r="36" spans="1:28" x14ac:dyDescent="0.35">
      <c r="A36" s="24">
        <v>44593</v>
      </c>
      <c r="B36" s="20">
        <v>140129.50194932928</v>
      </c>
      <c r="C36" s="21">
        <f t="shared" si="5"/>
        <v>1.5003568589588687</v>
      </c>
      <c r="D36" s="21"/>
      <c r="E36" s="21"/>
      <c r="F36" s="21"/>
      <c r="G36" s="21"/>
      <c r="H36" s="21"/>
      <c r="I36" s="23"/>
      <c r="J36" s="22">
        <v>44593</v>
      </c>
      <c r="K36" s="27">
        <v>55802</v>
      </c>
      <c r="L36" s="21">
        <f t="shared" si="4"/>
        <v>-6.8662794579077369E-2</v>
      </c>
      <c r="M36" s="21"/>
      <c r="N36" s="21"/>
      <c r="O36" s="21"/>
      <c r="P36" s="21"/>
      <c r="Q36" s="21"/>
      <c r="R36" s="23"/>
      <c r="W36" s="23"/>
      <c r="X36" s="23"/>
      <c r="Y36" s="23"/>
      <c r="Z36" s="23"/>
      <c r="AA36" s="23"/>
      <c r="AB36" s="23"/>
    </row>
    <row r="37" spans="1:28" x14ac:dyDescent="0.35">
      <c r="A37" s="24">
        <v>44621</v>
      </c>
      <c r="B37" s="20">
        <v>202450.04534664983</v>
      </c>
      <c r="C37" s="21">
        <f t="shared" si="5"/>
        <v>2.2860676201836174</v>
      </c>
      <c r="D37" s="21"/>
      <c r="E37" s="21"/>
      <c r="F37" s="21"/>
      <c r="G37" s="21"/>
      <c r="H37" s="21"/>
      <c r="I37" s="23"/>
      <c r="J37" s="22">
        <v>44621</v>
      </c>
      <c r="K37" s="27">
        <v>109099</v>
      </c>
      <c r="L37" s="21">
        <f t="shared" si="4"/>
        <v>0.55597866392834727</v>
      </c>
      <c r="M37" s="21"/>
      <c r="N37" s="21"/>
      <c r="O37" s="21"/>
      <c r="P37" s="21"/>
      <c r="Q37" s="21"/>
      <c r="R37" s="23"/>
      <c r="W37" s="23"/>
      <c r="X37" s="23"/>
      <c r="Y37" s="23"/>
      <c r="Z37" s="23"/>
      <c r="AA37" s="23"/>
      <c r="AB37" s="23"/>
    </row>
    <row r="38" spans="1:28" x14ac:dyDescent="0.35">
      <c r="A38" s="24">
        <v>44652</v>
      </c>
      <c r="B38" s="20">
        <v>205594.73247114589</v>
      </c>
      <c r="C38" s="21">
        <f t="shared" si="5"/>
        <v>2.5776775141504422</v>
      </c>
      <c r="D38" s="21"/>
      <c r="E38" s="21"/>
      <c r="F38" s="21"/>
      <c r="G38" s="21"/>
      <c r="H38" s="21"/>
      <c r="I38" s="23"/>
      <c r="J38" s="22">
        <v>44652</v>
      </c>
      <c r="K38" s="27">
        <v>77681</v>
      </c>
      <c r="L38" s="21">
        <f t="shared" si="4"/>
        <v>0.20428190499813964</v>
      </c>
      <c r="M38" s="21"/>
      <c r="N38" s="21"/>
      <c r="O38" s="21"/>
      <c r="P38" s="21"/>
      <c r="Q38" s="21"/>
      <c r="R38" s="23"/>
      <c r="W38" s="23"/>
      <c r="X38" s="23"/>
      <c r="Y38" s="23"/>
      <c r="Z38" s="23"/>
      <c r="AA38" s="23"/>
      <c r="AB38" s="23"/>
    </row>
    <row r="39" spans="1:28" x14ac:dyDescent="0.35">
      <c r="A39" s="24">
        <v>44682</v>
      </c>
      <c r="B39" s="20">
        <v>207737.67270890521</v>
      </c>
      <c r="C39" s="21">
        <f t="shared" si="5"/>
        <v>1.9757694707173781</v>
      </c>
      <c r="D39" s="21"/>
      <c r="E39" s="21"/>
      <c r="F39" s="21"/>
      <c r="G39" s="21"/>
      <c r="H39" s="21"/>
      <c r="I39" s="23"/>
      <c r="J39" s="22">
        <v>44682</v>
      </c>
      <c r="K39" s="27">
        <v>95539</v>
      </c>
      <c r="L39" s="21">
        <f t="shared" si="4"/>
        <v>0.43441183094362285</v>
      </c>
      <c r="M39" s="21"/>
      <c r="N39" s="21"/>
      <c r="O39" s="21"/>
      <c r="P39" s="21"/>
      <c r="Q39" s="21"/>
      <c r="R39" s="23"/>
      <c r="W39" s="23"/>
      <c r="X39" s="23"/>
      <c r="Y39" s="23"/>
      <c r="Z39" s="23"/>
      <c r="AA39" s="23"/>
      <c r="AB39" s="23"/>
    </row>
    <row r="40" spans="1:28" x14ac:dyDescent="0.35">
      <c r="A40" s="22"/>
      <c r="B40" s="23"/>
      <c r="C40" s="23"/>
      <c r="D40" s="23"/>
      <c r="E40" s="23"/>
      <c r="F40" s="23"/>
      <c r="G40" s="23"/>
      <c r="H40" s="23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  <c r="X40" s="23"/>
      <c r="Y40" s="23"/>
      <c r="Z40" s="23"/>
      <c r="AA40" s="23"/>
      <c r="AB40" s="23"/>
    </row>
    <row r="41" spans="1:28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  <c r="X41" s="23"/>
      <c r="Y41" s="23"/>
      <c r="Z41" s="23"/>
      <c r="AA41" s="23"/>
      <c r="AB41" s="23"/>
    </row>
    <row r="42" spans="1:28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W42" s="23"/>
      <c r="X42" s="23"/>
      <c r="Y42" s="23"/>
      <c r="Z42" s="23"/>
      <c r="AA42" s="23"/>
      <c r="AB42" s="23"/>
    </row>
    <row r="43" spans="1:28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W43" s="23"/>
      <c r="X43" s="23"/>
      <c r="Y43" s="23"/>
      <c r="Z43" s="23"/>
      <c r="AA43" s="23"/>
      <c r="AB43" s="23"/>
    </row>
    <row r="44" spans="1:28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W44" s="23"/>
      <c r="X44" s="23"/>
      <c r="Y44" s="23"/>
      <c r="Z44" s="23"/>
      <c r="AA44" s="23"/>
      <c r="AB44" s="23"/>
    </row>
    <row r="45" spans="1:28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W45" s="23"/>
      <c r="X45" s="23"/>
      <c r="Y45" s="23"/>
      <c r="Z45" s="23"/>
      <c r="AA45" s="23"/>
      <c r="AB45" s="23"/>
    </row>
    <row r="46" spans="1:28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W46" s="23"/>
      <c r="X46" s="23"/>
      <c r="Y46" s="23"/>
      <c r="Z46" s="23"/>
      <c r="AA46" s="23"/>
      <c r="AB46" s="23"/>
    </row>
    <row r="47" spans="1:28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W47" s="23"/>
      <c r="X47" s="23"/>
      <c r="Y47" s="23"/>
      <c r="Z47" s="23"/>
      <c r="AA47" s="23"/>
      <c r="AB47" s="23"/>
    </row>
    <row r="48" spans="1:28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W48" s="23"/>
      <c r="X48" s="23"/>
      <c r="Y48" s="23"/>
      <c r="Z48" s="23"/>
      <c r="AA48" s="23"/>
      <c r="AB48" s="23"/>
    </row>
    <row r="49" spans="1:28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W49" s="23"/>
      <c r="X49" s="23"/>
      <c r="Y49" s="23"/>
      <c r="Z49" s="23"/>
      <c r="AA49" s="23"/>
      <c r="AB49" s="23"/>
    </row>
    <row r="50" spans="1:28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W50" s="23"/>
      <c r="X50" s="23"/>
      <c r="Y50" s="23"/>
      <c r="Z50" s="23"/>
      <c r="AA50" s="23"/>
      <c r="AB50" s="23"/>
    </row>
    <row r="51" spans="1:28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W51" s="23"/>
      <c r="X51" s="23"/>
      <c r="Y51" s="23"/>
      <c r="Z51" s="23"/>
      <c r="AA51" s="23"/>
      <c r="AB51" s="23"/>
    </row>
    <row r="52" spans="1:28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W52" s="23"/>
      <c r="X52" s="23"/>
      <c r="Y52" s="23"/>
      <c r="Z52" s="23"/>
      <c r="AA52" s="23"/>
      <c r="AB52" s="23"/>
    </row>
    <row r="53" spans="1:28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W53" s="23"/>
      <c r="X53" s="23"/>
      <c r="Y53" s="23"/>
      <c r="Z53" s="23"/>
      <c r="AA53" s="23"/>
      <c r="AB53" s="23"/>
    </row>
    <row r="54" spans="1:28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W54" s="23"/>
      <c r="X54" s="23"/>
      <c r="Y54" s="23"/>
      <c r="Z54" s="23"/>
      <c r="AA54" s="23"/>
      <c r="AB54" s="23"/>
    </row>
    <row r="55" spans="1:28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W55" s="23"/>
      <c r="X55" s="23"/>
      <c r="Y55" s="23"/>
      <c r="Z55" s="23"/>
      <c r="AA55" s="23"/>
      <c r="AB55" s="23"/>
    </row>
    <row r="56" spans="1:28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W56" s="23"/>
      <c r="X56" s="23"/>
      <c r="Y56" s="23"/>
      <c r="Z56" s="23"/>
      <c r="AA56" s="23"/>
      <c r="AB56" s="23"/>
    </row>
    <row r="57" spans="1:28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W57" s="23"/>
      <c r="X57" s="23"/>
      <c r="Y57" s="23"/>
      <c r="Z57" s="23"/>
      <c r="AA57" s="23"/>
      <c r="AB57" s="23"/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765F-7F07-43FA-AF83-556DAFB41853}">
  <dimension ref="A1:AJ44"/>
  <sheetViews>
    <sheetView topLeftCell="D1" zoomScale="65" zoomScaleNormal="65" workbookViewId="0">
      <selection activeCell="V20" sqref="V20"/>
    </sheetView>
  </sheetViews>
  <sheetFormatPr defaultRowHeight="14.5" x14ac:dyDescent="0.35"/>
  <cols>
    <col min="1" max="1" width="10.1796875" customWidth="1"/>
    <col min="2" max="2" width="12.6328125" bestFit="1" customWidth="1"/>
    <col min="3" max="3" width="10.453125" bestFit="1" customWidth="1"/>
    <col min="4" max="4" width="8.7265625" style="19"/>
    <col min="5" max="5" width="7.1796875" style="19" bestFit="1" customWidth="1"/>
    <col min="6" max="6" width="11.453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7.179687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20.453125" customWidth="1"/>
    <col min="25" max="26" width="12.453125" bestFit="1" customWidth="1"/>
    <col min="27" max="27" width="11.81640625" bestFit="1" customWidth="1"/>
  </cols>
  <sheetData>
    <row r="1" spans="1:36" x14ac:dyDescent="0.35">
      <c r="A1" s="22" t="s">
        <v>88</v>
      </c>
      <c r="B1" s="23"/>
      <c r="C1" s="21"/>
      <c r="D1" s="21"/>
      <c r="E1" s="21"/>
      <c r="F1" s="21"/>
      <c r="G1" s="21"/>
      <c r="H1" s="21"/>
      <c r="I1" s="23"/>
      <c r="J1" s="23" t="s">
        <v>89</v>
      </c>
      <c r="K1" s="23"/>
      <c r="L1" s="21"/>
      <c r="M1" s="21"/>
      <c r="N1" s="21"/>
      <c r="O1" s="21"/>
      <c r="P1" s="21"/>
      <c r="Q1" s="21"/>
      <c r="R1" s="23"/>
      <c r="S1" s="23" t="s">
        <v>186</v>
      </c>
      <c r="T1" s="23"/>
      <c r="U1" s="23"/>
      <c r="V1" s="23"/>
      <c r="W1" s="23"/>
      <c r="X1" s="19" t="s">
        <v>230</v>
      </c>
      <c r="Y1" s="19"/>
      <c r="Z1" s="19"/>
      <c r="AA1" s="19"/>
      <c r="AB1" s="23"/>
      <c r="AC1" s="23"/>
      <c r="AD1" s="23"/>
      <c r="AE1" s="23"/>
      <c r="AF1" s="23"/>
      <c r="AG1" s="23"/>
      <c r="AH1" s="23"/>
      <c r="AI1" s="23"/>
      <c r="AJ1" s="23"/>
    </row>
    <row r="2" spans="1:36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  <c r="AB2" s="23"/>
      <c r="AC2" s="23"/>
      <c r="AD2" s="23"/>
      <c r="AE2" s="23"/>
      <c r="AF2" s="23"/>
      <c r="AG2" s="23"/>
      <c r="AH2" s="23"/>
      <c r="AI2" s="23"/>
      <c r="AJ2" s="23"/>
    </row>
    <row r="3" spans="1:36" x14ac:dyDescent="0.35">
      <c r="A3" s="24">
        <v>43586</v>
      </c>
      <c r="B3" s="20">
        <v>601585.75280129374</v>
      </c>
      <c r="C3" s="21"/>
      <c r="D3" s="21"/>
      <c r="E3" s="19" t="s">
        <v>10</v>
      </c>
      <c r="F3" s="5">
        <f>SUM(B5:B7)</f>
        <v>1619368.6097123364</v>
      </c>
      <c r="G3" s="12"/>
      <c r="H3" s="12"/>
      <c r="I3" s="23"/>
      <c r="J3" s="22">
        <v>43586</v>
      </c>
      <c r="K3" s="27">
        <v>29417</v>
      </c>
      <c r="L3" s="21"/>
      <c r="M3" s="21"/>
      <c r="N3" s="19" t="s">
        <v>10</v>
      </c>
      <c r="O3" s="5">
        <f>SUM(K5:K7)</f>
        <v>96062</v>
      </c>
      <c r="P3" s="12"/>
      <c r="Q3" s="12"/>
      <c r="R3" s="23"/>
      <c r="S3" s="23" t="s">
        <v>10</v>
      </c>
      <c r="T3" s="26">
        <v>116.8</v>
      </c>
      <c r="U3" s="21"/>
      <c r="V3" s="21"/>
      <c r="W3" s="23"/>
      <c r="X3" s="19" t="s">
        <v>235</v>
      </c>
      <c r="Y3" s="19">
        <f>SLOPE(U7:U13,G7:G13)</f>
        <v>-0.16410787355978512</v>
      </c>
      <c r="Z3" s="19">
        <f>INTERCEPT(U7:U13,G7:G13)</f>
        <v>0.15906413416642315</v>
      </c>
      <c r="AA3" s="19">
        <f>RSQ(U7:U13,G7:G13)</f>
        <v>0.1016248882734852</v>
      </c>
      <c r="AB3" s="23"/>
      <c r="AC3" s="23"/>
      <c r="AD3" s="23"/>
      <c r="AE3" s="23"/>
      <c r="AF3" s="23"/>
      <c r="AG3" s="23"/>
      <c r="AH3" s="23"/>
      <c r="AI3" s="23"/>
      <c r="AJ3" s="23"/>
    </row>
    <row r="4" spans="1:36" x14ac:dyDescent="0.35">
      <c r="A4" s="24">
        <v>43617</v>
      </c>
      <c r="B4" s="20">
        <v>562589.11801758595</v>
      </c>
      <c r="C4" s="21"/>
      <c r="D4" s="21"/>
      <c r="E4" s="19" t="s">
        <v>9</v>
      </c>
      <c r="F4" s="5">
        <f>SUM(B8:B10)</f>
        <v>2069708.194841038</v>
      </c>
      <c r="G4" s="12"/>
      <c r="H4" s="12">
        <f>(SUM(B8:B10)-SUM(B5:B7))/SUM(B5:B7)</f>
        <v>0.27809578525095624</v>
      </c>
      <c r="I4" s="23"/>
      <c r="J4" s="22">
        <v>43617</v>
      </c>
      <c r="K4" s="27">
        <v>24892</v>
      </c>
      <c r="L4" s="21"/>
      <c r="M4" s="21"/>
      <c r="N4" s="19" t="s">
        <v>9</v>
      </c>
      <c r="O4" s="5">
        <f>SUM(K8:K10)</f>
        <v>106850</v>
      </c>
      <c r="P4" s="12"/>
      <c r="Q4" s="12">
        <f>(SUM(K8:K10)-SUM(K5:K7))/SUM(K5:K7)</f>
        <v>0.11230247132060545</v>
      </c>
      <c r="R4" s="23"/>
      <c r="S4" s="23" t="s">
        <v>9</v>
      </c>
      <c r="T4" s="26">
        <v>112.3</v>
      </c>
      <c r="U4" s="21"/>
      <c r="V4" s="21">
        <f t="shared" ref="V4:V13" si="0">(T4-T3)/T3</f>
        <v>-3.8527397260273974E-2</v>
      </c>
      <c r="W4" s="23"/>
      <c r="X4" s="19" t="s">
        <v>236</v>
      </c>
      <c r="Y4" s="19">
        <f>SLOPE(V4:V13,H4:H13)</f>
        <v>4.8814056828485872E-2</v>
      </c>
      <c r="Z4" s="19">
        <f>INTERCEPT(V4:V13,H4:H13)</f>
        <v>-1.022958355872522E-3</v>
      </c>
      <c r="AA4" s="19">
        <f>RSQ(V4:V13,H4:H13)</f>
        <v>3.1347786801813201E-3</v>
      </c>
      <c r="AB4" s="23"/>
      <c r="AC4" s="23"/>
      <c r="AD4" s="23"/>
      <c r="AE4" s="23"/>
      <c r="AF4" s="23"/>
      <c r="AG4" s="23"/>
      <c r="AH4" s="23"/>
      <c r="AI4" s="23"/>
      <c r="AJ4" s="23"/>
    </row>
    <row r="5" spans="1:36" x14ac:dyDescent="0.35">
      <c r="A5" s="24">
        <v>43647</v>
      </c>
      <c r="B5" s="20">
        <v>587427.46358601493</v>
      </c>
      <c r="C5" s="21"/>
      <c r="D5" s="21"/>
      <c r="E5" s="19" t="s">
        <v>8</v>
      </c>
      <c r="F5" s="5">
        <f>SUM(B11:B13)</f>
        <v>2005413.2437920319</v>
      </c>
      <c r="G5" s="12"/>
      <c r="H5" s="12">
        <f>(SUM(B11:B13)-SUM(B8:B10))/SUM(B8:B10)</f>
        <v>-3.1064741981148794E-2</v>
      </c>
      <c r="I5" s="23"/>
      <c r="J5" s="22">
        <v>43647</v>
      </c>
      <c r="K5" s="27">
        <v>32301</v>
      </c>
      <c r="L5" s="21"/>
      <c r="M5" s="21"/>
      <c r="N5" s="19" t="s">
        <v>8</v>
      </c>
      <c r="O5" s="5">
        <f>SUM(K11:K13)</f>
        <v>91876</v>
      </c>
      <c r="P5" s="12"/>
      <c r="Q5" s="12">
        <f>(SUM(K11:K13)-SUM(K8:K10))/SUM(K8:K10)</f>
        <v>-0.14014038371548901</v>
      </c>
      <c r="R5" s="23"/>
      <c r="S5" s="23" t="s">
        <v>8</v>
      </c>
      <c r="T5" s="26">
        <v>98.7</v>
      </c>
      <c r="U5" s="21"/>
      <c r="V5" s="21">
        <f t="shared" si="0"/>
        <v>-0.12110418521816559</v>
      </c>
      <c r="W5" s="23"/>
      <c r="X5" s="19" t="s">
        <v>237</v>
      </c>
      <c r="Y5" s="19">
        <f>SLOPE(U7:U13,P7:P13)</f>
        <v>0.20909955158471025</v>
      </c>
      <c r="Z5" s="19">
        <f>INTERCEPT(U7:U13,P7:P13)</f>
        <v>9.7515444679545676E-2</v>
      </c>
      <c r="AA5" s="19">
        <f>RSQ(U7:U13,P7:P13)</f>
        <v>1.4721135833620879E-2</v>
      </c>
      <c r="AB5" s="23"/>
      <c r="AC5" s="23"/>
      <c r="AD5" s="23"/>
      <c r="AE5" s="23"/>
      <c r="AF5" s="23"/>
      <c r="AG5" s="23"/>
      <c r="AH5" s="23"/>
      <c r="AI5" s="23"/>
      <c r="AJ5" s="23"/>
    </row>
    <row r="6" spans="1:36" x14ac:dyDescent="0.35">
      <c r="A6" s="24">
        <v>43678</v>
      </c>
      <c r="B6" s="20">
        <v>538935.80294380512</v>
      </c>
      <c r="C6" s="21"/>
      <c r="D6" s="21"/>
      <c r="E6" s="19" t="s">
        <v>7</v>
      </c>
      <c r="F6" s="5">
        <f>SUM(B14:B16)</f>
        <v>2713270.6460972424</v>
      </c>
      <c r="G6" s="12"/>
      <c r="H6" s="12">
        <f>(SUM(B14:B16)-SUM(B11:B13))/SUM(B11:B13)</f>
        <v>0.35297333579323747</v>
      </c>
      <c r="I6" s="23"/>
      <c r="J6" s="22">
        <v>43678</v>
      </c>
      <c r="K6" s="27">
        <v>34135</v>
      </c>
      <c r="L6" s="21"/>
      <c r="M6" s="21"/>
      <c r="N6" s="19" t="s">
        <v>7</v>
      </c>
      <c r="O6" s="5">
        <f>SUM(K14:K16)</f>
        <v>111748</v>
      </c>
      <c r="P6" s="12"/>
      <c r="Q6" s="12">
        <f>(SUM(K14:K16)-SUM(K11:K13))/SUM(K11:K13)</f>
        <v>0.2162915233575689</v>
      </c>
      <c r="R6" s="23"/>
      <c r="S6" s="23" t="s">
        <v>7</v>
      </c>
      <c r="T6" s="26">
        <v>80</v>
      </c>
      <c r="U6" s="21"/>
      <c r="V6" s="21">
        <f t="shared" si="0"/>
        <v>-0.18946301925025333</v>
      </c>
      <c r="W6" s="23"/>
      <c r="X6" s="19" t="s">
        <v>238</v>
      </c>
      <c r="Y6" s="19">
        <f>SLOPE(V4:V13,Q4:Q13)</f>
        <v>-0.16315632278820066</v>
      </c>
      <c r="Z6" s="19">
        <f>INTERCEPT(V4:V13,Q4:Q13)</f>
        <v>3.0805073206967249E-3</v>
      </c>
      <c r="AA6" s="19">
        <f>RSQ(V4:V13,Q4:Q13)</f>
        <v>2.9541912771531682E-2</v>
      </c>
      <c r="AB6" s="23"/>
      <c r="AC6" s="23"/>
      <c r="AD6" s="23"/>
      <c r="AE6" s="23"/>
      <c r="AF6" s="23"/>
      <c r="AG6" s="23"/>
      <c r="AH6" s="23"/>
      <c r="AI6" s="23"/>
      <c r="AJ6" s="23"/>
    </row>
    <row r="7" spans="1:36" x14ac:dyDescent="0.35">
      <c r="A7" s="24">
        <v>43709</v>
      </c>
      <c r="B7" s="20">
        <v>493005.34318251652</v>
      </c>
      <c r="C7" s="21"/>
      <c r="D7" s="21"/>
      <c r="E7" s="19" t="s">
        <v>6</v>
      </c>
      <c r="F7" s="5">
        <f>SUM(B17:B19)</f>
        <v>3234492.1968113976</v>
      </c>
      <c r="G7" s="12">
        <f t="shared" ref="G7:G13" si="1">(F7-F3)/F3</f>
        <v>0.99737859398544881</v>
      </c>
      <c r="H7" s="12">
        <f>(SUM(B17:B19)-SUM(B14:B16))/SUM(B14:B16)</f>
        <v>0.19210083279523854</v>
      </c>
      <c r="I7" s="23"/>
      <c r="J7" s="22">
        <v>43709</v>
      </c>
      <c r="K7" s="27">
        <v>29626</v>
      </c>
      <c r="L7" s="21"/>
      <c r="M7" s="21"/>
      <c r="N7" s="19" t="s">
        <v>6</v>
      </c>
      <c r="O7" s="5">
        <f>SUM(K17:K19)</f>
        <v>96065</v>
      </c>
      <c r="P7" s="12">
        <f t="shared" ref="P7:P13" si="2">(O7-O3)/O3</f>
        <v>3.1229830734317418E-5</v>
      </c>
      <c r="Q7" s="12">
        <f>(SUM(K17:K19)-SUM(K14:K16))/SUM(K14:K16)</f>
        <v>-0.14034255646633498</v>
      </c>
      <c r="R7" s="23"/>
      <c r="S7" s="23" t="s">
        <v>6</v>
      </c>
      <c r="T7" s="26">
        <v>104.4</v>
      </c>
      <c r="U7" s="21">
        <f t="shared" ref="U7:U13" si="3">(T7-T3)/T3</f>
        <v>-0.10616438356164376</v>
      </c>
      <c r="V7" s="21">
        <f t="shared" si="0"/>
        <v>0.30500000000000005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36" x14ac:dyDescent="0.35">
      <c r="A8" s="24">
        <v>43739</v>
      </c>
      <c r="B8" s="20">
        <v>687139.65904187155</v>
      </c>
      <c r="C8" s="21"/>
      <c r="D8" s="21"/>
      <c r="E8" s="19" t="s">
        <v>5</v>
      </c>
      <c r="F8" s="5">
        <f>SUM(B20:B22)</f>
        <v>3307434.2833807394</v>
      </c>
      <c r="G8" s="12">
        <f t="shared" si="1"/>
        <v>0.59801961050589736</v>
      </c>
      <c r="H8" s="12">
        <f>(SUM(B20:B22)-SUM(B17:B19))/SUM(B17:B19)</f>
        <v>2.2551325565493417E-2</v>
      </c>
      <c r="I8" s="23"/>
      <c r="J8" s="22">
        <v>43739</v>
      </c>
      <c r="K8" s="27">
        <v>36657</v>
      </c>
      <c r="L8" s="21"/>
      <c r="M8" s="21"/>
      <c r="N8" s="19" t="s">
        <v>5</v>
      </c>
      <c r="O8" s="5">
        <f>SUM(K20:K22)</f>
        <v>97506</v>
      </c>
      <c r="P8" s="12">
        <f t="shared" si="2"/>
        <v>-8.7449695835283101E-2</v>
      </c>
      <c r="Q8" s="12">
        <f>(SUM(K20:K22)-SUM(K17:K19))/SUM(K17:K19)</f>
        <v>1.5000260240462186E-2</v>
      </c>
      <c r="R8" s="23"/>
      <c r="S8" s="23" t="s">
        <v>5</v>
      </c>
      <c r="T8" s="26">
        <v>105.3</v>
      </c>
      <c r="U8" s="21">
        <f t="shared" si="3"/>
        <v>-6.2333036509349959E-2</v>
      </c>
      <c r="V8" s="21">
        <f t="shared" si="0"/>
        <v>8.6206896551723321E-3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x14ac:dyDescent="0.35">
      <c r="A9" s="24">
        <v>43770</v>
      </c>
      <c r="B9" s="20">
        <v>676855.19194161915</v>
      </c>
      <c r="C9" s="21"/>
      <c r="D9" s="21"/>
      <c r="E9" s="19" t="s">
        <v>4</v>
      </c>
      <c r="F9" s="5">
        <f>SUM(B23:B25)</f>
        <v>3158201.3402868845</v>
      </c>
      <c r="G9" s="12">
        <f t="shared" si="1"/>
        <v>0.57483817864643594</v>
      </c>
      <c r="H9" s="12">
        <f>(SUM(B23:B25)-SUM(B20:B22))/SUM(B20:B22)</f>
        <v>-4.5120456011393348E-2</v>
      </c>
      <c r="I9" s="23"/>
      <c r="J9" s="22">
        <v>43770</v>
      </c>
      <c r="K9" s="27">
        <v>36268</v>
      </c>
      <c r="L9" s="21"/>
      <c r="M9" s="21"/>
      <c r="N9" s="19" t="s">
        <v>4</v>
      </c>
      <c r="O9" s="5">
        <f>SUM(K23:K25)</f>
        <v>92091</v>
      </c>
      <c r="P9" s="12">
        <f t="shared" si="2"/>
        <v>2.3401105838303802E-3</v>
      </c>
      <c r="Q9" s="12">
        <f>(SUM(K23:K25)-SUM(K20:K22))/SUM(K20:K22)</f>
        <v>-5.5535043997292477E-2</v>
      </c>
      <c r="R9" s="23"/>
      <c r="S9" s="23" t="s">
        <v>4</v>
      </c>
      <c r="T9" s="26">
        <v>107.7</v>
      </c>
      <c r="U9" s="21">
        <f t="shared" si="3"/>
        <v>9.1185410334346503E-2</v>
      </c>
      <c r="V9" s="21">
        <f t="shared" si="0"/>
        <v>2.2792022792022845E-2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x14ac:dyDescent="0.35">
      <c r="A10" s="24">
        <v>43800</v>
      </c>
      <c r="B10" s="20">
        <v>705713.34385754715</v>
      </c>
      <c r="C10" s="21"/>
      <c r="D10" s="21"/>
      <c r="E10" s="19" t="s">
        <v>3</v>
      </c>
      <c r="F10" s="5">
        <f>SUM(B26:B28)</f>
        <v>3516328.2429310093</v>
      </c>
      <c r="G10" s="12">
        <f t="shared" si="1"/>
        <v>0.29597401128740392</v>
      </c>
      <c r="H10" s="12">
        <f>(SUM(B26:B28)-SUM(B23:B25))/SUM(B23:B25)</f>
        <v>0.11339584277790006</v>
      </c>
      <c r="I10" s="23"/>
      <c r="J10" s="22">
        <v>43800</v>
      </c>
      <c r="K10" s="27">
        <v>33925</v>
      </c>
      <c r="L10" s="21"/>
      <c r="M10" s="21"/>
      <c r="N10" s="19" t="s">
        <v>3</v>
      </c>
      <c r="O10" s="5">
        <f>SUM(K26:K28)</f>
        <v>108386</v>
      </c>
      <c r="P10" s="12">
        <f t="shared" si="2"/>
        <v>-3.0085549629523572E-2</v>
      </c>
      <c r="Q10" s="12">
        <f>(SUM(K26:K28)-SUM(K23:K25))/SUM(K23:K25)</f>
        <v>0.17694454398366832</v>
      </c>
      <c r="R10" s="23"/>
      <c r="S10" s="23" t="s">
        <v>3</v>
      </c>
      <c r="T10" s="26">
        <v>123.7</v>
      </c>
      <c r="U10" s="21">
        <f t="shared" si="3"/>
        <v>0.54625000000000001</v>
      </c>
      <c r="V10" s="21">
        <f t="shared" si="0"/>
        <v>0.14856081708449395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x14ac:dyDescent="0.35">
      <c r="A11" s="24">
        <v>43831</v>
      </c>
      <c r="B11" s="20">
        <v>715336.57653984742</v>
      </c>
      <c r="C11" s="21"/>
      <c r="D11" s="21"/>
      <c r="E11" s="19" t="s">
        <v>2</v>
      </c>
      <c r="F11" s="5">
        <f>SUM(B29:B31)</f>
        <v>3347413.5659835609</v>
      </c>
      <c r="G11" s="12">
        <f t="shared" si="1"/>
        <v>3.491162207269586E-2</v>
      </c>
      <c r="H11" s="12">
        <f>(SUM(B29:B31)-SUM(B26:B28))/SUM(B26:B28)</f>
        <v>-4.8037232384952444E-2</v>
      </c>
      <c r="I11" s="23"/>
      <c r="J11" s="22">
        <v>43831</v>
      </c>
      <c r="K11" s="27">
        <v>32264</v>
      </c>
      <c r="L11" s="21"/>
      <c r="M11" s="21"/>
      <c r="N11" s="19" t="s">
        <v>2</v>
      </c>
      <c r="O11" s="5">
        <f>SUM(K29:K31)</f>
        <v>124397</v>
      </c>
      <c r="P11" s="12">
        <f t="shared" si="2"/>
        <v>0.29492531098735231</v>
      </c>
      <c r="Q11" s="12">
        <f>(SUM(K29:K31)-SUM(K26:K28))/SUM(K26:K28)</f>
        <v>0.14772203052054694</v>
      </c>
      <c r="R11" s="23"/>
      <c r="S11" s="23" t="s">
        <v>2</v>
      </c>
      <c r="T11" s="26">
        <v>123.1</v>
      </c>
      <c r="U11" s="21">
        <f t="shared" si="3"/>
        <v>0.17911877394636003</v>
      </c>
      <c r="V11" s="21">
        <f t="shared" si="0"/>
        <v>-4.8504446240906106E-3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x14ac:dyDescent="0.35">
      <c r="A12" s="24">
        <v>43862</v>
      </c>
      <c r="B12" s="20">
        <v>649102.22313423792</v>
      </c>
      <c r="C12" s="21"/>
      <c r="D12" s="21"/>
      <c r="E12" s="19" t="s">
        <v>1</v>
      </c>
      <c r="F12" s="5">
        <f>SUM(B32:B34)</f>
        <v>2909440.2692638272</v>
      </c>
      <c r="G12" s="12">
        <f t="shared" si="1"/>
        <v>-0.12033315858058323</v>
      </c>
      <c r="H12" s="12">
        <f>(SUM(B32:B34)-SUM(B29:B31))/SUM(B29:B31)</f>
        <v>-0.13083931461903039</v>
      </c>
      <c r="I12" s="23"/>
      <c r="J12" s="22">
        <v>43862</v>
      </c>
      <c r="K12" s="27">
        <v>29137</v>
      </c>
      <c r="L12" s="21"/>
      <c r="M12" s="21"/>
      <c r="N12" s="19" t="s">
        <v>1</v>
      </c>
      <c r="O12" s="5">
        <f>SUM(K32:K34)</f>
        <v>107307</v>
      </c>
      <c r="P12" s="12">
        <f t="shared" si="2"/>
        <v>0.10051689126822964</v>
      </c>
      <c r="Q12" s="12">
        <f>(SUM(K32:K34)-SUM(K29:K31))/SUM(K29:K31)</f>
        <v>-0.13738273431031295</v>
      </c>
      <c r="R12" s="23"/>
      <c r="S12" s="23" t="s">
        <v>1</v>
      </c>
      <c r="T12" s="26">
        <v>112.8</v>
      </c>
      <c r="U12" s="21">
        <f t="shared" si="3"/>
        <v>7.1225071225071226E-2</v>
      </c>
      <c r="V12" s="21">
        <f t="shared" si="0"/>
        <v>-8.3671811535337107E-2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x14ac:dyDescent="0.35">
      <c r="A13" s="24">
        <v>43891</v>
      </c>
      <c r="B13" s="20">
        <v>640974.44411794655</v>
      </c>
      <c r="C13" s="21"/>
      <c r="D13" s="21"/>
      <c r="E13" s="19" t="s">
        <v>0</v>
      </c>
      <c r="F13" s="5">
        <f>SUM(B35:B37)</f>
        <v>2813823.5980489929</v>
      </c>
      <c r="G13" s="12">
        <f t="shared" si="1"/>
        <v>-0.10904236466653167</v>
      </c>
      <c r="H13" s="12">
        <f>(SUM(B35:B37)-SUM(B32:B34))/SUM(B32:B34)</f>
        <v>-3.2864283974122666E-2</v>
      </c>
      <c r="I13" s="23"/>
      <c r="J13" s="22">
        <v>43891</v>
      </c>
      <c r="K13" s="27">
        <v>30475</v>
      </c>
      <c r="L13" s="21"/>
      <c r="M13" s="21"/>
      <c r="N13" s="19" t="s">
        <v>0</v>
      </c>
      <c r="O13" s="5">
        <f>SUM(K35:K37)</f>
        <v>91837</v>
      </c>
      <c r="P13" s="12">
        <f t="shared" si="2"/>
        <v>-2.758141403611645E-3</v>
      </c>
      <c r="Q13" s="12">
        <f>(SUM(K35:K37)-SUM(K32:K34))/SUM(K32:K34)</f>
        <v>-0.14416580465393683</v>
      </c>
      <c r="R13" s="23"/>
      <c r="S13" s="23" t="s">
        <v>0</v>
      </c>
      <c r="T13" s="25">
        <v>110</v>
      </c>
      <c r="U13" s="21">
        <f t="shared" si="3"/>
        <v>2.1355617455895981E-2</v>
      </c>
      <c r="V13" s="21">
        <f t="shared" si="0"/>
        <v>-2.482269503546097E-2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35">
      <c r="A14" s="24">
        <v>43922</v>
      </c>
      <c r="B14" s="20">
        <v>720200.94112250488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37915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x14ac:dyDescent="0.35">
      <c r="A15" s="24">
        <v>43952</v>
      </c>
      <c r="B15" s="20">
        <v>1014025.608759471</v>
      </c>
      <c r="C15" s="21">
        <f t="shared" ref="C15:C39" si="4">(B15-B3)/B3</f>
        <v>0.68558780529233687</v>
      </c>
      <c r="D15" s="21"/>
      <c r="E15" s="21"/>
      <c r="F15" s="21"/>
      <c r="G15" s="21"/>
      <c r="H15" s="21"/>
      <c r="I15" s="23"/>
      <c r="J15" s="22">
        <v>43952</v>
      </c>
      <c r="K15" s="27">
        <v>41497</v>
      </c>
      <c r="L15" s="21">
        <f t="shared" ref="L15:L39" si="5">(K15-K3)/K3</f>
        <v>0.41064690485093652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x14ac:dyDescent="0.35">
      <c r="A16" s="24">
        <v>43983</v>
      </c>
      <c r="B16" s="20">
        <v>979044.09621526662</v>
      </c>
      <c r="C16" s="21">
        <f t="shared" si="4"/>
        <v>0.74024712682882488</v>
      </c>
      <c r="D16" s="21"/>
      <c r="E16" s="21"/>
      <c r="F16" s="21"/>
      <c r="G16" s="21"/>
      <c r="H16" s="21"/>
      <c r="I16" s="23"/>
      <c r="J16" s="22">
        <v>43983</v>
      </c>
      <c r="K16" s="27">
        <v>32336</v>
      </c>
      <c r="L16" s="21">
        <f t="shared" si="5"/>
        <v>0.29905190422625744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x14ac:dyDescent="0.35">
      <c r="A17" s="24">
        <v>44013</v>
      </c>
      <c r="B17" s="20">
        <v>1183253.1324582226</v>
      </c>
      <c r="C17" s="21">
        <f t="shared" si="4"/>
        <v>1.0142965826536692</v>
      </c>
      <c r="D17" s="21"/>
      <c r="E17" s="21"/>
      <c r="F17" s="21"/>
      <c r="G17" s="21"/>
      <c r="H17" s="21"/>
      <c r="I17" s="23"/>
      <c r="J17" s="22">
        <v>44013</v>
      </c>
      <c r="K17" s="27">
        <v>38183</v>
      </c>
      <c r="L17" s="21">
        <f t="shared" si="5"/>
        <v>0.18209962539859448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x14ac:dyDescent="0.35">
      <c r="A18" s="24">
        <v>44044</v>
      </c>
      <c r="B18" s="20">
        <v>1041364.0966596408</v>
      </c>
      <c r="C18" s="21">
        <f t="shared" si="4"/>
        <v>0.93226000382873786</v>
      </c>
      <c r="D18" s="21"/>
      <c r="E18" s="21"/>
      <c r="F18" s="21"/>
      <c r="G18" s="21"/>
      <c r="H18" s="21"/>
      <c r="I18" s="23"/>
      <c r="J18" s="22">
        <v>44044</v>
      </c>
      <c r="K18" s="27">
        <v>30274</v>
      </c>
      <c r="L18" s="21">
        <f t="shared" si="5"/>
        <v>-0.1131097114398711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x14ac:dyDescent="0.35">
      <c r="A19" s="24">
        <v>44075</v>
      </c>
      <c r="B19" s="20">
        <v>1009874.9676935344</v>
      </c>
      <c r="C19" s="21">
        <f t="shared" si="4"/>
        <v>1.0484057255332151</v>
      </c>
      <c r="D19" s="21"/>
      <c r="E19" s="21"/>
      <c r="F19" s="21"/>
      <c r="G19" s="21"/>
      <c r="H19" s="21"/>
      <c r="I19" s="23"/>
      <c r="J19" s="22">
        <v>44075</v>
      </c>
      <c r="K19" s="27">
        <v>27608</v>
      </c>
      <c r="L19" s="21">
        <f t="shared" si="5"/>
        <v>-6.8115844190913391E-2</v>
      </c>
      <c r="M19" s="21"/>
      <c r="N19" s="21"/>
      <c r="O19" s="21"/>
      <c r="P19" s="21"/>
      <c r="Q19" s="21"/>
      <c r="R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x14ac:dyDescent="0.35">
      <c r="A20" s="24">
        <v>44105</v>
      </c>
      <c r="B20" s="20">
        <v>1163413.256337919</v>
      </c>
      <c r="C20" s="21">
        <f t="shared" si="4"/>
        <v>0.69312488520914384</v>
      </c>
      <c r="D20" s="21"/>
      <c r="E20" s="21"/>
      <c r="F20" s="21"/>
      <c r="G20" s="21"/>
      <c r="H20" s="21"/>
      <c r="I20" s="23"/>
      <c r="J20" s="22">
        <v>44105</v>
      </c>
      <c r="K20" s="27">
        <v>33599</v>
      </c>
      <c r="L20" s="21">
        <f t="shared" si="5"/>
        <v>-8.3421993070900508E-2</v>
      </c>
      <c r="M20" s="21"/>
      <c r="N20" s="21"/>
      <c r="O20" s="21"/>
      <c r="P20" s="21"/>
      <c r="Q20" s="21"/>
      <c r="R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x14ac:dyDescent="0.35">
      <c r="A21" s="24">
        <v>44136</v>
      </c>
      <c r="B21" s="20">
        <v>1041231.3589905078</v>
      </c>
      <c r="C21" s="21">
        <f t="shared" si="4"/>
        <v>0.5383369609733557</v>
      </c>
      <c r="D21" s="21"/>
      <c r="E21" s="21"/>
      <c r="F21" s="21"/>
      <c r="G21" s="21"/>
      <c r="H21" s="21"/>
      <c r="I21" s="23"/>
      <c r="J21" s="22">
        <v>44136</v>
      </c>
      <c r="K21" s="27">
        <v>30055</v>
      </c>
      <c r="L21" s="21">
        <f t="shared" si="5"/>
        <v>-0.17130804014558287</v>
      </c>
      <c r="M21" s="21"/>
      <c r="N21" s="21"/>
      <c r="O21" s="21"/>
      <c r="P21" s="21"/>
      <c r="Q21" s="21"/>
      <c r="R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x14ac:dyDescent="0.35">
      <c r="A22" s="24">
        <v>44166</v>
      </c>
      <c r="B22" s="20">
        <v>1102789.6680523125</v>
      </c>
      <c r="C22" s="21">
        <f t="shared" si="4"/>
        <v>0.56265950991415259</v>
      </c>
      <c r="D22" s="21"/>
      <c r="E22" s="21"/>
      <c r="F22" s="21"/>
      <c r="G22" s="21"/>
      <c r="H22" s="21"/>
      <c r="I22" s="23"/>
      <c r="J22" s="22">
        <v>44166</v>
      </c>
      <c r="K22" s="27">
        <v>33852</v>
      </c>
      <c r="L22" s="21">
        <f t="shared" si="5"/>
        <v>-2.1518054532056008E-3</v>
      </c>
      <c r="M22" s="21"/>
      <c r="N22" s="21"/>
      <c r="O22" s="21"/>
      <c r="P22" s="21"/>
      <c r="Q22" s="21"/>
      <c r="R22" s="21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x14ac:dyDescent="0.35">
      <c r="A23" s="24">
        <v>44197</v>
      </c>
      <c r="B23" s="20">
        <v>1070723.1523073125</v>
      </c>
      <c r="C23" s="21">
        <f t="shared" si="4"/>
        <v>0.49681029521306524</v>
      </c>
      <c r="D23" s="21"/>
      <c r="E23" s="21"/>
      <c r="F23" s="21"/>
      <c r="G23" s="21"/>
      <c r="H23" s="21"/>
      <c r="I23" s="23"/>
      <c r="J23" s="22">
        <v>44197</v>
      </c>
      <c r="K23" s="27">
        <v>32159</v>
      </c>
      <c r="L23" s="21">
        <f t="shared" si="5"/>
        <v>-3.2544011901810069E-3</v>
      </c>
      <c r="M23" s="21"/>
      <c r="N23" s="21"/>
      <c r="O23" s="21"/>
      <c r="P23" s="21"/>
      <c r="Q23" s="21"/>
      <c r="R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x14ac:dyDescent="0.35">
      <c r="A24" s="24">
        <v>44228</v>
      </c>
      <c r="B24" s="20">
        <v>961544.42019910039</v>
      </c>
      <c r="C24" s="21">
        <f t="shared" si="4"/>
        <v>0.48134513475583596</v>
      </c>
      <c r="D24" s="21"/>
      <c r="E24" s="21"/>
      <c r="F24" s="21"/>
      <c r="G24" s="21"/>
      <c r="H24" s="21"/>
      <c r="I24" s="23"/>
      <c r="J24" s="22">
        <v>44228</v>
      </c>
      <c r="K24" s="27">
        <v>28626</v>
      </c>
      <c r="L24" s="21">
        <f t="shared" si="5"/>
        <v>-1.7537838487146927E-2</v>
      </c>
      <c r="M24" s="21"/>
      <c r="N24" s="21"/>
      <c r="O24" s="21"/>
      <c r="P24" s="21"/>
      <c r="Q24" s="21"/>
      <c r="R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x14ac:dyDescent="0.35">
      <c r="A25" s="24">
        <v>44256</v>
      </c>
      <c r="B25" s="20">
        <v>1125933.7677804716</v>
      </c>
      <c r="C25" s="21">
        <f t="shared" si="4"/>
        <v>0.75659697217707955</v>
      </c>
      <c r="D25" s="21"/>
      <c r="E25" s="21"/>
      <c r="F25" s="21"/>
      <c r="G25" s="21"/>
      <c r="H25" s="21"/>
      <c r="I25" s="23"/>
      <c r="J25" s="22">
        <v>44256</v>
      </c>
      <c r="K25" s="27">
        <v>31306</v>
      </c>
      <c r="L25" s="21">
        <f t="shared" si="5"/>
        <v>2.726825266611977E-2</v>
      </c>
      <c r="M25" s="21"/>
      <c r="N25" s="21"/>
      <c r="O25" s="21"/>
      <c r="P25" s="21"/>
      <c r="Q25" s="21"/>
      <c r="R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x14ac:dyDescent="0.35">
      <c r="A26" s="24">
        <v>44287</v>
      </c>
      <c r="B26" s="20">
        <v>1070739.6649596521</v>
      </c>
      <c r="C26" s="21">
        <f t="shared" si="4"/>
        <v>0.48672350148667914</v>
      </c>
      <c r="D26" s="21"/>
      <c r="E26" s="21"/>
      <c r="F26" s="21"/>
      <c r="G26" s="21"/>
      <c r="H26" s="21"/>
      <c r="I26" s="23"/>
      <c r="J26" s="22">
        <v>44287</v>
      </c>
      <c r="K26" s="27">
        <v>37366</v>
      </c>
      <c r="L26" s="21">
        <f t="shared" si="5"/>
        <v>-1.4479757351971516E-2</v>
      </c>
      <c r="M26" s="21"/>
      <c r="N26" s="21"/>
      <c r="O26" s="21"/>
      <c r="P26" s="21"/>
      <c r="Q26" s="21"/>
      <c r="R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x14ac:dyDescent="0.35">
      <c r="A27" s="24">
        <v>44317</v>
      </c>
      <c r="B27" s="20">
        <v>1259659.36990256</v>
      </c>
      <c r="C27" s="21">
        <f t="shared" si="4"/>
        <v>0.24223625026944845</v>
      </c>
      <c r="D27" s="21"/>
      <c r="E27" s="21"/>
      <c r="F27" s="21"/>
      <c r="G27" s="21"/>
      <c r="H27" s="21"/>
      <c r="I27" s="23"/>
      <c r="J27" s="22">
        <v>44317</v>
      </c>
      <c r="K27" s="27">
        <v>34832</v>
      </c>
      <c r="L27" s="21">
        <f t="shared" si="5"/>
        <v>-0.16061402029062341</v>
      </c>
      <c r="M27" s="21"/>
      <c r="N27" s="21"/>
      <c r="O27" s="21"/>
      <c r="P27" s="21"/>
      <c r="Q27" s="21"/>
      <c r="R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x14ac:dyDescent="0.35">
      <c r="A28" s="24">
        <v>44348</v>
      </c>
      <c r="B28" s="20">
        <v>1185929.2080687974</v>
      </c>
      <c r="C28" s="21">
        <f t="shared" si="4"/>
        <v>0.21131337460007729</v>
      </c>
      <c r="D28" s="21"/>
      <c r="E28" s="21"/>
      <c r="F28" s="21"/>
      <c r="G28" s="21"/>
      <c r="H28" s="21"/>
      <c r="I28" s="23"/>
      <c r="J28" s="22">
        <v>44348</v>
      </c>
      <c r="K28" s="27">
        <v>36188</v>
      </c>
      <c r="L28" s="21">
        <f t="shared" si="5"/>
        <v>0.11912419594260268</v>
      </c>
      <c r="M28" s="21"/>
      <c r="N28" s="21"/>
      <c r="O28" s="21"/>
      <c r="P28" s="21"/>
      <c r="Q28" s="21"/>
      <c r="R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x14ac:dyDescent="0.35">
      <c r="A29" s="24">
        <v>44378</v>
      </c>
      <c r="B29" s="20">
        <v>1116892.9564945148</v>
      </c>
      <c r="C29" s="21">
        <f t="shared" si="4"/>
        <v>-5.6082822976216147E-2</v>
      </c>
      <c r="D29" s="21"/>
      <c r="E29" s="21"/>
      <c r="F29" s="21"/>
      <c r="G29" s="21"/>
      <c r="H29" s="21"/>
      <c r="I29" s="23"/>
      <c r="J29" s="22">
        <v>44378</v>
      </c>
      <c r="K29" s="27">
        <v>41386</v>
      </c>
      <c r="L29" s="21">
        <f t="shared" si="5"/>
        <v>8.3885498782180545E-2</v>
      </c>
      <c r="M29" s="21"/>
      <c r="N29" s="21"/>
      <c r="O29" s="21"/>
      <c r="P29" s="21"/>
      <c r="Q29" s="21"/>
      <c r="R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x14ac:dyDescent="0.35">
      <c r="A30" s="24">
        <v>44409</v>
      </c>
      <c r="B30" s="20">
        <v>1149566.6735566622</v>
      </c>
      <c r="C30" s="21">
        <f t="shared" si="4"/>
        <v>0.10390465471596366</v>
      </c>
      <c r="D30" s="21"/>
      <c r="E30" s="21"/>
      <c r="F30" s="21"/>
      <c r="G30" s="21"/>
      <c r="H30" s="21"/>
      <c r="I30" s="23"/>
      <c r="J30" s="22">
        <v>44409</v>
      </c>
      <c r="K30" s="27">
        <v>40394</v>
      </c>
      <c r="L30" s="21">
        <f t="shared" si="5"/>
        <v>0.33428024047037064</v>
      </c>
      <c r="M30" s="21"/>
      <c r="N30" s="21"/>
      <c r="O30" s="21"/>
      <c r="P30" s="21"/>
      <c r="Q30" s="21"/>
      <c r="R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x14ac:dyDescent="0.35">
      <c r="A31" s="24">
        <v>44440</v>
      </c>
      <c r="B31" s="20">
        <v>1080953.9359323839</v>
      </c>
      <c r="C31" s="21">
        <f t="shared" si="4"/>
        <v>7.0383929211739485E-2</v>
      </c>
      <c r="D31" s="21"/>
      <c r="E31" s="21"/>
      <c r="F31" s="21"/>
      <c r="G31" s="21"/>
      <c r="H31" s="21"/>
      <c r="I31" s="23"/>
      <c r="J31" s="22">
        <v>44440</v>
      </c>
      <c r="K31" s="27">
        <v>42617</v>
      </c>
      <c r="L31" s="21">
        <f t="shared" si="5"/>
        <v>0.54364676905244858</v>
      </c>
      <c r="M31" s="21"/>
      <c r="N31" s="21"/>
      <c r="O31" s="21"/>
      <c r="P31" s="21"/>
      <c r="Q31" s="21"/>
      <c r="R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x14ac:dyDescent="0.35">
      <c r="A32" s="24">
        <v>44470</v>
      </c>
      <c r="B32" s="20">
        <v>1055011.0869938252</v>
      </c>
      <c r="C32" s="21">
        <f t="shared" si="4"/>
        <v>-9.3175979174684551E-2</v>
      </c>
      <c r="D32" s="21"/>
      <c r="E32" s="21"/>
      <c r="F32" s="21"/>
      <c r="G32" s="21"/>
      <c r="H32" s="21"/>
      <c r="I32" s="23"/>
      <c r="J32" s="22">
        <v>44470</v>
      </c>
      <c r="K32" s="27">
        <v>39018</v>
      </c>
      <c r="L32" s="21">
        <f t="shared" si="5"/>
        <v>0.16128456204053693</v>
      </c>
      <c r="M32" s="21"/>
      <c r="N32" s="21"/>
      <c r="O32" s="21"/>
      <c r="P32" s="21"/>
      <c r="Q32" s="21"/>
      <c r="R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x14ac:dyDescent="0.35">
      <c r="A33" s="24">
        <v>44501</v>
      </c>
      <c r="B33" s="20">
        <v>883492.97270194499</v>
      </c>
      <c r="C33" s="21">
        <f t="shared" si="4"/>
        <v>-0.15149215870860147</v>
      </c>
      <c r="D33" s="21"/>
      <c r="E33" s="21"/>
      <c r="F33" s="21"/>
      <c r="G33" s="21"/>
      <c r="H33" s="21"/>
      <c r="I33" s="23"/>
      <c r="J33" s="22">
        <v>44501</v>
      </c>
      <c r="K33" s="27">
        <v>34441</v>
      </c>
      <c r="L33" s="21">
        <f t="shared" si="5"/>
        <v>0.14593245716186989</v>
      </c>
      <c r="M33" s="21"/>
      <c r="N33" s="21"/>
      <c r="O33" s="21"/>
      <c r="P33" s="21"/>
      <c r="Q33" s="21"/>
      <c r="R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x14ac:dyDescent="0.35">
      <c r="A34" s="24">
        <v>44531</v>
      </c>
      <c r="B34" s="20">
        <v>970936.20956805721</v>
      </c>
      <c r="C34" s="21">
        <f t="shared" si="4"/>
        <v>-0.11956355985555042</v>
      </c>
      <c r="D34" s="21"/>
      <c r="E34" s="21"/>
      <c r="F34" s="21"/>
      <c r="G34" s="21"/>
      <c r="H34" s="21"/>
      <c r="I34" s="23"/>
      <c r="J34" s="22">
        <v>44531</v>
      </c>
      <c r="K34" s="27">
        <v>33848</v>
      </c>
      <c r="L34" s="21">
        <f t="shared" si="5"/>
        <v>-1.1816140848398913E-4</v>
      </c>
      <c r="M34" s="21"/>
      <c r="N34" s="21"/>
      <c r="O34" s="21"/>
      <c r="P34" s="21"/>
      <c r="Q34" s="21"/>
      <c r="R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x14ac:dyDescent="0.35">
      <c r="A35" s="24">
        <v>44562</v>
      </c>
      <c r="B35" s="20">
        <v>957599.16453456483</v>
      </c>
      <c r="C35" s="21">
        <f t="shared" si="4"/>
        <v>-0.10565194889918611</v>
      </c>
      <c r="D35" s="21"/>
      <c r="E35" s="21"/>
      <c r="F35" s="21"/>
      <c r="G35" s="21"/>
      <c r="H35" s="21"/>
      <c r="I35" s="23"/>
      <c r="J35" s="22">
        <v>44562</v>
      </c>
      <c r="K35" s="27">
        <v>33989</v>
      </c>
      <c r="L35" s="21">
        <f t="shared" si="5"/>
        <v>5.6904754501072796E-2</v>
      </c>
      <c r="M35" s="21"/>
      <c r="N35" s="21"/>
      <c r="O35" s="21"/>
      <c r="P35" s="21"/>
      <c r="Q35" s="21"/>
      <c r="R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x14ac:dyDescent="0.35">
      <c r="A36" s="24">
        <v>44593</v>
      </c>
      <c r="B36" s="20">
        <v>880620.94712324976</v>
      </c>
      <c r="C36" s="21">
        <f t="shared" si="4"/>
        <v>-8.4159890459448938E-2</v>
      </c>
      <c r="D36" s="21"/>
      <c r="E36" s="21"/>
      <c r="F36" s="21"/>
      <c r="G36" s="21"/>
      <c r="H36" s="21"/>
      <c r="I36" s="23"/>
      <c r="J36" s="22">
        <v>44593</v>
      </c>
      <c r="K36" s="27">
        <v>27389</v>
      </c>
      <c r="L36" s="21">
        <f t="shared" si="5"/>
        <v>-4.3212464193390622E-2</v>
      </c>
      <c r="M36" s="21"/>
      <c r="N36" s="21"/>
      <c r="O36" s="21"/>
      <c r="P36" s="21"/>
      <c r="Q36" s="21"/>
      <c r="R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x14ac:dyDescent="0.35">
      <c r="A37" s="24">
        <v>44621</v>
      </c>
      <c r="B37" s="20">
        <v>975603.48639117833</v>
      </c>
      <c r="C37" s="21">
        <f t="shared" si="4"/>
        <v>-0.13351609632033332</v>
      </c>
      <c r="D37" s="21"/>
      <c r="E37" s="21"/>
      <c r="F37" s="21"/>
      <c r="G37" s="21"/>
      <c r="H37" s="21"/>
      <c r="I37" s="23"/>
      <c r="J37" s="22">
        <v>44621</v>
      </c>
      <c r="K37" s="27">
        <v>30459</v>
      </c>
      <c r="L37" s="21">
        <f t="shared" si="5"/>
        <v>-2.7055516514406183E-2</v>
      </c>
      <c r="M37" s="21"/>
      <c r="N37" s="21"/>
      <c r="O37" s="21"/>
      <c r="P37" s="21"/>
      <c r="Q37" s="21"/>
      <c r="R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x14ac:dyDescent="0.35">
      <c r="A38" s="24">
        <v>44652</v>
      </c>
      <c r="B38" s="20">
        <v>866743.47343501681</v>
      </c>
      <c r="C38" s="21">
        <f t="shared" si="4"/>
        <v>-0.1905189451745232</v>
      </c>
      <c r="D38" s="21"/>
      <c r="E38" s="21"/>
      <c r="F38" s="21"/>
      <c r="G38" s="21"/>
      <c r="H38" s="21"/>
      <c r="I38" s="23"/>
      <c r="J38" s="22">
        <v>44652</v>
      </c>
      <c r="K38" s="27">
        <v>33743</v>
      </c>
      <c r="L38" s="21">
        <f t="shared" si="5"/>
        <v>-9.6959803029492045E-2</v>
      </c>
      <c r="M38" s="21"/>
      <c r="N38" s="21"/>
      <c r="O38" s="21"/>
      <c r="P38" s="21"/>
      <c r="Q38" s="21"/>
      <c r="R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x14ac:dyDescent="0.35">
      <c r="A39" s="24">
        <v>44682</v>
      </c>
      <c r="B39" s="20">
        <v>903762.06512463884</v>
      </c>
      <c r="C39" s="21">
        <f t="shared" si="4"/>
        <v>-0.28253455916852455</v>
      </c>
      <c r="D39" s="21"/>
      <c r="E39" s="21"/>
      <c r="F39" s="21"/>
      <c r="G39" s="21"/>
      <c r="H39" s="21"/>
      <c r="I39" s="23"/>
      <c r="J39" s="22">
        <v>44682</v>
      </c>
      <c r="K39" s="27">
        <v>41784</v>
      </c>
      <c r="L39" s="21">
        <f t="shared" si="5"/>
        <v>0.19958658704639412</v>
      </c>
      <c r="M39" s="21"/>
      <c r="N39" s="21"/>
      <c r="O39" s="21"/>
      <c r="P39" s="21"/>
      <c r="Q39" s="21"/>
      <c r="R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3CD0-F22B-4A44-8392-44D7B3618DC0}">
  <dimension ref="A1:AA40"/>
  <sheetViews>
    <sheetView topLeftCell="I1" zoomScale="65" zoomScaleNormal="65" workbookViewId="0">
      <selection activeCell="T24" sqref="T24"/>
    </sheetView>
  </sheetViews>
  <sheetFormatPr defaultRowHeight="14.5" x14ac:dyDescent="0.35"/>
  <cols>
    <col min="1" max="1" width="10.36328125" bestFit="1" customWidth="1"/>
    <col min="2" max="2" width="16.179687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5.0898437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7.179687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6328125" customWidth="1"/>
    <col min="25" max="27" width="11.81640625" bestFit="1" customWidth="1"/>
  </cols>
  <sheetData>
    <row r="1" spans="1:27" x14ac:dyDescent="0.35">
      <c r="A1" s="22" t="s">
        <v>90</v>
      </c>
      <c r="B1" s="23"/>
      <c r="C1" s="21"/>
      <c r="D1" s="21"/>
      <c r="E1" s="21"/>
      <c r="F1" s="21"/>
      <c r="G1" s="21"/>
      <c r="H1" s="21"/>
      <c r="I1" s="23"/>
      <c r="J1" s="23" t="s">
        <v>91</v>
      </c>
      <c r="K1" s="23"/>
      <c r="L1" s="21"/>
      <c r="M1" s="21"/>
      <c r="N1" s="21"/>
      <c r="O1" s="21"/>
      <c r="P1" s="21"/>
      <c r="Q1" s="21"/>
      <c r="R1" s="23"/>
      <c r="S1" s="23" t="s">
        <v>187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2022123764.9953923</v>
      </c>
      <c r="C3" s="21"/>
      <c r="D3" s="21"/>
      <c r="E3" s="19" t="s">
        <v>10</v>
      </c>
      <c r="F3" s="5">
        <f>SUM(B5:B7)</f>
        <v>6762288321.486125</v>
      </c>
      <c r="G3" s="12"/>
      <c r="H3" s="12"/>
      <c r="I3" s="23"/>
      <c r="J3" s="22">
        <v>43586</v>
      </c>
      <c r="K3" s="27">
        <v>3215442</v>
      </c>
      <c r="L3" s="21"/>
      <c r="M3" s="21"/>
      <c r="N3" s="19" t="s">
        <v>10</v>
      </c>
      <c r="O3" s="5">
        <f>SUM(K5:K7)</f>
        <v>9352045</v>
      </c>
      <c r="P3" s="12"/>
      <c r="Q3" s="12"/>
      <c r="R3" s="23"/>
      <c r="S3" s="23" t="s">
        <v>10</v>
      </c>
      <c r="T3" s="26">
        <v>5244.9</v>
      </c>
      <c r="U3" s="21"/>
      <c r="V3" s="21"/>
      <c r="W3" s="23"/>
      <c r="X3" s="19" t="s">
        <v>235</v>
      </c>
      <c r="Y3" s="19">
        <f>SLOPE(U7:U13,G7:G13)</f>
        <v>0.20587424672000851</v>
      </c>
      <c r="Z3" s="19">
        <f>INTERCEPT(U7:U13,G7:G13)</f>
        <v>0.17840637090964453</v>
      </c>
      <c r="AA3" s="19">
        <f>RSQ(U7:U13,G7:G13)</f>
        <v>0.25685353247350318</v>
      </c>
    </row>
    <row r="4" spans="1:27" x14ac:dyDescent="0.35">
      <c r="A4" s="24">
        <v>43617</v>
      </c>
      <c r="B4" s="20">
        <v>2119632352.786953</v>
      </c>
      <c r="C4" s="21"/>
      <c r="D4" s="21"/>
      <c r="E4" s="19" t="s">
        <v>9</v>
      </c>
      <c r="F4" s="5">
        <f>SUM(B8:B10)</f>
        <v>6346805514.5503883</v>
      </c>
      <c r="G4" s="12"/>
      <c r="H4" s="12">
        <f>(SUM(B8:B10)-SUM(B5:B7))/SUM(B5:B7)</f>
        <v>-6.144115529880681E-2</v>
      </c>
      <c r="I4" s="23"/>
      <c r="J4" s="22">
        <v>43617</v>
      </c>
      <c r="K4" s="27">
        <v>3610094</v>
      </c>
      <c r="L4" s="21"/>
      <c r="M4" s="21"/>
      <c r="N4" s="19" t="s">
        <v>9</v>
      </c>
      <c r="O4" s="5">
        <f>SUM(K8:K10)</f>
        <v>8704594</v>
      </c>
      <c r="P4" s="12"/>
      <c r="Q4" s="12">
        <f>(SUM(K8:K10)-SUM(K5:K7))/SUM(K5:K7)</f>
        <v>-6.9230954299300318E-2</v>
      </c>
      <c r="R4" s="23"/>
      <c r="S4" s="23" t="s">
        <v>9</v>
      </c>
      <c r="T4" s="26">
        <v>5467.4</v>
      </c>
      <c r="U4" s="21"/>
      <c r="V4" s="21">
        <f t="shared" ref="V4:V13" si="0">(T4-T3)/T3</f>
        <v>4.2422162481648845E-2</v>
      </c>
      <c r="W4" s="23"/>
      <c r="X4" s="19" t="s">
        <v>236</v>
      </c>
      <c r="Y4" s="19">
        <f>SLOPE(V4:V13,H4:H13)</f>
        <v>8.4352734287538964E-2</v>
      </c>
      <c r="Z4" s="19">
        <f>INTERCEPT(V4:V13,H4:H13)</f>
        <v>4.0729892402853754E-2</v>
      </c>
      <c r="AA4" s="19">
        <f>RSQ(V4:V13,H4:H13)</f>
        <v>0.1550482826873007</v>
      </c>
    </row>
    <row r="5" spans="1:27" x14ac:dyDescent="0.35">
      <c r="A5" s="24">
        <v>43647</v>
      </c>
      <c r="B5" s="20">
        <v>2404575717.8870401</v>
      </c>
      <c r="C5" s="21"/>
      <c r="D5" s="21"/>
      <c r="E5" s="19" t="s">
        <v>8</v>
      </c>
      <c r="F5" s="5">
        <f>SUM(B11:B13)</f>
        <v>6916295698.2997532</v>
      </c>
      <c r="G5" s="12"/>
      <c r="H5" s="12">
        <f>(SUM(B11:B13)-SUM(B8:B10))/SUM(B8:B10)</f>
        <v>8.9728633159434051E-2</v>
      </c>
      <c r="I5" s="23"/>
      <c r="J5" s="22">
        <v>43647</v>
      </c>
      <c r="K5" s="27">
        <v>3808213</v>
      </c>
      <c r="L5" s="21"/>
      <c r="M5" s="21"/>
      <c r="N5" s="19" t="s">
        <v>8</v>
      </c>
      <c r="O5" s="5">
        <f>SUM(K11:K13)</f>
        <v>10425856</v>
      </c>
      <c r="P5" s="12"/>
      <c r="Q5" s="12">
        <f>(SUM(K11:K13)-SUM(K8:K10))/SUM(K8:K10)</f>
        <v>0.19774179013978135</v>
      </c>
      <c r="R5" s="23"/>
      <c r="S5" s="23" t="s">
        <v>8</v>
      </c>
      <c r="T5" s="26">
        <v>5767.7</v>
      </c>
      <c r="U5" s="21"/>
      <c r="V5" s="21">
        <f t="shared" si="0"/>
        <v>5.4925558766506968E-2</v>
      </c>
      <c r="W5" s="23"/>
      <c r="X5" s="19" t="s">
        <v>237</v>
      </c>
      <c r="Y5" s="19">
        <f>SLOPE(U7:U13,P7:P13)</f>
        <v>7.6563397123560556E-2</v>
      </c>
      <c r="Z5" s="19">
        <f>INTERCEPT(U7:U13,P7:P13)</f>
        <v>0.19854935688328235</v>
      </c>
      <c r="AA5" s="19">
        <f>RSQ(U7:U13,P7:P13)</f>
        <v>2.447315698254892E-2</v>
      </c>
    </row>
    <row r="6" spans="1:27" x14ac:dyDescent="0.35">
      <c r="A6" s="24">
        <v>43678</v>
      </c>
      <c r="B6" s="20">
        <v>2275428646.6429305</v>
      </c>
      <c r="C6" s="21"/>
      <c r="D6" s="21"/>
      <c r="E6" s="19" t="s">
        <v>7</v>
      </c>
      <c r="F6" s="5">
        <f>SUM(B14:B16)</f>
        <v>8346765906.6291723</v>
      </c>
      <c r="G6" s="12"/>
      <c r="H6" s="12">
        <f>(SUM(B14:B16)-SUM(B11:B13))/SUM(B11:B13)</f>
        <v>0.20682606278402391</v>
      </c>
      <c r="I6" s="23"/>
      <c r="J6" s="22">
        <v>43678</v>
      </c>
      <c r="K6" s="27">
        <v>3031684</v>
      </c>
      <c r="L6" s="21"/>
      <c r="M6" s="21"/>
      <c r="N6" s="19" t="s">
        <v>7</v>
      </c>
      <c r="O6" s="5">
        <f>SUM(K14:K16)</f>
        <v>11199797</v>
      </c>
      <c r="P6" s="12"/>
      <c r="Q6" s="12">
        <f>(SUM(K14:K16)-SUM(K11:K13))/SUM(K11:K13)</f>
        <v>7.4232849561705047E-2</v>
      </c>
      <c r="R6" s="23"/>
      <c r="S6" s="23" t="s">
        <v>7</v>
      </c>
      <c r="T6" s="26">
        <v>6148.3</v>
      </c>
      <c r="U6" s="21"/>
      <c r="V6" s="21">
        <f t="shared" si="0"/>
        <v>6.5988175529240495E-2</v>
      </c>
      <c r="W6" s="23"/>
      <c r="X6" s="19" t="s">
        <v>238</v>
      </c>
      <c r="Y6" s="19">
        <f>SLOPE(V4:V13,Q4:Q13)</f>
        <v>6.3741848310671506E-2</v>
      </c>
      <c r="Z6" s="19">
        <f>INTERCEPT(V4:V13,Q4:Q13)</f>
        <v>4.3051006957919198E-2</v>
      </c>
      <c r="AA6" s="19">
        <f>RSQ(V4:V13,Q4:Q13)</f>
        <v>0.15768185940260446</v>
      </c>
    </row>
    <row r="7" spans="1:27" x14ac:dyDescent="0.35">
      <c r="A7" s="24">
        <v>43709</v>
      </c>
      <c r="B7" s="20">
        <v>2082283956.9561548</v>
      </c>
      <c r="C7" s="21"/>
      <c r="D7" s="21"/>
      <c r="E7" s="19" t="s">
        <v>6</v>
      </c>
      <c r="F7" s="5">
        <f>SUM(B17:B19)</f>
        <v>7860509948.3748417</v>
      </c>
      <c r="G7" s="12">
        <f t="shared" ref="G7:G13" si="1">(F7-F3)/F3</f>
        <v>0.1624038453668542</v>
      </c>
      <c r="H7" s="12">
        <f>(SUM(B17:B19)-SUM(B14:B16))/SUM(B14:B16)</f>
        <v>-5.8256810325558094E-2</v>
      </c>
      <c r="I7" s="23"/>
      <c r="J7" s="22">
        <v>43709</v>
      </c>
      <c r="K7" s="27">
        <v>2512148</v>
      </c>
      <c r="L7" s="21"/>
      <c r="M7" s="21"/>
      <c r="N7" s="19" t="s">
        <v>6</v>
      </c>
      <c r="O7" s="5">
        <f>SUM(K17:K19)</f>
        <v>8688634</v>
      </c>
      <c r="P7" s="12">
        <f t="shared" ref="P7:P13" si="2">(O7-O3)/O3</f>
        <v>-7.093753291392417E-2</v>
      </c>
      <c r="Q7" s="12">
        <f>(SUM(K17:K19)-SUM(K14:K16))/SUM(K14:K16)</f>
        <v>-0.22421504604056663</v>
      </c>
      <c r="R7" s="23"/>
      <c r="S7" s="23" t="s">
        <v>6</v>
      </c>
      <c r="T7" s="26">
        <v>6435.6</v>
      </c>
      <c r="U7" s="21">
        <f t="shared" ref="U7:U13" si="3">(T7-T3)/T3</f>
        <v>0.22702053423325533</v>
      </c>
      <c r="V7" s="21">
        <f t="shared" si="0"/>
        <v>4.6728363937999152E-2</v>
      </c>
      <c r="W7" s="23"/>
      <c r="X7" s="23"/>
      <c r="Y7" s="23"/>
      <c r="Z7" s="23"/>
    </row>
    <row r="8" spans="1:27" x14ac:dyDescent="0.35">
      <c r="A8" s="24">
        <v>43739</v>
      </c>
      <c r="B8" s="20">
        <v>2113518906.2186911</v>
      </c>
      <c r="C8" s="21"/>
      <c r="D8" s="21"/>
      <c r="E8" s="19" t="s">
        <v>5</v>
      </c>
      <c r="F8" s="5">
        <f>SUM(B20:B22)</f>
        <v>7540361027.7448149</v>
      </c>
      <c r="G8" s="12">
        <f t="shared" si="1"/>
        <v>0.18805610325669145</v>
      </c>
      <c r="H8" s="12">
        <f>(SUM(B20:B22)-SUM(B17:B19))/SUM(B17:B19)</f>
        <v>-4.072877239932983E-2</v>
      </c>
      <c r="I8" s="23"/>
      <c r="J8" s="22">
        <v>43739</v>
      </c>
      <c r="K8" s="27">
        <v>2545777</v>
      </c>
      <c r="L8" s="21"/>
      <c r="M8" s="21"/>
      <c r="N8" s="19" t="s">
        <v>5</v>
      </c>
      <c r="O8" s="5">
        <f>SUM(K20:K22)</f>
        <v>8198933</v>
      </c>
      <c r="P8" s="12">
        <f t="shared" si="2"/>
        <v>-5.809127915673034E-2</v>
      </c>
      <c r="Q8" s="12">
        <f>(SUM(K20:K22)-SUM(K17:K19))/SUM(K17:K19)</f>
        <v>-5.63611034830101E-2</v>
      </c>
      <c r="R8" s="23"/>
      <c r="S8" s="23" t="s">
        <v>5</v>
      </c>
      <c r="T8" s="26">
        <v>6644.4</v>
      </c>
      <c r="U8" s="21">
        <f t="shared" si="3"/>
        <v>0.21527599956103452</v>
      </c>
      <c r="V8" s="21">
        <f t="shared" si="0"/>
        <v>3.2444527316800184E-2</v>
      </c>
      <c r="W8" s="23"/>
      <c r="X8" s="23"/>
      <c r="Y8" s="23"/>
      <c r="Z8" s="23"/>
    </row>
    <row r="9" spans="1:27" x14ac:dyDescent="0.35">
      <c r="A9" s="24">
        <v>43770</v>
      </c>
      <c r="B9" s="20">
        <v>1968572195.1196055</v>
      </c>
      <c r="C9" s="21"/>
      <c r="D9" s="21"/>
      <c r="E9" s="19" t="s">
        <v>4</v>
      </c>
      <c r="F9" s="5">
        <f>SUM(B23:B25)</f>
        <v>7462608349.5850286</v>
      </c>
      <c r="G9" s="12">
        <f t="shared" si="1"/>
        <v>7.8989198136739089E-2</v>
      </c>
      <c r="H9" s="12">
        <f>(SUM(B23:B25)-SUM(B20:B22))/SUM(B20:B22)</f>
        <v>-1.0311532547804364E-2</v>
      </c>
      <c r="I9" s="23"/>
      <c r="J9" s="22">
        <v>43770</v>
      </c>
      <c r="K9" s="27">
        <v>2796647</v>
      </c>
      <c r="L9" s="21"/>
      <c r="M9" s="21"/>
      <c r="N9" s="19" t="s">
        <v>4</v>
      </c>
      <c r="O9" s="5">
        <f>SUM(K23:K25)</f>
        <v>8351707</v>
      </c>
      <c r="P9" s="12">
        <f t="shared" si="2"/>
        <v>-0.1989428014352011</v>
      </c>
      <c r="Q9" s="12">
        <f>(SUM(K23:K25)-SUM(K20:K22))/SUM(K20:K22)</f>
        <v>1.8633400224151119E-2</v>
      </c>
      <c r="R9" s="23"/>
      <c r="S9" s="23" t="s">
        <v>4</v>
      </c>
      <c r="T9" s="26">
        <v>7163.3</v>
      </c>
      <c r="U9" s="21">
        <f t="shared" si="3"/>
        <v>0.24196820222965834</v>
      </c>
      <c r="V9" s="21">
        <f t="shared" si="0"/>
        <v>7.8095840105953968E-2</v>
      </c>
      <c r="W9" s="23"/>
      <c r="X9" s="23"/>
      <c r="Y9" s="23"/>
      <c r="Z9" s="23"/>
    </row>
    <row r="10" spans="1:27" x14ac:dyDescent="0.35">
      <c r="A10" s="24">
        <v>43800</v>
      </c>
      <c r="B10" s="20">
        <v>2264714413.2120919</v>
      </c>
      <c r="C10" s="21"/>
      <c r="D10" s="21"/>
      <c r="E10" s="19" t="s">
        <v>3</v>
      </c>
      <c r="F10" s="5">
        <f>SUM(B26:B28)</f>
        <v>7042244702.735033</v>
      </c>
      <c r="G10" s="12">
        <f t="shared" si="1"/>
        <v>-0.15629061824509322</v>
      </c>
      <c r="H10" s="12">
        <f>(SUM(B26:B28)-SUM(B23:B25))/SUM(B23:B25)</f>
        <v>-5.6329319074257818E-2</v>
      </c>
      <c r="I10" s="23"/>
      <c r="J10" s="22">
        <v>43800</v>
      </c>
      <c r="K10" s="27">
        <v>3362170</v>
      </c>
      <c r="L10" s="21"/>
      <c r="M10" s="21"/>
      <c r="N10" s="19" t="s">
        <v>3</v>
      </c>
      <c r="O10" s="5">
        <f>SUM(K26:K28)</f>
        <v>7404785</v>
      </c>
      <c r="P10" s="12">
        <f t="shared" si="2"/>
        <v>-0.33884649873564671</v>
      </c>
      <c r="Q10" s="12">
        <f>(SUM(K26:K28)-SUM(K23:K25))/SUM(K23:K25)</f>
        <v>-0.1133806537992772</v>
      </c>
      <c r="R10" s="23"/>
      <c r="S10" s="23" t="s">
        <v>3</v>
      </c>
      <c r="T10" s="26">
        <v>7341.8</v>
      </c>
      <c r="U10" s="21">
        <f t="shared" si="3"/>
        <v>0.19411869947790444</v>
      </c>
      <c r="V10" s="21">
        <f t="shared" si="0"/>
        <v>2.4918682730026662E-2</v>
      </c>
      <c r="W10" s="23"/>
      <c r="X10" s="23"/>
      <c r="Y10" s="23"/>
      <c r="Z10" s="23"/>
    </row>
    <row r="11" spans="1:27" x14ac:dyDescent="0.35">
      <c r="A11" s="24">
        <v>43831</v>
      </c>
      <c r="B11" s="20">
        <v>2388012914.115696</v>
      </c>
      <c r="C11" s="21"/>
      <c r="D11" s="21"/>
      <c r="E11" s="19" t="s">
        <v>2</v>
      </c>
      <c r="F11" s="5">
        <f>SUM(B29:B31)</f>
        <v>7574753632.364522</v>
      </c>
      <c r="G11" s="12">
        <f t="shared" si="1"/>
        <v>-3.6353406825647458E-2</v>
      </c>
      <c r="H11" s="12">
        <f>(SUM(B29:B31)-SUM(B26:B28))/SUM(B26:B28)</f>
        <v>7.5616362695075864E-2</v>
      </c>
      <c r="I11" s="23"/>
      <c r="J11" s="22">
        <v>43831</v>
      </c>
      <c r="K11" s="27">
        <v>3371239</v>
      </c>
      <c r="L11" s="21"/>
      <c r="M11" s="21"/>
      <c r="N11" s="19" t="s">
        <v>2</v>
      </c>
      <c r="O11" s="5">
        <f>SUM(K29:K31)</f>
        <v>6660862</v>
      </c>
      <c r="P11" s="12">
        <f t="shared" si="2"/>
        <v>-0.23338214039168872</v>
      </c>
      <c r="Q11" s="12">
        <f>(SUM(K29:K31)-SUM(K26:K28))/SUM(K26:K28)</f>
        <v>-0.10046517218258194</v>
      </c>
      <c r="R11" s="23"/>
      <c r="S11" s="23" t="s">
        <v>2</v>
      </c>
      <c r="T11" s="26">
        <v>7483.5</v>
      </c>
      <c r="U11" s="21">
        <f t="shared" si="3"/>
        <v>0.16282864068618305</v>
      </c>
      <c r="V11" s="21">
        <f t="shared" si="0"/>
        <v>1.9300444032798472E-2</v>
      </c>
      <c r="W11" s="23"/>
      <c r="X11" s="23"/>
      <c r="Y11" s="23"/>
      <c r="Z11" s="23"/>
    </row>
    <row r="12" spans="1:27" x14ac:dyDescent="0.35">
      <c r="A12" s="24">
        <v>43862</v>
      </c>
      <c r="B12" s="20">
        <v>2003455064.6687286</v>
      </c>
      <c r="C12" s="21"/>
      <c r="D12" s="21"/>
      <c r="E12" s="19" t="s">
        <v>1</v>
      </c>
      <c r="F12" s="5">
        <f>SUM(B32:B34)</f>
        <v>7899821639.8242245</v>
      </c>
      <c r="G12" s="12">
        <f t="shared" si="1"/>
        <v>4.7671538638106532E-2</v>
      </c>
      <c r="H12" s="12">
        <f>(SUM(B32:B34)-SUM(B29:B31))/SUM(B29:B31)</f>
        <v>4.2914664058615701E-2</v>
      </c>
      <c r="I12" s="23"/>
      <c r="J12" s="22">
        <v>43862</v>
      </c>
      <c r="K12" s="27">
        <v>2757907</v>
      </c>
      <c r="L12" s="21"/>
      <c r="M12" s="21"/>
      <c r="N12" s="19" t="s">
        <v>1</v>
      </c>
      <c r="O12" s="5">
        <f>SUM(K32:K34)</f>
        <v>7401665</v>
      </c>
      <c r="P12" s="12">
        <f t="shared" si="2"/>
        <v>-9.7240457996180724E-2</v>
      </c>
      <c r="Q12" s="12">
        <f>(SUM(K32:K34)-SUM(K29:K31))/SUM(K29:K31)</f>
        <v>0.1112172868916966</v>
      </c>
      <c r="R12" s="23"/>
      <c r="S12" s="23" t="s">
        <v>1</v>
      </c>
      <c r="T12" s="26">
        <v>7709.3</v>
      </c>
      <c r="U12" s="21">
        <f t="shared" si="3"/>
        <v>0.16027030281139013</v>
      </c>
      <c r="V12" s="21">
        <f t="shared" si="0"/>
        <v>3.0173047370882632E-2</v>
      </c>
      <c r="W12" s="23"/>
      <c r="X12" s="23"/>
      <c r="Y12" s="23"/>
      <c r="Z12" s="23"/>
    </row>
    <row r="13" spans="1:27" x14ac:dyDescent="0.35">
      <c r="A13" s="24">
        <v>43891</v>
      </c>
      <c r="B13" s="20">
        <v>2524827719.5153289</v>
      </c>
      <c r="C13" s="21"/>
      <c r="D13" s="21"/>
      <c r="E13" s="19" t="s">
        <v>0</v>
      </c>
      <c r="F13" s="5">
        <f>SUM(B35:B37)</f>
        <v>7187841662.3700266</v>
      </c>
      <c r="G13" s="12">
        <f t="shared" si="1"/>
        <v>-3.6819121993757177E-2</v>
      </c>
      <c r="H13" s="12">
        <f>(SUM(B35:B37)-SUM(B32:B34))/SUM(B32:B34)</f>
        <v>-9.0126082576978267E-2</v>
      </c>
      <c r="I13" s="23"/>
      <c r="J13" s="22">
        <v>43891</v>
      </c>
      <c r="K13" s="27">
        <v>4296710</v>
      </c>
      <c r="L13" s="21"/>
      <c r="M13" s="21"/>
      <c r="N13" s="19" t="s">
        <v>0</v>
      </c>
      <c r="O13" s="5">
        <f>SUM(K35:K37)</f>
        <v>6863046</v>
      </c>
      <c r="P13" s="12">
        <f t="shared" si="2"/>
        <v>-0.17824631539396676</v>
      </c>
      <c r="Q13" s="12">
        <f>(SUM(K35:K37)-SUM(K32:K34))/SUM(K32:K34)</f>
        <v>-7.2769978106277444E-2</v>
      </c>
      <c r="R13" s="23"/>
      <c r="S13" s="23" t="s">
        <v>0</v>
      </c>
      <c r="T13" s="25">
        <v>7867.8</v>
      </c>
      <c r="U13" s="21">
        <f t="shared" si="3"/>
        <v>9.8348526517108029E-2</v>
      </c>
      <c r="V13" s="21">
        <f t="shared" si="0"/>
        <v>2.0559583879210822E-2</v>
      </c>
      <c r="W13" s="23"/>
      <c r="X13" s="23"/>
      <c r="Y13" s="23"/>
      <c r="Z13" s="23"/>
    </row>
    <row r="14" spans="1:27" x14ac:dyDescent="0.35">
      <c r="A14" s="24">
        <v>43922</v>
      </c>
      <c r="B14" s="20">
        <v>2967894936.2832193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4130924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  <c r="X14" s="23"/>
      <c r="Y14" s="23"/>
      <c r="Z14" s="23"/>
    </row>
    <row r="15" spans="1:27" x14ac:dyDescent="0.35">
      <c r="A15" s="24">
        <v>43952</v>
      </c>
      <c r="B15" s="20">
        <v>2824532941.893899</v>
      </c>
      <c r="C15" s="21">
        <f t="shared" ref="C15:C39" si="4">(B15-B3)/B3</f>
        <v>0.39681506680691975</v>
      </c>
      <c r="D15" s="21"/>
      <c r="E15" s="21"/>
      <c r="F15" s="21"/>
      <c r="G15" s="21"/>
      <c r="H15" s="21"/>
      <c r="I15" s="23"/>
      <c r="J15" s="22">
        <v>43952</v>
      </c>
      <c r="K15" s="27">
        <v>3706482</v>
      </c>
      <c r="L15" s="21">
        <f t="shared" ref="L15:L39" si="5">(K15-K3)/K3</f>
        <v>0.15271306402043638</v>
      </c>
      <c r="M15" s="21"/>
      <c r="N15" s="21"/>
      <c r="O15" s="21"/>
      <c r="P15" s="21"/>
      <c r="Q15" s="21"/>
      <c r="R15" s="23"/>
      <c r="W15" s="23"/>
      <c r="X15" s="23"/>
      <c r="Y15" s="23"/>
      <c r="Z15" s="23"/>
    </row>
    <row r="16" spans="1:27" x14ac:dyDescent="0.35">
      <c r="A16" s="24">
        <v>43983</v>
      </c>
      <c r="B16" s="20">
        <v>2554338028.452054</v>
      </c>
      <c r="C16" s="21">
        <f t="shared" si="4"/>
        <v>0.20508541261579522</v>
      </c>
      <c r="D16" s="21"/>
      <c r="E16" s="21"/>
      <c r="F16" s="21"/>
      <c r="G16" s="21"/>
      <c r="H16" s="21"/>
      <c r="I16" s="23"/>
      <c r="J16" s="22">
        <v>43983</v>
      </c>
      <c r="K16" s="27">
        <v>3362391</v>
      </c>
      <c r="L16" s="21">
        <f t="shared" si="5"/>
        <v>-6.8614002848679287E-2</v>
      </c>
      <c r="M16" s="21"/>
      <c r="N16" s="21"/>
      <c r="O16" s="21"/>
      <c r="P16" s="21"/>
      <c r="Q16" s="21"/>
      <c r="R16" s="23"/>
      <c r="W16" s="23"/>
      <c r="X16" s="23"/>
      <c r="Y16" s="23"/>
      <c r="Z16" s="23"/>
    </row>
    <row r="17" spans="1:26" x14ac:dyDescent="0.35">
      <c r="A17" s="24">
        <v>44013</v>
      </c>
      <c r="B17" s="20">
        <v>2671161527.2126689</v>
      </c>
      <c r="C17" s="21">
        <f t="shared" si="4"/>
        <v>0.11086604898426083</v>
      </c>
      <c r="D17" s="21"/>
      <c r="E17" s="21"/>
      <c r="F17" s="21"/>
      <c r="G17" s="21"/>
      <c r="H17" s="21"/>
      <c r="I17" s="23"/>
      <c r="J17" s="22">
        <v>44013</v>
      </c>
      <c r="K17" s="27">
        <v>3141545</v>
      </c>
      <c r="L17" s="21">
        <f t="shared" si="5"/>
        <v>-0.17506058615944015</v>
      </c>
      <c r="M17" s="21"/>
      <c r="N17" s="21"/>
      <c r="O17" s="21"/>
      <c r="P17" s="21"/>
      <c r="Q17" s="21"/>
      <c r="R17" s="23"/>
      <c r="W17" s="23"/>
      <c r="X17" s="23"/>
      <c r="Y17" s="23"/>
      <c r="Z17" s="23"/>
    </row>
    <row r="18" spans="1:26" x14ac:dyDescent="0.35">
      <c r="A18" s="24">
        <v>44044</v>
      </c>
      <c r="B18" s="20">
        <v>2779981174.174809</v>
      </c>
      <c r="C18" s="21">
        <f t="shared" si="4"/>
        <v>0.22173955148023364</v>
      </c>
      <c r="D18" s="21"/>
      <c r="E18" s="21"/>
      <c r="F18" s="21"/>
      <c r="G18" s="21"/>
      <c r="H18" s="21"/>
      <c r="I18" s="23"/>
      <c r="J18" s="22">
        <v>44044</v>
      </c>
      <c r="K18" s="27">
        <v>2859112</v>
      </c>
      <c r="L18" s="21">
        <f t="shared" si="5"/>
        <v>-5.6922819132864774E-2</v>
      </c>
      <c r="M18" s="21"/>
      <c r="N18" s="21"/>
      <c r="O18" s="21"/>
      <c r="P18" s="21"/>
      <c r="Q18" s="21"/>
      <c r="R18" s="23"/>
      <c r="W18" s="23"/>
      <c r="X18" s="23"/>
      <c r="Y18" s="23"/>
      <c r="Z18" s="23"/>
    </row>
    <row r="19" spans="1:26" x14ac:dyDescent="0.35">
      <c r="A19" s="24">
        <v>44075</v>
      </c>
      <c r="B19" s="20">
        <v>2409367246.9873638</v>
      </c>
      <c r="C19" s="21">
        <f t="shared" si="4"/>
        <v>0.15707910006151776</v>
      </c>
      <c r="D19" s="21"/>
      <c r="E19" s="21"/>
      <c r="F19" s="21"/>
      <c r="G19" s="21"/>
      <c r="H19" s="21"/>
      <c r="I19" s="23"/>
      <c r="J19" s="22">
        <v>44075</v>
      </c>
      <c r="K19" s="27">
        <v>2687977</v>
      </c>
      <c r="L19" s="21">
        <f t="shared" si="5"/>
        <v>6.9991497316240922E-2</v>
      </c>
      <c r="M19" s="21"/>
      <c r="N19" s="21"/>
      <c r="O19" s="21"/>
      <c r="P19" s="21"/>
      <c r="Q19" s="21"/>
      <c r="R19" s="23"/>
      <c r="W19" s="23"/>
      <c r="X19" s="23"/>
      <c r="Y19" s="23"/>
      <c r="Z19" s="23"/>
    </row>
    <row r="20" spans="1:26" x14ac:dyDescent="0.35">
      <c r="A20" s="24">
        <v>44105</v>
      </c>
      <c r="B20" s="20">
        <v>2461596794.9336329</v>
      </c>
      <c r="C20" s="21">
        <f t="shared" si="4"/>
        <v>0.16469116395920486</v>
      </c>
      <c r="D20" s="21"/>
      <c r="E20" s="21"/>
      <c r="F20" s="21"/>
      <c r="G20" s="21"/>
      <c r="H20" s="21"/>
      <c r="I20" s="23"/>
      <c r="J20" s="22">
        <v>44105</v>
      </c>
      <c r="K20" s="27">
        <v>2626432</v>
      </c>
      <c r="L20" s="21">
        <f t="shared" si="5"/>
        <v>3.168187944191498E-2</v>
      </c>
      <c r="M20" s="21"/>
      <c r="N20" s="21"/>
      <c r="O20" s="21"/>
      <c r="P20" s="21"/>
      <c r="Q20" s="21"/>
      <c r="R20" s="23"/>
      <c r="W20" s="23"/>
      <c r="X20" s="23"/>
      <c r="Y20" s="23"/>
      <c r="Z20" s="23"/>
    </row>
    <row r="21" spans="1:26" x14ac:dyDescent="0.35">
      <c r="A21" s="24">
        <v>44136</v>
      </c>
      <c r="B21" s="20">
        <v>2415065502.0451088</v>
      </c>
      <c r="C21" s="21">
        <f t="shared" si="4"/>
        <v>0.22681073522852202</v>
      </c>
      <c r="D21" s="21"/>
      <c r="E21" s="21"/>
      <c r="F21" s="21"/>
      <c r="G21" s="21"/>
      <c r="H21" s="21"/>
      <c r="I21" s="23"/>
      <c r="J21" s="22">
        <v>44136</v>
      </c>
      <c r="K21" s="27">
        <v>2615549</v>
      </c>
      <c r="L21" s="21">
        <f t="shared" si="5"/>
        <v>-6.4755401736436527E-2</v>
      </c>
      <c r="M21" s="21"/>
      <c r="N21" s="21"/>
      <c r="O21" s="21"/>
      <c r="P21" s="21"/>
      <c r="Q21" s="21"/>
      <c r="R21" s="23"/>
      <c r="W21" s="23"/>
      <c r="X21" s="23"/>
      <c r="Y21" s="23"/>
      <c r="Z21" s="23"/>
    </row>
    <row r="22" spans="1:26" x14ac:dyDescent="0.35">
      <c r="A22" s="24">
        <v>44166</v>
      </c>
      <c r="B22" s="20">
        <v>2663698730.7660732</v>
      </c>
      <c r="C22" s="21">
        <f t="shared" si="4"/>
        <v>0.17617422983946726</v>
      </c>
      <c r="D22" s="21"/>
      <c r="E22" s="21"/>
      <c r="F22" s="21"/>
      <c r="G22" s="21"/>
      <c r="H22" s="21"/>
      <c r="I22" s="23"/>
      <c r="J22" s="22">
        <v>44166</v>
      </c>
      <c r="K22" s="27">
        <v>2956952</v>
      </c>
      <c r="L22" s="21">
        <f t="shared" si="5"/>
        <v>-0.12052275762379654</v>
      </c>
      <c r="M22" s="21"/>
      <c r="N22" s="21"/>
      <c r="O22" s="21"/>
      <c r="P22" s="21"/>
      <c r="Q22" s="21"/>
      <c r="R22" s="21"/>
      <c r="W22" s="23"/>
      <c r="X22" s="23"/>
      <c r="Y22" s="23"/>
      <c r="Z22" s="23"/>
    </row>
    <row r="23" spans="1:26" x14ac:dyDescent="0.35">
      <c r="A23" s="24">
        <v>44197</v>
      </c>
      <c r="B23" s="20">
        <v>2835643215.7881236</v>
      </c>
      <c r="C23" s="21">
        <f t="shared" si="4"/>
        <v>0.18744886136354477</v>
      </c>
      <c r="D23" s="21"/>
      <c r="E23" s="21"/>
      <c r="F23" s="21"/>
      <c r="G23" s="21"/>
      <c r="H23" s="21"/>
      <c r="I23" s="23"/>
      <c r="J23" s="22">
        <v>44197</v>
      </c>
      <c r="K23" s="27">
        <v>3083603</v>
      </c>
      <c r="L23" s="21">
        <f t="shared" si="5"/>
        <v>-8.5320560185735861E-2</v>
      </c>
      <c r="M23" s="21"/>
      <c r="N23" s="21"/>
      <c r="O23" s="21"/>
      <c r="P23" s="21"/>
      <c r="Q23" s="21"/>
      <c r="R23" s="23"/>
      <c r="W23" s="23"/>
      <c r="X23" s="23"/>
      <c r="Y23" s="23"/>
      <c r="Z23" s="23"/>
    </row>
    <row r="24" spans="1:26" x14ac:dyDescent="0.35">
      <c r="A24" s="24">
        <v>44228</v>
      </c>
      <c r="B24" s="20">
        <v>2298615142.7451205</v>
      </c>
      <c r="C24" s="21">
        <f t="shared" si="4"/>
        <v>0.14732552942244137</v>
      </c>
      <c r="D24" s="21"/>
      <c r="E24" s="21"/>
      <c r="F24" s="21"/>
      <c r="G24" s="21"/>
      <c r="H24" s="21"/>
      <c r="I24" s="23"/>
      <c r="J24" s="22">
        <v>44228</v>
      </c>
      <c r="K24" s="27">
        <v>2554585</v>
      </c>
      <c r="L24" s="21">
        <f t="shared" si="5"/>
        <v>-7.3723298138769724E-2</v>
      </c>
      <c r="M24" s="21"/>
      <c r="N24" s="21"/>
      <c r="O24" s="21"/>
      <c r="P24" s="21"/>
      <c r="Q24" s="21"/>
      <c r="R24" s="23"/>
      <c r="W24" s="23"/>
      <c r="X24" s="23"/>
      <c r="Y24" s="23"/>
      <c r="Z24" s="23"/>
    </row>
    <row r="25" spans="1:26" x14ac:dyDescent="0.35">
      <c r="A25" s="24">
        <v>44256</v>
      </c>
      <c r="B25" s="20">
        <v>2328349991.0517845</v>
      </c>
      <c r="C25" s="21">
        <f t="shared" si="4"/>
        <v>-7.7818271300213959E-2</v>
      </c>
      <c r="D25" s="21"/>
      <c r="E25" s="21"/>
      <c r="F25" s="21"/>
      <c r="G25" s="21"/>
      <c r="H25" s="21"/>
      <c r="I25" s="23"/>
      <c r="J25" s="22">
        <v>44256</v>
      </c>
      <c r="K25" s="27">
        <v>2713519</v>
      </c>
      <c r="L25" s="21">
        <f t="shared" si="5"/>
        <v>-0.36846587272587633</v>
      </c>
      <c r="M25" s="21"/>
      <c r="N25" s="21"/>
      <c r="O25" s="21"/>
      <c r="P25" s="21"/>
      <c r="Q25" s="21"/>
      <c r="R25" s="23"/>
      <c r="W25" s="23"/>
      <c r="X25" s="23"/>
      <c r="Y25" s="23"/>
      <c r="Z25" s="23"/>
    </row>
    <row r="26" spans="1:26" x14ac:dyDescent="0.35">
      <c r="A26" s="24">
        <v>44287</v>
      </c>
      <c r="B26" s="20">
        <v>2229773531.4465504</v>
      </c>
      <c r="C26" s="21">
        <f t="shared" si="4"/>
        <v>-0.24870199945859262</v>
      </c>
      <c r="D26" s="21"/>
      <c r="E26" s="21"/>
      <c r="F26" s="21"/>
      <c r="G26" s="21"/>
      <c r="H26" s="21"/>
      <c r="I26" s="23"/>
      <c r="J26" s="22">
        <v>44287</v>
      </c>
      <c r="K26" s="27">
        <v>2330910</v>
      </c>
      <c r="L26" s="21">
        <f t="shared" si="5"/>
        <v>-0.43574125304653388</v>
      </c>
      <c r="M26" s="21"/>
      <c r="N26" s="21"/>
      <c r="O26" s="21"/>
      <c r="P26" s="21"/>
      <c r="Q26" s="21"/>
      <c r="R26" s="23"/>
      <c r="W26" s="23"/>
      <c r="X26" s="23"/>
      <c r="Y26" s="23"/>
      <c r="Z26" s="23"/>
    </row>
    <row r="27" spans="1:26" x14ac:dyDescent="0.35">
      <c r="A27" s="24">
        <v>44317</v>
      </c>
      <c r="B27" s="20">
        <v>2403984944.3095107</v>
      </c>
      <c r="C27" s="21">
        <f t="shared" si="4"/>
        <v>-0.14889116403875377</v>
      </c>
      <c r="D27" s="21"/>
      <c r="E27" s="21"/>
      <c r="F27" s="21"/>
      <c r="G27" s="21"/>
      <c r="H27" s="21"/>
      <c r="I27" s="23"/>
      <c r="J27" s="22">
        <v>44317</v>
      </c>
      <c r="K27" s="27">
        <v>2563136</v>
      </c>
      <c r="L27" s="21">
        <f t="shared" si="5"/>
        <v>-0.30847202279681918</v>
      </c>
      <c r="M27" s="21"/>
      <c r="N27" s="21"/>
      <c r="O27" s="21"/>
      <c r="P27" s="21"/>
      <c r="Q27" s="21"/>
      <c r="R27" s="23"/>
      <c r="W27" s="23"/>
      <c r="X27" s="23"/>
      <c r="Y27" s="23"/>
      <c r="Z27" s="23"/>
    </row>
    <row r="28" spans="1:26" x14ac:dyDescent="0.35">
      <c r="A28" s="24">
        <v>44348</v>
      </c>
      <c r="B28" s="20">
        <v>2408486226.978972</v>
      </c>
      <c r="C28" s="21">
        <f t="shared" si="4"/>
        <v>-5.7099647677198474E-2</v>
      </c>
      <c r="D28" s="21"/>
      <c r="E28" s="21"/>
      <c r="F28" s="21"/>
      <c r="G28" s="21"/>
      <c r="H28" s="21"/>
      <c r="I28" s="23"/>
      <c r="J28" s="22">
        <v>44348</v>
      </c>
      <c r="K28" s="27">
        <v>2510739</v>
      </c>
      <c r="L28" s="21">
        <f t="shared" si="5"/>
        <v>-0.25328761586620951</v>
      </c>
      <c r="M28" s="21"/>
      <c r="N28" s="21"/>
      <c r="O28" s="21"/>
      <c r="P28" s="21"/>
      <c r="Q28" s="21"/>
      <c r="R28" s="23"/>
      <c r="W28" s="23"/>
      <c r="X28" s="23"/>
      <c r="Y28" s="23"/>
      <c r="Z28" s="23"/>
    </row>
    <row r="29" spans="1:26" x14ac:dyDescent="0.35">
      <c r="A29" s="24">
        <v>44378</v>
      </c>
      <c r="B29" s="20">
        <v>2560337345.3377137</v>
      </c>
      <c r="C29" s="21">
        <f t="shared" si="4"/>
        <v>-4.1489135249188444E-2</v>
      </c>
      <c r="D29" s="21"/>
      <c r="E29" s="21"/>
      <c r="F29" s="21"/>
      <c r="G29" s="21"/>
      <c r="H29" s="21"/>
      <c r="I29" s="23"/>
      <c r="J29" s="22">
        <v>44378</v>
      </c>
      <c r="K29" s="27">
        <v>2285443</v>
      </c>
      <c r="L29" s="21">
        <f t="shared" si="5"/>
        <v>-0.27250986377721792</v>
      </c>
      <c r="M29" s="21"/>
      <c r="N29" s="21"/>
      <c r="O29" s="21"/>
      <c r="P29" s="21"/>
      <c r="Q29" s="21"/>
      <c r="R29" s="23"/>
      <c r="W29" s="23"/>
      <c r="X29" s="23"/>
      <c r="Y29" s="23"/>
      <c r="Z29" s="23"/>
    </row>
    <row r="30" spans="1:26" x14ac:dyDescent="0.35">
      <c r="A30" s="24">
        <v>44409</v>
      </c>
      <c r="B30" s="20">
        <v>2483494368.8595586</v>
      </c>
      <c r="C30" s="21">
        <f t="shared" si="4"/>
        <v>-0.10665065219488673</v>
      </c>
      <c r="D30" s="21"/>
      <c r="E30" s="21"/>
      <c r="F30" s="21"/>
      <c r="G30" s="21"/>
      <c r="H30" s="21"/>
      <c r="I30" s="23"/>
      <c r="J30" s="22">
        <v>44409</v>
      </c>
      <c r="K30" s="27">
        <v>2337861</v>
      </c>
      <c r="L30" s="21">
        <f t="shared" si="5"/>
        <v>-0.18231220043146262</v>
      </c>
      <c r="M30" s="21"/>
      <c r="N30" s="21"/>
      <c r="O30" s="21"/>
      <c r="P30" s="21"/>
      <c r="Q30" s="21"/>
      <c r="R30" s="23"/>
      <c r="W30" s="23"/>
      <c r="X30" s="23"/>
      <c r="Y30" s="23"/>
      <c r="Z30" s="23"/>
    </row>
    <row r="31" spans="1:26" x14ac:dyDescent="0.35">
      <c r="A31" s="24">
        <v>44440</v>
      </c>
      <c r="B31" s="20">
        <v>2530921918.1672497</v>
      </c>
      <c r="C31" s="21">
        <f t="shared" si="4"/>
        <v>5.0450868929124849E-2</v>
      </c>
      <c r="D31" s="21"/>
      <c r="E31" s="21"/>
      <c r="F31" s="21"/>
      <c r="G31" s="21"/>
      <c r="H31" s="21"/>
      <c r="I31" s="23"/>
      <c r="J31" s="22">
        <v>44440</v>
      </c>
      <c r="K31" s="27">
        <v>2037558</v>
      </c>
      <c r="L31" s="21">
        <f t="shared" si="5"/>
        <v>-0.24197342462379701</v>
      </c>
      <c r="M31" s="21"/>
      <c r="N31" s="21"/>
      <c r="O31" s="21"/>
      <c r="P31" s="21"/>
      <c r="Q31" s="21"/>
      <c r="R31" s="23"/>
      <c r="W31" s="23"/>
      <c r="X31" s="23"/>
      <c r="Y31" s="23"/>
      <c r="Z31" s="23"/>
    </row>
    <row r="32" spans="1:26" x14ac:dyDescent="0.35">
      <c r="A32" s="24">
        <v>44470</v>
      </c>
      <c r="B32" s="20">
        <v>2706275892.10852</v>
      </c>
      <c r="C32" s="21">
        <f t="shared" si="4"/>
        <v>9.9398527686774943E-2</v>
      </c>
      <c r="D32" s="21"/>
      <c r="E32" s="21"/>
      <c r="F32" s="21"/>
      <c r="G32" s="21"/>
      <c r="H32" s="21"/>
      <c r="I32" s="23"/>
      <c r="J32" s="22">
        <v>44470</v>
      </c>
      <c r="K32" s="27">
        <v>2372103</v>
      </c>
      <c r="L32" s="21">
        <f t="shared" si="5"/>
        <v>-9.6834412617573959E-2</v>
      </c>
      <c r="M32" s="21"/>
      <c r="N32" s="21"/>
      <c r="O32" s="21"/>
      <c r="P32" s="21"/>
      <c r="Q32" s="21"/>
      <c r="R32" s="23"/>
      <c r="W32" s="23"/>
      <c r="X32" s="23"/>
      <c r="Y32" s="23"/>
      <c r="Z32" s="23"/>
    </row>
    <row r="33" spans="1:26" x14ac:dyDescent="0.35">
      <c r="A33" s="24">
        <v>44501</v>
      </c>
      <c r="B33" s="20">
        <v>2468970163.8483939</v>
      </c>
      <c r="C33" s="21">
        <f t="shared" si="4"/>
        <v>2.2320165543186284E-2</v>
      </c>
      <c r="D33" s="21"/>
      <c r="E33" s="21"/>
      <c r="F33" s="21"/>
      <c r="G33" s="21"/>
      <c r="H33" s="21"/>
      <c r="I33" s="23"/>
      <c r="J33" s="22">
        <v>44501</v>
      </c>
      <c r="K33" s="27">
        <v>2535053</v>
      </c>
      <c r="L33" s="21">
        <f t="shared" si="5"/>
        <v>-3.0775947994092254E-2</v>
      </c>
      <c r="M33" s="21"/>
      <c r="N33" s="21"/>
      <c r="O33" s="21"/>
      <c r="P33" s="21"/>
      <c r="Q33" s="21"/>
      <c r="R33" s="23"/>
      <c r="W33" s="23"/>
      <c r="X33" s="23"/>
      <c r="Y33" s="23"/>
      <c r="Z33" s="23"/>
    </row>
    <row r="34" spans="1:26" x14ac:dyDescent="0.35">
      <c r="A34" s="24">
        <v>44531</v>
      </c>
      <c r="B34" s="20">
        <v>2724575583.867311</v>
      </c>
      <c r="C34" s="21">
        <f t="shared" si="4"/>
        <v>2.2854256150705805E-2</v>
      </c>
      <c r="D34" s="21"/>
      <c r="E34" s="21"/>
      <c r="F34" s="21"/>
      <c r="G34" s="21"/>
      <c r="H34" s="21"/>
      <c r="I34" s="23"/>
      <c r="J34" s="22">
        <v>44531</v>
      </c>
      <c r="K34" s="27">
        <v>2494509</v>
      </c>
      <c r="L34" s="21">
        <f t="shared" si="5"/>
        <v>-0.15639178451324201</v>
      </c>
      <c r="M34" s="21"/>
      <c r="N34" s="21"/>
      <c r="O34" s="21"/>
      <c r="P34" s="21"/>
      <c r="Q34" s="21"/>
      <c r="R34" s="23"/>
      <c r="W34" s="23"/>
      <c r="X34" s="23"/>
      <c r="Y34" s="23"/>
      <c r="Z34" s="23"/>
    </row>
    <row r="35" spans="1:26" x14ac:dyDescent="0.35">
      <c r="A35" s="24">
        <v>44562</v>
      </c>
      <c r="B35" s="20">
        <v>2742899887.1688461</v>
      </c>
      <c r="C35" s="21">
        <f t="shared" si="4"/>
        <v>-3.2706275635420827E-2</v>
      </c>
      <c r="D35" s="21"/>
      <c r="E35" s="21"/>
      <c r="F35" s="21"/>
      <c r="G35" s="21"/>
      <c r="H35" s="21"/>
      <c r="I35" s="23"/>
      <c r="J35" s="22">
        <v>44562</v>
      </c>
      <c r="K35" s="27">
        <v>2352818</v>
      </c>
      <c r="L35" s="21">
        <f t="shared" si="5"/>
        <v>-0.23699062427945491</v>
      </c>
      <c r="M35" s="21"/>
      <c r="N35" s="21"/>
      <c r="O35" s="21"/>
      <c r="P35" s="21"/>
      <c r="Q35" s="21"/>
      <c r="R35" s="23"/>
      <c r="W35" s="23"/>
      <c r="X35" s="23"/>
      <c r="Y35" s="23"/>
      <c r="Z35" s="23"/>
    </row>
    <row r="36" spans="1:26" x14ac:dyDescent="0.35">
      <c r="A36" s="24">
        <v>44593</v>
      </c>
      <c r="B36" s="20">
        <v>2181710420.5570235</v>
      </c>
      <c r="C36" s="21">
        <f t="shared" si="4"/>
        <v>-5.0858762745504049E-2</v>
      </c>
      <c r="D36" s="21"/>
      <c r="E36" s="21"/>
      <c r="F36" s="21"/>
      <c r="G36" s="21"/>
      <c r="H36" s="21"/>
      <c r="I36" s="23"/>
      <c r="J36" s="22">
        <v>44593</v>
      </c>
      <c r="K36" s="27">
        <v>2065482</v>
      </c>
      <c r="L36" s="21">
        <f t="shared" si="5"/>
        <v>-0.19146084393355475</v>
      </c>
      <c r="M36" s="21"/>
      <c r="N36" s="21"/>
      <c r="O36" s="21"/>
      <c r="P36" s="21"/>
      <c r="Q36" s="21"/>
      <c r="R36" s="23"/>
      <c r="W36" s="23"/>
      <c r="X36" s="23"/>
      <c r="Y36" s="23"/>
      <c r="Z36" s="23"/>
    </row>
    <row r="37" spans="1:26" x14ac:dyDescent="0.35">
      <c r="A37" s="24">
        <v>44621</v>
      </c>
      <c r="B37" s="20">
        <v>2263231354.6441565</v>
      </c>
      <c r="C37" s="21">
        <f t="shared" si="4"/>
        <v>-2.7967718194381957E-2</v>
      </c>
      <c r="D37" s="21"/>
      <c r="E37" s="21"/>
      <c r="F37" s="21"/>
      <c r="G37" s="21"/>
      <c r="H37" s="21"/>
      <c r="I37" s="23"/>
      <c r="J37" s="22">
        <v>44621</v>
      </c>
      <c r="K37" s="27">
        <v>2444746</v>
      </c>
      <c r="L37" s="21">
        <f t="shared" si="5"/>
        <v>-9.9049610487341344E-2</v>
      </c>
      <c r="M37" s="21"/>
      <c r="N37" s="21"/>
      <c r="O37" s="21"/>
      <c r="P37" s="21"/>
      <c r="Q37" s="21"/>
      <c r="R37" s="23"/>
      <c r="W37" s="23"/>
      <c r="X37" s="23"/>
      <c r="Y37" s="23"/>
      <c r="Z37" s="23"/>
    </row>
    <row r="38" spans="1:26" x14ac:dyDescent="0.35">
      <c r="A38" s="24">
        <v>44652</v>
      </c>
      <c r="B38" s="20">
        <v>2155563256.4435358</v>
      </c>
      <c r="C38" s="21">
        <f t="shared" si="4"/>
        <v>-3.3281530144844418E-2</v>
      </c>
      <c r="D38" s="21"/>
      <c r="E38" s="21"/>
      <c r="F38" s="21"/>
      <c r="G38" s="21"/>
      <c r="H38" s="21"/>
      <c r="I38" s="23"/>
      <c r="J38" s="22">
        <v>44652</v>
      </c>
      <c r="K38" s="27">
        <v>2014037</v>
      </c>
      <c r="L38" s="21">
        <f t="shared" si="5"/>
        <v>-0.13594390173794785</v>
      </c>
      <c r="M38" s="21"/>
      <c r="N38" s="21"/>
      <c r="O38" s="21"/>
      <c r="P38" s="21"/>
      <c r="Q38" s="21"/>
      <c r="R38" s="23"/>
      <c r="W38" s="23"/>
      <c r="X38" s="23"/>
      <c r="Y38" s="23"/>
      <c r="Z38" s="23"/>
    </row>
    <row r="39" spans="1:26" x14ac:dyDescent="0.35">
      <c r="A39" s="24">
        <v>44682</v>
      </c>
      <c r="B39" s="20">
        <v>2180264764.6408877</v>
      </c>
      <c r="C39" s="21">
        <f t="shared" si="4"/>
        <v>-9.30622216242213E-2</v>
      </c>
      <c r="D39" s="21"/>
      <c r="E39" s="21"/>
      <c r="F39" s="21"/>
      <c r="G39" s="21"/>
      <c r="H39" s="21"/>
      <c r="I39" s="23"/>
      <c r="J39" s="22">
        <v>44682</v>
      </c>
      <c r="K39" s="27">
        <v>1755402</v>
      </c>
      <c r="L39" s="21">
        <f t="shared" si="5"/>
        <v>-0.3151350533096956</v>
      </c>
      <c r="M39" s="21"/>
      <c r="N39" s="21"/>
      <c r="O39" s="21"/>
      <c r="P39" s="21"/>
      <c r="Q39" s="21"/>
      <c r="R39" s="23"/>
      <c r="W39" s="23"/>
      <c r="X39" s="23"/>
      <c r="Y39" s="23"/>
      <c r="Z39" s="23"/>
    </row>
    <row r="40" spans="1:26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  <c r="X40" s="23"/>
      <c r="Y40" s="23"/>
      <c r="Z40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446D-B7BD-400B-8938-414E639742A0}">
  <dimension ref="A1:AD40"/>
  <sheetViews>
    <sheetView topLeftCell="I1" zoomScale="65" zoomScaleNormal="65" workbookViewId="0">
      <selection activeCell="R17" sqref="R17"/>
    </sheetView>
  </sheetViews>
  <sheetFormatPr defaultRowHeight="14.5" x14ac:dyDescent="0.35"/>
  <cols>
    <col min="1" max="1" width="11.36328125" customWidth="1"/>
    <col min="2" max="2" width="14.6328125" bestFit="1" customWidth="1"/>
    <col min="3" max="3" width="10.453125" bestFit="1" customWidth="1"/>
    <col min="4" max="4" width="8.90625" style="19" customWidth="1"/>
    <col min="5" max="5" width="7.1796875" style="19" bestFit="1" customWidth="1"/>
    <col min="6" max="6" width="15.08984375" style="19" bestFit="1" customWidth="1"/>
    <col min="7" max="7" width="10.453125" style="19" bestFit="1" customWidth="1"/>
    <col min="8" max="8" width="11.26953125" style="19" bestFit="1" customWidth="1"/>
    <col min="10" max="10" width="10.81640625" customWidth="1"/>
    <col min="11" max="11" width="8.81640625" bestFit="1" customWidth="1"/>
    <col min="12" max="12" width="8.81640625" style="19" customWidth="1"/>
    <col min="13" max="13" width="8.81640625" bestFit="1" customWidth="1"/>
    <col min="15" max="15" width="10.453125" bestFit="1" customWidth="1"/>
    <col min="16" max="16" width="8.7265625" style="19"/>
    <col min="17" max="17" width="7.1796875" style="19" bestFit="1" customWidth="1"/>
    <col min="18" max="18" width="15.36328125" style="19" bestFit="1" customWidth="1"/>
    <col min="19" max="19" width="10.453125" style="19" bestFit="1" customWidth="1"/>
    <col min="20" max="20" width="11.26953125" style="19" bestFit="1" customWidth="1"/>
    <col min="22" max="22" width="7.1796875" bestFit="1" customWidth="1"/>
    <col min="23" max="23" width="8.1796875" customWidth="1"/>
    <col min="24" max="24" width="10.453125" bestFit="1" customWidth="1"/>
    <col min="25" max="25" width="11.26953125" bestFit="1" customWidth="1"/>
    <col min="27" max="27" width="20.08984375" customWidth="1"/>
    <col min="28" max="28" width="12.453125" bestFit="1" customWidth="1"/>
    <col min="29" max="30" width="11.81640625" bestFit="1" customWidth="1"/>
  </cols>
  <sheetData>
    <row r="1" spans="1:30" x14ac:dyDescent="0.35">
      <c r="A1" s="22" t="s">
        <v>92</v>
      </c>
      <c r="B1" s="23"/>
      <c r="C1" s="21"/>
      <c r="D1" s="21"/>
      <c r="E1" s="21"/>
      <c r="F1" s="21"/>
      <c r="G1" s="21"/>
      <c r="H1" s="21"/>
      <c r="I1" s="23"/>
      <c r="J1" s="23" t="s">
        <v>276</v>
      </c>
      <c r="K1" s="23"/>
      <c r="L1" s="23"/>
      <c r="M1" s="23"/>
      <c r="N1" s="23"/>
      <c r="O1" s="21"/>
      <c r="P1" s="21"/>
      <c r="Q1" s="21"/>
      <c r="R1" s="21"/>
      <c r="S1" s="21"/>
      <c r="T1" s="21"/>
      <c r="U1" s="23"/>
      <c r="V1" s="23" t="s">
        <v>188</v>
      </c>
      <c r="W1" s="23"/>
      <c r="X1" s="23"/>
      <c r="Y1" s="23"/>
      <c r="Z1" s="23"/>
      <c r="AA1" s="19" t="s">
        <v>230</v>
      </c>
      <c r="AB1" s="19"/>
      <c r="AC1" s="19"/>
      <c r="AD1" s="19"/>
    </row>
    <row r="2" spans="1:30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275</v>
      </c>
      <c r="L2" s="23" t="s">
        <v>277</v>
      </c>
      <c r="M2" s="23" t="s">
        <v>278</v>
      </c>
      <c r="N2" s="23" t="s">
        <v>15</v>
      </c>
      <c r="O2" s="21" t="s">
        <v>12</v>
      </c>
      <c r="P2" s="21"/>
      <c r="Q2" s="19" t="s">
        <v>14</v>
      </c>
      <c r="R2" s="19" t="s">
        <v>13</v>
      </c>
      <c r="S2" s="12" t="s">
        <v>12</v>
      </c>
      <c r="T2" s="12" t="s">
        <v>11</v>
      </c>
      <c r="U2" s="23"/>
      <c r="V2" s="23" t="s">
        <v>14</v>
      </c>
      <c r="W2" s="23" t="s">
        <v>162</v>
      </c>
      <c r="X2" s="21" t="s">
        <v>12</v>
      </c>
      <c r="Y2" s="21" t="s">
        <v>11</v>
      </c>
      <c r="Z2" s="23"/>
      <c r="AA2" s="19" t="s">
        <v>231</v>
      </c>
      <c r="AB2" s="19" t="s">
        <v>232</v>
      </c>
      <c r="AC2" s="19" t="s">
        <v>233</v>
      </c>
      <c r="AD2" s="19" t="s">
        <v>234</v>
      </c>
    </row>
    <row r="3" spans="1:30" x14ac:dyDescent="0.35">
      <c r="A3" s="24">
        <v>43586</v>
      </c>
      <c r="B3" s="20">
        <v>270401120.65173602</v>
      </c>
      <c r="C3" s="21"/>
      <c r="D3" s="21"/>
      <c r="E3" s="19" t="s">
        <v>10</v>
      </c>
      <c r="F3" s="5">
        <f>SUM(B5:B7)</f>
        <v>723223715.39284396</v>
      </c>
      <c r="G3" s="12"/>
      <c r="H3" s="12"/>
      <c r="I3" s="23"/>
      <c r="J3" s="22">
        <v>43586</v>
      </c>
      <c r="K3" s="27">
        <v>169168</v>
      </c>
      <c r="L3" s="27">
        <v>76003</v>
      </c>
      <c r="M3" s="27">
        <v>18523</v>
      </c>
      <c r="N3" s="27">
        <f>SUM(K3:M3)</f>
        <v>263694</v>
      </c>
      <c r="O3" s="21"/>
      <c r="P3" s="21"/>
      <c r="Q3" s="19" t="s">
        <v>10</v>
      </c>
      <c r="R3" s="5">
        <f>SUM(N5:N7)</f>
        <v>750724</v>
      </c>
      <c r="S3" s="12"/>
      <c r="T3" s="12"/>
      <c r="U3" s="23"/>
      <c r="V3" s="23" t="s">
        <v>10</v>
      </c>
      <c r="W3" s="26">
        <v>428.5</v>
      </c>
      <c r="X3" s="21"/>
      <c r="Y3" s="21"/>
      <c r="Z3" s="23"/>
      <c r="AA3" s="19" t="s">
        <v>235</v>
      </c>
      <c r="AB3" s="19">
        <f>SLOPE(X7:X13,G7:G13)</f>
        <v>-0.14791140846496192</v>
      </c>
      <c r="AC3" s="19">
        <f>INTERCEPT(X7:X13,G7:G13)</f>
        <v>0.14255172590707357</v>
      </c>
      <c r="AD3" s="19">
        <f>RSQ(X7:X13,G7:G13)</f>
        <v>0.72004204607188216</v>
      </c>
    </row>
    <row r="4" spans="1:30" x14ac:dyDescent="0.35">
      <c r="A4" s="24">
        <v>43617</v>
      </c>
      <c r="B4" s="20">
        <v>246587265.61695877</v>
      </c>
      <c r="C4" s="21"/>
      <c r="D4" s="21"/>
      <c r="E4" s="19" t="s">
        <v>9</v>
      </c>
      <c r="F4" s="5">
        <f>SUM(B8:B10)</f>
        <v>738146469.99811625</v>
      </c>
      <c r="G4" s="12"/>
      <c r="H4" s="12">
        <f>(SUM(B8:B10)-SUM(B5:B7))/SUM(B5:B7)</f>
        <v>2.0633663260290744E-2</v>
      </c>
      <c r="I4" s="23"/>
      <c r="J4" s="22">
        <v>43617</v>
      </c>
      <c r="K4" s="27">
        <v>140512</v>
      </c>
      <c r="L4" s="27">
        <v>71603</v>
      </c>
      <c r="M4" s="27">
        <v>17851</v>
      </c>
      <c r="N4" s="27">
        <f>SUM(K4:M4)</f>
        <v>229966</v>
      </c>
      <c r="O4" s="21"/>
      <c r="P4" s="21"/>
      <c r="Q4" s="19" t="s">
        <v>9</v>
      </c>
      <c r="R4" s="5">
        <f>SUM(N8:N10)</f>
        <v>774081</v>
      </c>
      <c r="S4" s="12"/>
      <c r="T4" s="12">
        <f>(SUM(N8:N10)-SUM(N5:N7))/SUM(N5:N7)</f>
        <v>3.1112632605324993E-2</v>
      </c>
      <c r="U4" s="23"/>
      <c r="V4" s="23" t="s">
        <v>9</v>
      </c>
      <c r="W4" s="26">
        <v>508.4</v>
      </c>
      <c r="X4" s="21"/>
      <c r="Y4" s="21">
        <f t="shared" ref="Y4:Y13" si="0">(W4-W3)/W3</f>
        <v>0.18646441073512246</v>
      </c>
      <c r="Z4" s="23"/>
      <c r="AA4" s="19" t="s">
        <v>236</v>
      </c>
      <c r="AB4" s="19">
        <f>SLOPE(Y4:Y13,H4:H13)</f>
        <v>-0.13931226765429483</v>
      </c>
      <c r="AC4" s="19">
        <f>INTERCEPT(Y4:Y13,H4:H13)</f>
        <v>4.5190326948986656E-2</v>
      </c>
      <c r="AD4" s="19">
        <f>RSQ(Y4:Y13,H4:H13)</f>
        <v>0.11565622070123892</v>
      </c>
    </row>
    <row r="5" spans="1:30" x14ac:dyDescent="0.35">
      <c r="A5" s="24">
        <v>43647</v>
      </c>
      <c r="B5" s="20">
        <v>244661449.42694789</v>
      </c>
      <c r="C5" s="21"/>
      <c r="D5" s="21"/>
      <c r="E5" s="19" t="s">
        <v>8</v>
      </c>
      <c r="F5" s="5">
        <f>SUM(B11:B13)</f>
        <v>1207372103.7314129</v>
      </c>
      <c r="G5" s="12"/>
      <c r="H5" s="12">
        <f>(SUM(B11:B13)-SUM(B8:B10))/SUM(B8:B10)</f>
        <v>0.63568092892795935</v>
      </c>
      <c r="I5" s="23"/>
      <c r="J5" s="22">
        <v>43647</v>
      </c>
      <c r="K5" s="27">
        <v>132169</v>
      </c>
      <c r="L5" s="27">
        <v>83840</v>
      </c>
      <c r="M5" s="27">
        <v>20196</v>
      </c>
      <c r="N5" s="27">
        <f>SUM(K5:M5)</f>
        <v>236205</v>
      </c>
      <c r="O5" s="21"/>
      <c r="P5" s="21"/>
      <c r="Q5" s="19" t="s">
        <v>8</v>
      </c>
      <c r="R5" s="5">
        <f>SUM(N11:N13)</f>
        <v>1181076</v>
      </c>
      <c r="S5" s="12"/>
      <c r="T5" s="12">
        <f>(SUM(N11:N13)-SUM(N8:N10))/SUM(N8:N10)</f>
        <v>0.52577831002181941</v>
      </c>
      <c r="U5" s="23"/>
      <c r="V5" s="23" t="s">
        <v>8</v>
      </c>
      <c r="W5" s="26">
        <v>443.6</v>
      </c>
      <c r="X5" s="21"/>
      <c r="Y5" s="21">
        <f t="shared" si="0"/>
        <v>-0.12745869394177806</v>
      </c>
      <c r="Z5" s="23"/>
      <c r="AA5" s="19" t="s">
        <v>237</v>
      </c>
      <c r="AB5" s="19">
        <f>SLOPE(X7:X13,S7:S13)</f>
        <v>-0.14689968596114955</v>
      </c>
      <c r="AC5" s="19">
        <f>INTERCEPT(X7:X13,S7:S13)</f>
        <v>0.10159223908182442</v>
      </c>
      <c r="AD5" s="19">
        <f>+RSQ(X7:X13,S7:S13)</f>
        <v>0.30169280046011221</v>
      </c>
    </row>
    <row r="6" spans="1:30" x14ac:dyDescent="0.35">
      <c r="A6" s="24">
        <v>43678</v>
      </c>
      <c r="B6" s="20">
        <v>238785615.69745874</v>
      </c>
      <c r="C6" s="21"/>
      <c r="D6" s="21"/>
      <c r="E6" s="19" t="s">
        <v>7</v>
      </c>
      <c r="F6" s="5">
        <f>SUM(B14:B16)</f>
        <v>1277482931.8044865</v>
      </c>
      <c r="G6" s="12"/>
      <c r="H6" s="12">
        <f>(SUM(B14:B16)-SUM(B11:B13))/SUM(B11:B13)</f>
        <v>5.8068948136530907E-2</v>
      </c>
      <c r="I6" s="23"/>
      <c r="J6" s="22">
        <v>43678</v>
      </c>
      <c r="K6" s="27">
        <v>184954</v>
      </c>
      <c r="L6" s="27">
        <v>72479</v>
      </c>
      <c r="M6" s="27">
        <v>26528</v>
      </c>
      <c r="N6" s="27">
        <f>SUM(K6:M6)</f>
        <v>283961</v>
      </c>
      <c r="O6" s="21"/>
      <c r="P6" s="21"/>
      <c r="Q6" s="19" t="s">
        <v>7</v>
      </c>
      <c r="R6" s="5">
        <f>SUM(N14:N16)</f>
        <v>1221964</v>
      </c>
      <c r="S6" s="12"/>
      <c r="T6" s="12">
        <f>(SUM(N14:N16)-SUM(N11:N13))/SUM(N11:N13)</f>
        <v>3.4619279368982181E-2</v>
      </c>
      <c r="U6" s="23"/>
      <c r="V6" s="23" t="s">
        <v>7</v>
      </c>
      <c r="W6" s="26">
        <v>403.8</v>
      </c>
      <c r="X6" s="21"/>
      <c r="Y6" s="21">
        <f t="shared" si="0"/>
        <v>-8.9720468890892718E-2</v>
      </c>
      <c r="Z6" s="23"/>
      <c r="AA6" s="19" t="s">
        <v>238</v>
      </c>
      <c r="AB6" s="19">
        <f>SLOPE(Y4:Y13,T4:T13)</f>
        <v>-5.6814794489030922E-2</v>
      </c>
      <c r="AC6" s="19">
        <f>INTERCEPT(Y4:Y13,T4:T13)</f>
        <v>3.3323094528596046E-2</v>
      </c>
      <c r="AD6" s="19">
        <f>RSQ(Y4:Y13,T4:T13)</f>
        <v>1.8468563453542943E-2</v>
      </c>
    </row>
    <row r="7" spans="1:30" x14ac:dyDescent="0.35">
      <c r="A7" s="24">
        <v>43709</v>
      </c>
      <c r="B7" s="20">
        <v>239776650.26843733</v>
      </c>
      <c r="C7" s="21"/>
      <c r="D7" s="21"/>
      <c r="E7" s="19" t="s">
        <v>6</v>
      </c>
      <c r="F7" s="5">
        <f>SUM(B17:B19)</f>
        <v>1188576801.8035858</v>
      </c>
      <c r="G7" s="12">
        <f t="shared" ref="G7:G13" si="1">(F7-F3)/F3</f>
        <v>0.64344279163739704</v>
      </c>
      <c r="H7" s="12">
        <f>(SUM(B17:B19)-SUM(B14:B16))/SUM(B14:B16)</f>
        <v>-6.9594769360493858E-2</v>
      </c>
      <c r="I7" s="23"/>
      <c r="J7" s="22">
        <v>43709</v>
      </c>
      <c r="K7" s="27">
        <v>144904</v>
      </c>
      <c r="L7" s="27">
        <v>59375</v>
      </c>
      <c r="M7" s="27">
        <v>26279</v>
      </c>
      <c r="N7" s="27">
        <f>SUM(K7:M7)</f>
        <v>230558</v>
      </c>
      <c r="O7" s="21"/>
      <c r="P7" s="21"/>
      <c r="Q7" s="19" t="s">
        <v>6</v>
      </c>
      <c r="R7" s="5">
        <f>SUM(N17:N19)</f>
        <v>867638</v>
      </c>
      <c r="S7" s="12">
        <f t="shared" ref="S7:S13" si="2">(R7-R3)/R3</f>
        <v>0.15573499714941844</v>
      </c>
      <c r="T7" s="12">
        <f>(SUM(N17:N19)-SUM(N14:N16))/SUM(N14:N16)</f>
        <v>-0.28996435246864882</v>
      </c>
      <c r="U7" s="23"/>
      <c r="V7" s="23" t="s">
        <v>6</v>
      </c>
      <c r="W7" s="26">
        <v>426.9</v>
      </c>
      <c r="X7" s="21">
        <f t="shared" ref="X7:X13" si="3">(W7-W3)/W3</f>
        <v>-3.7339556592765992E-3</v>
      </c>
      <c r="Y7" s="21">
        <f t="shared" si="0"/>
        <v>5.7206537890044491E-2</v>
      </c>
      <c r="Z7" s="23"/>
    </row>
    <row r="8" spans="1:30" x14ac:dyDescent="0.35">
      <c r="A8" s="24">
        <v>43739</v>
      </c>
      <c r="B8" s="20">
        <v>250772706.56652468</v>
      </c>
      <c r="C8" s="21"/>
      <c r="D8" s="21"/>
      <c r="E8" s="19" t="s">
        <v>5</v>
      </c>
      <c r="F8" s="5">
        <f>SUM(B20:B22)</f>
        <v>1593998990.6773698</v>
      </c>
      <c r="G8" s="12">
        <f t="shared" si="1"/>
        <v>1.1594616454393363</v>
      </c>
      <c r="H8" s="12">
        <f>(SUM(B20:B22)-SUM(B17:B19))/SUM(B17:B19)</f>
        <v>0.34109885727079903</v>
      </c>
      <c r="I8" s="23"/>
      <c r="J8" s="22">
        <v>43739</v>
      </c>
      <c r="K8" s="27">
        <v>153871</v>
      </c>
      <c r="L8" s="27">
        <v>67489</v>
      </c>
      <c r="M8" s="27">
        <v>40044</v>
      </c>
      <c r="N8" s="27">
        <f>SUM(K8:M8)</f>
        <v>261404</v>
      </c>
      <c r="O8" s="21"/>
      <c r="P8" s="21"/>
      <c r="Q8" s="19" t="s">
        <v>5</v>
      </c>
      <c r="R8" s="5">
        <f>SUM(N20:N22)</f>
        <v>918123</v>
      </c>
      <c r="S8" s="12">
        <f t="shared" si="2"/>
        <v>0.18608130156921562</v>
      </c>
      <c r="T8" s="12">
        <f>(SUM(N20:N22)-SUM(N17:N19))/SUM(N17:N19)</f>
        <v>5.8186709203607953E-2</v>
      </c>
      <c r="U8" s="23"/>
      <c r="V8" s="23" t="s">
        <v>5</v>
      </c>
      <c r="W8" s="26">
        <v>509.4</v>
      </c>
      <c r="X8" s="21">
        <f t="shared" si="3"/>
        <v>1.966955153422502E-3</v>
      </c>
      <c r="Y8" s="21">
        <f t="shared" si="0"/>
        <v>0.19325368938861562</v>
      </c>
      <c r="Z8" s="23"/>
    </row>
    <row r="9" spans="1:30" x14ac:dyDescent="0.35">
      <c r="A9" s="24">
        <v>43770</v>
      </c>
      <c r="B9" s="20">
        <v>243640528.31622392</v>
      </c>
      <c r="C9" s="21"/>
      <c r="D9" s="21"/>
      <c r="E9" s="19" t="s">
        <v>4</v>
      </c>
      <c r="F9" s="5">
        <f>SUM(B23:B25)</f>
        <v>1289861854.7615387</v>
      </c>
      <c r="G9" s="12">
        <f t="shared" si="1"/>
        <v>6.8321730123786423E-2</v>
      </c>
      <c r="H9" s="12">
        <f>(SUM(B23:B25)-SUM(B20:B22))/SUM(B20:B22)</f>
        <v>-0.19080133531740068</v>
      </c>
      <c r="I9" s="23"/>
      <c r="J9" s="22">
        <v>43770</v>
      </c>
      <c r="K9" s="27">
        <v>118956</v>
      </c>
      <c r="L9" s="27">
        <v>58706</v>
      </c>
      <c r="M9" s="27">
        <v>47289</v>
      </c>
      <c r="N9" s="27">
        <f>SUM(K9:M9)</f>
        <v>224951</v>
      </c>
      <c r="O9" s="21"/>
      <c r="P9" s="21"/>
      <c r="Q9" s="19" t="s">
        <v>4</v>
      </c>
      <c r="R9" s="5">
        <f>SUM(N23:N25)</f>
        <v>728775</v>
      </c>
      <c r="S9" s="12">
        <f t="shared" si="2"/>
        <v>-0.38295672759415988</v>
      </c>
      <c r="T9" s="12">
        <f>(SUM(N23:N25)-SUM(N20:N22))/SUM(N20:N22)</f>
        <v>-0.2062338052744567</v>
      </c>
      <c r="U9" s="23"/>
      <c r="V9" s="23" t="s">
        <v>4</v>
      </c>
      <c r="W9" s="26">
        <v>473</v>
      </c>
      <c r="X9" s="21">
        <f t="shared" si="3"/>
        <v>6.6275924256086513E-2</v>
      </c>
      <c r="Y9" s="21">
        <f t="shared" si="0"/>
        <v>-7.1456615626226891E-2</v>
      </c>
      <c r="Z9" s="23"/>
    </row>
    <row r="10" spans="1:30" x14ac:dyDescent="0.35">
      <c r="A10" s="24">
        <v>43800</v>
      </c>
      <c r="B10" s="20">
        <v>243733235.11536759</v>
      </c>
      <c r="C10" s="21"/>
      <c r="D10" s="21"/>
      <c r="E10" s="19" t="s">
        <v>3</v>
      </c>
      <c r="F10" s="5">
        <f>SUM(B26:B28)</f>
        <v>1045568669.8796028</v>
      </c>
      <c r="G10" s="12">
        <f t="shared" si="1"/>
        <v>-0.18154000820762217</v>
      </c>
      <c r="H10" s="12">
        <f>(SUM(B26:B28)-SUM(B23:B25))/SUM(B23:B25)</f>
        <v>-0.18939484409134597</v>
      </c>
      <c r="I10" s="23"/>
      <c r="J10" s="22">
        <v>43800</v>
      </c>
      <c r="K10" s="27">
        <v>163902</v>
      </c>
      <c r="L10" s="27">
        <v>72696</v>
      </c>
      <c r="M10" s="27">
        <v>51128</v>
      </c>
      <c r="N10" s="27">
        <f>SUM(K10:M10)</f>
        <v>287726</v>
      </c>
      <c r="O10" s="21"/>
      <c r="P10" s="21"/>
      <c r="Q10" s="19" t="s">
        <v>3</v>
      </c>
      <c r="R10" s="5">
        <f>SUM(N26:N28)</f>
        <v>470146</v>
      </c>
      <c r="S10" s="12">
        <f t="shared" si="2"/>
        <v>-0.61525380453106637</v>
      </c>
      <c r="T10" s="12">
        <f>(SUM(N26:N28)-SUM(N23:N25))/SUM(N23:N25)</f>
        <v>-0.35488182223594389</v>
      </c>
      <c r="U10" s="23"/>
      <c r="V10" s="23" t="s">
        <v>3</v>
      </c>
      <c r="W10" s="26">
        <v>498.5</v>
      </c>
      <c r="X10" s="21">
        <f t="shared" si="3"/>
        <v>0.2345220406141654</v>
      </c>
      <c r="Y10" s="21">
        <f t="shared" si="0"/>
        <v>5.3911205073995772E-2</v>
      </c>
      <c r="Z10" s="23"/>
    </row>
    <row r="11" spans="1:30" x14ac:dyDescent="0.35">
      <c r="A11" s="24">
        <v>43831</v>
      </c>
      <c r="B11" s="20">
        <v>310089088.73706543</v>
      </c>
      <c r="C11" s="21"/>
      <c r="D11" s="21"/>
      <c r="E11" s="19" t="s">
        <v>2</v>
      </c>
      <c r="F11" s="5">
        <f>SUM(B29:B31)</f>
        <v>1028216140.6943295</v>
      </c>
      <c r="G11" s="12">
        <f t="shared" si="1"/>
        <v>-0.13491821552121805</v>
      </c>
      <c r="H11" s="12">
        <f>(SUM(B29:B31)-SUM(B26:B28))/SUM(B26:B28)</f>
        <v>-1.6596259705516456E-2</v>
      </c>
      <c r="I11" s="23"/>
      <c r="J11" s="22">
        <v>43831</v>
      </c>
      <c r="K11" s="27">
        <v>204625</v>
      </c>
      <c r="L11" s="27">
        <v>81003</v>
      </c>
      <c r="M11" s="27">
        <v>62187</v>
      </c>
      <c r="N11" s="27">
        <f>SUM(K11:M11)</f>
        <v>347815</v>
      </c>
      <c r="O11" s="21"/>
      <c r="P11" s="21"/>
      <c r="Q11" s="19" t="s">
        <v>2</v>
      </c>
      <c r="R11" s="5">
        <f>SUM(N29:N31)</f>
        <v>661873</v>
      </c>
      <c r="S11" s="12">
        <f t="shared" si="2"/>
        <v>-0.23715535741864693</v>
      </c>
      <c r="T11" s="12">
        <f>(SUM(N29:N31)-SUM(N26:N28))/SUM(N26:N28)</f>
        <v>0.40780310797071551</v>
      </c>
      <c r="U11" s="23"/>
      <c r="V11" s="23" t="s">
        <v>2</v>
      </c>
      <c r="W11" s="26">
        <v>509.1</v>
      </c>
      <c r="X11" s="21">
        <f t="shared" si="3"/>
        <v>0.19255094869992984</v>
      </c>
      <c r="Y11" s="21">
        <f t="shared" si="0"/>
        <v>2.1263791374122414E-2</v>
      </c>
      <c r="Z11" s="23"/>
    </row>
    <row r="12" spans="1:30" x14ac:dyDescent="0.35">
      <c r="A12" s="24">
        <v>43862</v>
      </c>
      <c r="B12" s="20">
        <v>327865609.56006896</v>
      </c>
      <c r="C12" s="21"/>
      <c r="D12" s="21"/>
      <c r="E12" s="19" t="s">
        <v>1</v>
      </c>
      <c r="F12" s="5">
        <f>SUM(B32:B34)</f>
        <v>983550468.93614149</v>
      </c>
      <c r="G12" s="12">
        <f t="shared" si="1"/>
        <v>-0.38296669277175532</v>
      </c>
      <c r="H12" s="12">
        <f>(SUM(B32:B34)-SUM(B29:B31))/SUM(B29:B31)</f>
        <v>-4.3439963632574727E-2</v>
      </c>
      <c r="I12" s="23"/>
      <c r="J12" s="22">
        <v>43862</v>
      </c>
      <c r="K12" s="27">
        <v>163143</v>
      </c>
      <c r="L12" s="27">
        <v>70675</v>
      </c>
      <c r="M12" s="27">
        <v>51726</v>
      </c>
      <c r="N12" s="27">
        <f>SUM(K12:M12)</f>
        <v>285544</v>
      </c>
      <c r="O12" s="21"/>
      <c r="P12" s="21"/>
      <c r="Q12" s="19" t="s">
        <v>1</v>
      </c>
      <c r="R12" s="5">
        <f>SUM(N32:N34)</f>
        <v>876958</v>
      </c>
      <c r="S12" s="12">
        <f t="shared" si="2"/>
        <v>-4.4836040486950009E-2</v>
      </c>
      <c r="T12" s="12">
        <f>(SUM(N32:N34)-SUM(N29:N31))/SUM(N29:N31)</f>
        <v>0.32496415475476415</v>
      </c>
      <c r="U12" s="23"/>
      <c r="V12" s="23" t="s">
        <v>1</v>
      </c>
      <c r="W12" s="26">
        <v>594.20000000000005</v>
      </c>
      <c r="X12" s="21">
        <f t="shared" si="3"/>
        <v>0.16647035728307827</v>
      </c>
      <c r="Y12" s="21">
        <f t="shared" si="0"/>
        <v>0.16715772932626208</v>
      </c>
      <c r="Z12" s="23"/>
    </row>
    <row r="13" spans="1:30" x14ac:dyDescent="0.35">
      <c r="A13" s="24">
        <v>43891</v>
      </c>
      <c r="B13" s="20">
        <v>569417405.43427837</v>
      </c>
      <c r="C13" s="21"/>
      <c r="D13" s="21"/>
      <c r="E13" s="19" t="s">
        <v>0</v>
      </c>
      <c r="F13" s="5">
        <f>SUM(B35:B37)</f>
        <v>1554396718.0590041</v>
      </c>
      <c r="G13" s="12">
        <f t="shared" si="1"/>
        <v>0.20508774821189732</v>
      </c>
      <c r="H13" s="12">
        <f>(SUM(B35:B37)-SUM(B32:B34))/SUM(B32:B34)</f>
        <v>0.58039344919464997</v>
      </c>
      <c r="I13" s="23"/>
      <c r="J13" s="22">
        <v>43891</v>
      </c>
      <c r="K13" s="27">
        <v>357287</v>
      </c>
      <c r="L13" s="27">
        <v>114538</v>
      </c>
      <c r="M13" s="27">
        <v>75892</v>
      </c>
      <c r="N13" s="27">
        <f>SUM(K13:M13)</f>
        <v>547717</v>
      </c>
      <c r="O13" s="21"/>
      <c r="P13" s="21"/>
      <c r="Q13" s="19" t="s">
        <v>0</v>
      </c>
      <c r="R13" s="5">
        <f>SUM(N35:N37)</f>
        <v>1000589</v>
      </c>
      <c r="S13" s="12">
        <f t="shared" si="2"/>
        <v>0.37297382594079104</v>
      </c>
      <c r="T13" s="12">
        <f>(SUM(N35:N37)-SUM(N32:N34))/SUM(N32:N34)</f>
        <v>0.14097710494687316</v>
      </c>
      <c r="U13" s="23"/>
      <c r="V13" s="23" t="s">
        <v>0</v>
      </c>
      <c r="W13" s="25">
        <v>537.4</v>
      </c>
      <c r="X13" s="21">
        <f t="shared" si="3"/>
        <v>0.13615221987315007</v>
      </c>
      <c r="Y13" s="21">
        <f t="shared" si="0"/>
        <v>-9.5590710198586448E-2</v>
      </c>
      <c r="Z13" s="23"/>
    </row>
    <row r="14" spans="1:30" x14ac:dyDescent="0.35">
      <c r="A14" s="24">
        <v>43922</v>
      </c>
      <c r="B14" s="20">
        <v>443984219.18399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321285</v>
      </c>
      <c r="L14" s="27">
        <v>86550</v>
      </c>
      <c r="M14" s="27">
        <v>113781</v>
      </c>
      <c r="N14" s="27">
        <f>SUM(K14:M14)</f>
        <v>521616</v>
      </c>
      <c r="O14" s="21"/>
      <c r="P14" s="21"/>
      <c r="Q14" s="21"/>
      <c r="R14" s="21"/>
      <c r="S14" s="21"/>
      <c r="T14" s="21"/>
      <c r="U14" s="23"/>
      <c r="V14" s="23"/>
      <c r="W14" s="23"/>
      <c r="X14" s="23"/>
      <c r="Y14" s="23"/>
      <c r="Z14" s="23"/>
    </row>
    <row r="15" spans="1:30" x14ac:dyDescent="0.35">
      <c r="A15" s="24">
        <v>43952</v>
      </c>
      <c r="B15" s="20">
        <v>410047499.40650213</v>
      </c>
      <c r="C15" s="21">
        <f t="shared" ref="C15:C39" si="4">(B15-B3)/B3</f>
        <v>0.51644156806074815</v>
      </c>
      <c r="D15" s="21"/>
      <c r="E15" s="21"/>
      <c r="F15" s="21"/>
      <c r="G15" s="21"/>
      <c r="H15" s="21"/>
      <c r="I15" s="23"/>
      <c r="J15" s="22">
        <v>43952</v>
      </c>
      <c r="K15" s="27">
        <v>227749</v>
      </c>
      <c r="L15" s="27">
        <v>85461</v>
      </c>
      <c r="M15" s="27">
        <v>79630</v>
      </c>
      <c r="N15" s="27">
        <f>SUM(K15:M15)</f>
        <v>392840</v>
      </c>
      <c r="O15" s="21">
        <f t="shared" ref="O15:O39" si="5">(N15-N3)/N3</f>
        <v>0.48975706690330456</v>
      </c>
      <c r="P15" s="21"/>
      <c r="Q15" s="21"/>
      <c r="R15" s="21"/>
      <c r="S15" s="21"/>
      <c r="T15" s="21"/>
      <c r="U15" s="23"/>
      <c r="Z15" s="23"/>
    </row>
    <row r="16" spans="1:30" x14ac:dyDescent="0.35">
      <c r="A16" s="24">
        <v>43983</v>
      </c>
      <c r="B16" s="20">
        <v>423451213.21399444</v>
      </c>
      <c r="C16" s="21">
        <f t="shared" si="4"/>
        <v>0.71724688278011406</v>
      </c>
      <c r="D16" s="21"/>
      <c r="E16" s="21"/>
      <c r="F16" s="21"/>
      <c r="G16" s="21"/>
      <c r="H16" s="21"/>
      <c r="I16" s="23"/>
      <c r="J16" s="22">
        <v>43983</v>
      </c>
      <c r="K16" s="27">
        <v>204513</v>
      </c>
      <c r="L16" s="27">
        <v>56091</v>
      </c>
      <c r="M16" s="27">
        <v>46904</v>
      </c>
      <c r="N16" s="27">
        <f>SUM(K16:M16)</f>
        <v>307508</v>
      </c>
      <c r="O16" s="21">
        <f t="shared" si="5"/>
        <v>0.33718897576163431</v>
      </c>
      <c r="P16" s="21"/>
      <c r="Q16" s="21"/>
      <c r="R16" s="21"/>
      <c r="S16" s="21"/>
      <c r="T16" s="21"/>
      <c r="U16" s="23"/>
      <c r="Z16" s="23"/>
    </row>
    <row r="17" spans="1:26" x14ac:dyDescent="0.35">
      <c r="A17" s="24">
        <v>44013</v>
      </c>
      <c r="B17" s="20">
        <v>417408629.61871523</v>
      </c>
      <c r="C17" s="21">
        <f t="shared" si="4"/>
        <v>0.7060662012604767</v>
      </c>
      <c r="D17" s="21"/>
      <c r="E17" s="21"/>
      <c r="F17" s="21"/>
      <c r="G17" s="21"/>
      <c r="H17" s="21"/>
      <c r="I17" s="23"/>
      <c r="J17" s="22">
        <v>44013</v>
      </c>
      <c r="K17" s="27">
        <v>222226</v>
      </c>
      <c r="L17" s="27">
        <v>61353</v>
      </c>
      <c r="M17" s="27">
        <v>46140</v>
      </c>
      <c r="N17" s="27">
        <f>SUM(K17:M17)</f>
        <v>329719</v>
      </c>
      <c r="O17" s="21">
        <f t="shared" si="5"/>
        <v>0.39590186490548462</v>
      </c>
      <c r="P17" s="21"/>
      <c r="Q17" s="21"/>
      <c r="R17" s="21"/>
      <c r="S17" s="21"/>
      <c r="T17" s="21"/>
      <c r="U17" s="23"/>
      <c r="Z17" s="23"/>
    </row>
    <row r="18" spans="1:26" x14ac:dyDescent="0.35">
      <c r="A18" s="24">
        <v>44044</v>
      </c>
      <c r="B18" s="20">
        <v>392928221.70192814</v>
      </c>
      <c r="C18" s="21">
        <f t="shared" si="4"/>
        <v>0.64552718367997508</v>
      </c>
      <c r="D18" s="21"/>
      <c r="E18" s="21"/>
      <c r="F18" s="21"/>
      <c r="G18" s="21"/>
      <c r="H18" s="21"/>
      <c r="I18" s="23"/>
      <c r="J18" s="22">
        <v>44044</v>
      </c>
      <c r="K18" s="27">
        <v>186804</v>
      </c>
      <c r="L18" s="27">
        <v>54520</v>
      </c>
      <c r="M18" s="27">
        <v>40717</v>
      </c>
      <c r="N18" s="27">
        <f>SUM(K18:M18)</f>
        <v>282041</v>
      </c>
      <c r="O18" s="21">
        <f t="shared" si="5"/>
        <v>-6.761491895013752E-3</v>
      </c>
      <c r="P18" s="21"/>
      <c r="Q18" s="21"/>
      <c r="R18" s="21"/>
      <c r="S18" s="21"/>
      <c r="T18" s="21"/>
      <c r="U18" s="23"/>
      <c r="Z18" s="23"/>
    </row>
    <row r="19" spans="1:26" x14ac:dyDescent="0.35">
      <c r="A19" s="24">
        <v>44075</v>
      </c>
      <c r="B19" s="20">
        <v>378239950.48294234</v>
      </c>
      <c r="C19" s="21">
        <f t="shared" si="4"/>
        <v>0.5774678229072393</v>
      </c>
      <c r="D19" s="21"/>
      <c r="E19" s="21"/>
      <c r="F19" s="21"/>
      <c r="G19" s="21"/>
      <c r="H19" s="21"/>
      <c r="I19" s="23"/>
      <c r="J19" s="22">
        <v>44075</v>
      </c>
      <c r="K19" s="27">
        <v>169518</v>
      </c>
      <c r="L19" s="27">
        <v>46676</v>
      </c>
      <c r="M19" s="27">
        <v>39684</v>
      </c>
      <c r="N19" s="27">
        <f>SUM(K19:M19)</f>
        <v>255878</v>
      </c>
      <c r="O19" s="21">
        <f t="shared" si="5"/>
        <v>0.10982052238482291</v>
      </c>
      <c r="P19" s="21"/>
      <c r="Q19" s="21"/>
      <c r="R19" s="21"/>
      <c r="S19" s="21"/>
      <c r="T19" s="21"/>
      <c r="U19" s="23"/>
      <c r="Z19" s="23"/>
    </row>
    <row r="20" spans="1:26" x14ac:dyDescent="0.35">
      <c r="A20" s="24">
        <v>44105</v>
      </c>
      <c r="B20" s="20">
        <v>455977169.84255183</v>
      </c>
      <c r="C20" s="21">
        <f t="shared" si="4"/>
        <v>0.81828866500506003</v>
      </c>
      <c r="D20" s="21"/>
      <c r="E20" s="21"/>
      <c r="F20" s="21"/>
      <c r="G20" s="21"/>
      <c r="H20" s="21"/>
      <c r="I20" s="23"/>
      <c r="J20" s="22">
        <v>44105</v>
      </c>
      <c r="K20" s="27">
        <v>176780</v>
      </c>
      <c r="L20" s="27">
        <v>57161</v>
      </c>
      <c r="M20" s="27">
        <v>42526</v>
      </c>
      <c r="N20" s="27">
        <f>SUM(K20:M20)</f>
        <v>276467</v>
      </c>
      <c r="O20" s="21">
        <f t="shared" si="5"/>
        <v>5.762344876130434E-2</v>
      </c>
      <c r="P20" s="21"/>
      <c r="Q20" s="21"/>
      <c r="R20" s="21"/>
      <c r="S20" s="21"/>
      <c r="T20" s="21"/>
      <c r="U20" s="23"/>
      <c r="Z20" s="23"/>
    </row>
    <row r="21" spans="1:26" x14ac:dyDescent="0.35">
      <c r="A21" s="24">
        <v>44136</v>
      </c>
      <c r="B21" s="20">
        <v>705326598.96639442</v>
      </c>
      <c r="C21" s="21">
        <f t="shared" si="4"/>
        <v>1.8949477488036912</v>
      </c>
      <c r="D21" s="21"/>
      <c r="E21" s="21"/>
      <c r="F21" s="21"/>
      <c r="G21" s="21"/>
      <c r="H21" s="21"/>
      <c r="I21" s="23"/>
      <c r="J21" s="22">
        <v>44136</v>
      </c>
      <c r="K21" s="27">
        <v>213511</v>
      </c>
      <c r="L21" s="27">
        <v>64411</v>
      </c>
      <c r="M21" s="27">
        <v>65991</v>
      </c>
      <c r="N21" s="27">
        <f>SUM(K21:M21)</f>
        <v>343913</v>
      </c>
      <c r="O21" s="21">
        <f t="shared" si="5"/>
        <v>0.52883516854781709</v>
      </c>
      <c r="P21" s="21"/>
      <c r="Q21" s="21"/>
      <c r="R21" s="21"/>
      <c r="S21" s="21"/>
      <c r="T21" s="21"/>
      <c r="U21" s="23"/>
      <c r="Z21" s="23"/>
    </row>
    <row r="22" spans="1:26" x14ac:dyDescent="0.35">
      <c r="A22" s="24">
        <v>44166</v>
      </c>
      <c r="B22" s="20">
        <v>432695221.8684237</v>
      </c>
      <c r="C22" s="21">
        <f t="shared" si="4"/>
        <v>0.77528198673280524</v>
      </c>
      <c r="D22" s="21"/>
      <c r="E22" s="21"/>
      <c r="F22" s="21"/>
      <c r="G22" s="21"/>
      <c r="H22" s="21"/>
      <c r="I22" s="23"/>
      <c r="J22" s="22">
        <v>44166</v>
      </c>
      <c r="K22" s="27">
        <v>130015</v>
      </c>
      <c r="L22" s="27">
        <v>87147</v>
      </c>
      <c r="M22" s="27">
        <v>80581</v>
      </c>
      <c r="N22" s="27">
        <f>SUM(K22:M22)</f>
        <v>297743</v>
      </c>
      <c r="O22" s="21">
        <f t="shared" si="5"/>
        <v>3.4814372006700817E-2</v>
      </c>
      <c r="P22" s="21"/>
      <c r="Q22" s="21"/>
      <c r="R22" s="21"/>
      <c r="S22" s="21"/>
      <c r="T22" s="21"/>
      <c r="U22" s="21"/>
      <c r="Z22" s="23"/>
    </row>
    <row r="23" spans="1:26" x14ac:dyDescent="0.35">
      <c r="A23" s="24">
        <v>44197</v>
      </c>
      <c r="B23" s="20">
        <v>534478021.49600977</v>
      </c>
      <c r="C23" s="21">
        <f t="shared" si="4"/>
        <v>0.72362730876097014</v>
      </c>
      <c r="D23" s="21"/>
      <c r="E23" s="21"/>
      <c r="F23" s="21"/>
      <c r="G23" s="21"/>
      <c r="H23" s="21"/>
      <c r="I23" s="23"/>
      <c r="J23" s="22">
        <v>44197</v>
      </c>
      <c r="K23" s="27">
        <v>171936</v>
      </c>
      <c r="L23" s="27">
        <v>80816</v>
      </c>
      <c r="M23" s="27">
        <v>72834</v>
      </c>
      <c r="N23" s="27">
        <f>SUM(K23:M23)</f>
        <v>325586</v>
      </c>
      <c r="O23" s="21">
        <f t="shared" si="5"/>
        <v>-6.3910412144387099E-2</v>
      </c>
      <c r="P23" s="21"/>
      <c r="Q23" s="21"/>
      <c r="R23" s="21"/>
      <c r="S23" s="21"/>
      <c r="T23" s="21"/>
      <c r="U23" s="23"/>
      <c r="Z23" s="23"/>
    </row>
    <row r="24" spans="1:26" x14ac:dyDescent="0.35">
      <c r="A24" s="24">
        <v>44228</v>
      </c>
      <c r="B24" s="20">
        <v>378882204.5749197</v>
      </c>
      <c r="C24" s="21">
        <f t="shared" si="4"/>
        <v>0.15560215383158041</v>
      </c>
      <c r="D24" s="21"/>
      <c r="E24" s="21"/>
      <c r="F24" s="21"/>
      <c r="G24" s="21"/>
      <c r="H24" s="21"/>
      <c r="I24" s="23"/>
      <c r="J24" s="22">
        <v>44228</v>
      </c>
      <c r="K24" s="27">
        <v>107377</v>
      </c>
      <c r="L24" s="27">
        <v>73511</v>
      </c>
      <c r="M24" s="27">
        <v>47302</v>
      </c>
      <c r="N24" s="27">
        <f>SUM(K24:M24)</f>
        <v>228190</v>
      </c>
      <c r="O24" s="21">
        <f t="shared" si="5"/>
        <v>-0.20085871179222817</v>
      </c>
      <c r="P24" s="21"/>
      <c r="Q24" s="21"/>
      <c r="R24" s="21"/>
      <c r="S24" s="21"/>
      <c r="T24" s="21"/>
      <c r="U24" s="23"/>
      <c r="Z24" s="23"/>
    </row>
    <row r="25" spans="1:26" x14ac:dyDescent="0.35">
      <c r="A25" s="24">
        <v>44256</v>
      </c>
      <c r="B25" s="20">
        <v>376501628.69060916</v>
      </c>
      <c r="C25" s="21">
        <f t="shared" si="4"/>
        <v>-0.33879501206419543</v>
      </c>
      <c r="D25" s="21"/>
      <c r="E25" s="21"/>
      <c r="F25" s="21"/>
      <c r="G25" s="21"/>
      <c r="H25" s="21"/>
      <c r="I25" s="23"/>
      <c r="J25" s="22">
        <v>44256</v>
      </c>
      <c r="K25" s="27">
        <v>75694</v>
      </c>
      <c r="L25" s="27">
        <v>61741</v>
      </c>
      <c r="M25" s="27">
        <v>37564</v>
      </c>
      <c r="N25" s="27">
        <f>SUM(K25:M25)</f>
        <v>174999</v>
      </c>
      <c r="O25" s="21">
        <f t="shared" si="5"/>
        <v>-0.68049375863812878</v>
      </c>
      <c r="P25" s="21"/>
      <c r="Q25" s="21"/>
      <c r="R25" s="21"/>
      <c r="S25" s="21"/>
      <c r="T25" s="21"/>
      <c r="U25" s="23"/>
      <c r="Z25" s="23"/>
    </row>
    <row r="26" spans="1:26" x14ac:dyDescent="0.35">
      <c r="A26" s="24">
        <v>44287</v>
      </c>
      <c r="B26" s="20">
        <v>362751792.59288323</v>
      </c>
      <c r="C26" s="21">
        <f t="shared" si="4"/>
        <v>-0.18296241866525331</v>
      </c>
      <c r="D26" s="21"/>
      <c r="E26" s="21"/>
      <c r="F26" s="21"/>
      <c r="G26" s="21"/>
      <c r="H26" s="21"/>
      <c r="I26" s="23"/>
      <c r="J26" s="22">
        <v>44287</v>
      </c>
      <c r="K26" s="27">
        <v>65601</v>
      </c>
      <c r="L26" s="27">
        <v>52466</v>
      </c>
      <c r="M26" s="27">
        <v>32144</v>
      </c>
      <c r="N26" s="27">
        <f>SUM(K26:M26)</f>
        <v>150211</v>
      </c>
      <c r="O26" s="21">
        <f t="shared" si="5"/>
        <v>-0.71202762185209045</v>
      </c>
      <c r="P26" s="21"/>
      <c r="Q26" s="21"/>
      <c r="R26" s="21"/>
      <c r="S26" s="21"/>
      <c r="T26" s="21"/>
      <c r="U26" s="23"/>
      <c r="Z26" s="23"/>
    </row>
    <row r="27" spans="1:26" x14ac:dyDescent="0.35">
      <c r="A27" s="24">
        <v>44317</v>
      </c>
      <c r="B27" s="20">
        <v>345942070.19747674</v>
      </c>
      <c r="C27" s="21">
        <f t="shared" si="4"/>
        <v>-0.15633659344785863</v>
      </c>
      <c r="D27" s="21"/>
      <c r="E27" s="21"/>
      <c r="F27" s="21"/>
      <c r="G27" s="21"/>
      <c r="H27" s="21"/>
      <c r="I27" s="23"/>
      <c r="J27" s="22">
        <v>44317</v>
      </c>
      <c r="K27" s="27">
        <v>67212</v>
      </c>
      <c r="L27" s="27">
        <v>75005</v>
      </c>
      <c r="M27" s="27">
        <v>28071</v>
      </c>
      <c r="N27" s="27">
        <f>SUM(K27:M27)</f>
        <v>170288</v>
      </c>
      <c r="O27" s="21">
        <f t="shared" si="5"/>
        <v>-0.56652072090418493</v>
      </c>
      <c r="P27" s="21"/>
      <c r="Q27" s="21"/>
      <c r="R27" s="21"/>
      <c r="S27" s="21"/>
      <c r="T27" s="21"/>
      <c r="U27" s="23"/>
      <c r="Z27" s="23"/>
    </row>
    <row r="28" spans="1:26" x14ac:dyDescent="0.35">
      <c r="A28" s="24">
        <v>44348</v>
      </c>
      <c r="B28" s="20">
        <v>336874807.08924282</v>
      </c>
      <c r="C28" s="21">
        <f t="shared" si="4"/>
        <v>-0.20445426396971864</v>
      </c>
      <c r="D28" s="21"/>
      <c r="E28" s="21"/>
      <c r="F28" s="21"/>
      <c r="G28" s="21"/>
      <c r="H28" s="21"/>
      <c r="I28" s="23"/>
      <c r="J28" s="22">
        <v>44348</v>
      </c>
      <c r="K28" s="27">
        <v>53201</v>
      </c>
      <c r="L28" s="27">
        <v>70680</v>
      </c>
      <c r="M28" s="27">
        <v>25766</v>
      </c>
      <c r="N28" s="27">
        <f>SUM(K28:M28)</f>
        <v>149647</v>
      </c>
      <c r="O28" s="21">
        <f t="shared" si="5"/>
        <v>-0.51335575009430645</v>
      </c>
      <c r="P28" s="21"/>
      <c r="Q28" s="21"/>
      <c r="R28" s="21"/>
      <c r="S28" s="21"/>
      <c r="T28" s="21"/>
      <c r="U28" s="23"/>
      <c r="Z28" s="23"/>
    </row>
    <row r="29" spans="1:26" x14ac:dyDescent="0.35">
      <c r="A29" s="24">
        <v>44378</v>
      </c>
      <c r="B29" s="20">
        <v>342701719.02869195</v>
      </c>
      <c r="C29" s="21">
        <f t="shared" si="4"/>
        <v>-0.17897787752559122</v>
      </c>
      <c r="D29" s="21"/>
      <c r="E29" s="21"/>
      <c r="F29" s="21"/>
      <c r="G29" s="21"/>
      <c r="H29" s="21"/>
      <c r="I29" s="23"/>
      <c r="J29" s="22">
        <v>44378</v>
      </c>
      <c r="K29" s="27">
        <v>61369</v>
      </c>
      <c r="L29" s="27">
        <v>97252</v>
      </c>
      <c r="M29" s="27">
        <v>27860</v>
      </c>
      <c r="N29" s="27">
        <f>SUM(K29:M29)</f>
        <v>186481</v>
      </c>
      <c r="O29" s="21">
        <f t="shared" si="5"/>
        <v>-0.43442446446822902</v>
      </c>
      <c r="P29" s="21"/>
      <c r="Q29" s="21"/>
      <c r="R29" s="21"/>
      <c r="S29" s="21"/>
      <c r="T29" s="21"/>
      <c r="U29" s="23"/>
      <c r="Z29" s="23"/>
    </row>
    <row r="30" spans="1:26" x14ac:dyDescent="0.35">
      <c r="A30" s="24">
        <v>44409</v>
      </c>
      <c r="B30" s="20">
        <v>356022788.55014598</v>
      </c>
      <c r="C30" s="21">
        <f t="shared" si="4"/>
        <v>-9.3924109069921394E-2</v>
      </c>
      <c r="D30" s="21"/>
      <c r="E30" s="21"/>
      <c r="F30" s="21"/>
      <c r="G30" s="21"/>
      <c r="H30" s="21"/>
      <c r="I30" s="23"/>
      <c r="J30" s="22">
        <v>44409</v>
      </c>
      <c r="K30" s="27">
        <v>78426</v>
      </c>
      <c r="L30" s="27">
        <v>113097</v>
      </c>
      <c r="M30" s="27">
        <v>27421</v>
      </c>
      <c r="N30" s="27">
        <f>SUM(K30:M30)</f>
        <v>218944</v>
      </c>
      <c r="O30" s="21">
        <f t="shared" si="5"/>
        <v>-0.22371570090873313</v>
      </c>
      <c r="P30" s="21"/>
      <c r="Q30" s="21"/>
      <c r="R30" s="21"/>
      <c r="S30" s="21"/>
      <c r="T30" s="21"/>
      <c r="U30" s="23"/>
      <c r="Z30" s="23"/>
    </row>
    <row r="31" spans="1:26" x14ac:dyDescent="0.35">
      <c r="A31" s="24">
        <v>44440</v>
      </c>
      <c r="B31" s="20">
        <v>329491633.11549163</v>
      </c>
      <c r="C31" s="21">
        <f t="shared" si="4"/>
        <v>-0.12888198960794106</v>
      </c>
      <c r="D31" s="21"/>
      <c r="E31" s="21"/>
      <c r="F31" s="21"/>
      <c r="G31" s="21"/>
      <c r="H31" s="21"/>
      <c r="I31" s="23"/>
      <c r="J31" s="22">
        <v>44440</v>
      </c>
      <c r="K31" s="27">
        <v>133397</v>
      </c>
      <c r="L31" s="27">
        <v>87179</v>
      </c>
      <c r="M31" s="27">
        <v>35872</v>
      </c>
      <c r="N31" s="27">
        <f>SUM(K31:M31)</f>
        <v>256448</v>
      </c>
      <c r="O31" s="21">
        <f t="shared" si="5"/>
        <v>2.2276241021111625E-3</v>
      </c>
      <c r="P31" s="21"/>
      <c r="Q31" s="21"/>
      <c r="R31" s="21"/>
      <c r="S31" s="21"/>
      <c r="T31" s="21"/>
      <c r="U31" s="23"/>
      <c r="Z31" s="23"/>
    </row>
    <row r="32" spans="1:26" x14ac:dyDescent="0.35">
      <c r="A32" s="24">
        <v>44470</v>
      </c>
      <c r="B32" s="20">
        <v>317282633.16314358</v>
      </c>
      <c r="C32" s="21">
        <f t="shared" si="4"/>
        <v>-0.304169914312375</v>
      </c>
      <c r="D32" s="21"/>
      <c r="E32" s="21"/>
      <c r="F32" s="21"/>
      <c r="G32" s="21"/>
      <c r="H32" s="21"/>
      <c r="I32" s="23"/>
      <c r="J32" s="22">
        <v>44470</v>
      </c>
      <c r="K32" s="27">
        <v>134848</v>
      </c>
      <c r="L32" s="27">
        <v>84699</v>
      </c>
      <c r="M32" s="27">
        <v>34494</v>
      </c>
      <c r="N32" s="27">
        <f>SUM(K32:M32)</f>
        <v>254041</v>
      </c>
      <c r="O32" s="21">
        <f t="shared" si="5"/>
        <v>-8.111637193589108E-2</v>
      </c>
      <c r="P32" s="21"/>
      <c r="Q32" s="21"/>
      <c r="R32" s="21"/>
      <c r="S32" s="21"/>
      <c r="T32" s="21"/>
      <c r="U32" s="23"/>
      <c r="Z32" s="23"/>
    </row>
    <row r="33" spans="1:26" x14ac:dyDescent="0.35">
      <c r="A33" s="24">
        <v>44501</v>
      </c>
      <c r="B33" s="20">
        <v>327022458.92674857</v>
      </c>
      <c r="C33" s="21">
        <f t="shared" si="4"/>
        <v>-0.53635314561229286</v>
      </c>
      <c r="D33" s="21"/>
      <c r="E33" s="21"/>
      <c r="F33" s="21"/>
      <c r="G33" s="21"/>
      <c r="H33" s="21"/>
      <c r="I33" s="23"/>
      <c r="J33" s="22">
        <v>44501</v>
      </c>
      <c r="K33" s="27">
        <v>150484</v>
      </c>
      <c r="L33" s="27">
        <v>102085</v>
      </c>
      <c r="M33" s="27">
        <v>45090</v>
      </c>
      <c r="N33" s="27">
        <f>SUM(K33:M33)</f>
        <v>297659</v>
      </c>
      <c r="O33" s="21">
        <f t="shared" si="5"/>
        <v>-0.134493316623681</v>
      </c>
      <c r="P33" s="21"/>
      <c r="Q33" s="21"/>
      <c r="R33" s="21"/>
      <c r="S33" s="21"/>
      <c r="T33" s="21"/>
      <c r="U33" s="23"/>
      <c r="Z33" s="23"/>
    </row>
    <row r="34" spans="1:26" x14ac:dyDescent="0.35">
      <c r="A34" s="24">
        <v>44531</v>
      </c>
      <c r="B34" s="20">
        <v>339245376.84624934</v>
      </c>
      <c r="C34" s="21">
        <f t="shared" si="4"/>
        <v>-0.21597152059744976</v>
      </c>
      <c r="D34" s="21"/>
      <c r="E34" s="21"/>
      <c r="F34" s="21"/>
      <c r="G34" s="21"/>
      <c r="H34" s="21"/>
      <c r="I34" s="23"/>
      <c r="J34" s="22">
        <v>44531</v>
      </c>
      <c r="K34" s="27">
        <v>150284</v>
      </c>
      <c r="L34" s="27">
        <v>136449</v>
      </c>
      <c r="M34" s="27">
        <v>38525</v>
      </c>
      <c r="N34" s="27">
        <f>SUM(K34:M34)</f>
        <v>325258</v>
      </c>
      <c r="O34" s="21">
        <f t="shared" si="5"/>
        <v>9.24119122867708E-2</v>
      </c>
      <c r="P34" s="21"/>
      <c r="Q34" s="21"/>
      <c r="R34" s="21"/>
      <c r="S34" s="21"/>
      <c r="T34" s="21"/>
      <c r="U34" s="23"/>
      <c r="Z34" s="23"/>
    </row>
    <row r="35" spans="1:26" x14ac:dyDescent="0.35">
      <c r="A35" s="24">
        <v>44562</v>
      </c>
      <c r="B35" s="20">
        <v>353789474.12451875</v>
      </c>
      <c r="C35" s="21">
        <f t="shared" si="4"/>
        <v>-0.33806543974575759</v>
      </c>
      <c r="D35" s="21"/>
      <c r="E35" s="21"/>
      <c r="F35" s="21"/>
      <c r="G35" s="21"/>
      <c r="H35" s="21"/>
      <c r="I35" s="23"/>
      <c r="J35" s="22">
        <v>44562</v>
      </c>
      <c r="K35" s="27">
        <v>137646</v>
      </c>
      <c r="L35" s="27">
        <v>135242</v>
      </c>
      <c r="M35" s="27">
        <v>38223</v>
      </c>
      <c r="N35" s="27">
        <f>SUM(K35:M35)</f>
        <v>311111</v>
      </c>
      <c r="O35" s="21">
        <f t="shared" si="5"/>
        <v>-4.4458299804045628E-2</v>
      </c>
      <c r="P35" s="21"/>
      <c r="Q35" s="21"/>
      <c r="R35" s="21"/>
      <c r="S35" s="21"/>
      <c r="T35" s="21"/>
      <c r="U35" s="23"/>
      <c r="Z35" s="23"/>
    </row>
    <row r="36" spans="1:26" x14ac:dyDescent="0.35">
      <c r="A36" s="24">
        <v>44593</v>
      </c>
      <c r="B36" s="20">
        <v>538458948.41602969</v>
      </c>
      <c r="C36" s="21">
        <f t="shared" si="4"/>
        <v>0.42117772203142756</v>
      </c>
      <c r="D36" s="21"/>
      <c r="E36" s="21"/>
      <c r="F36" s="21"/>
      <c r="G36" s="21"/>
      <c r="H36" s="21"/>
      <c r="I36" s="23"/>
      <c r="J36" s="22">
        <v>44593</v>
      </c>
      <c r="K36" s="27">
        <v>119795</v>
      </c>
      <c r="L36" s="27">
        <v>179965</v>
      </c>
      <c r="M36" s="27">
        <v>33973</v>
      </c>
      <c r="N36" s="27">
        <f>SUM(K36:M36)</f>
        <v>333733</v>
      </c>
      <c r="O36" s="21">
        <f t="shared" si="5"/>
        <v>0.46252245935404707</v>
      </c>
      <c r="P36" s="21"/>
      <c r="Q36" s="21"/>
      <c r="R36" s="21"/>
      <c r="S36" s="21"/>
      <c r="T36" s="21"/>
      <c r="U36" s="23"/>
      <c r="Z36" s="23"/>
    </row>
    <row r="37" spans="1:26" x14ac:dyDescent="0.35">
      <c r="A37" s="24">
        <v>44621</v>
      </c>
      <c r="B37" s="20">
        <v>662148295.51845562</v>
      </c>
      <c r="C37" s="21">
        <f t="shared" si="4"/>
        <v>0.75868640414986654</v>
      </c>
      <c r="D37" s="21"/>
      <c r="E37" s="21"/>
      <c r="F37" s="21"/>
      <c r="G37" s="21"/>
      <c r="H37" s="21"/>
      <c r="I37" s="23"/>
      <c r="J37" s="22">
        <v>44621</v>
      </c>
      <c r="K37" s="27">
        <v>147275</v>
      </c>
      <c r="L37" s="27">
        <v>177430</v>
      </c>
      <c r="M37" s="27">
        <v>31040</v>
      </c>
      <c r="N37" s="27">
        <f>SUM(K37:M37)</f>
        <v>355745</v>
      </c>
      <c r="O37" s="21">
        <f t="shared" si="5"/>
        <v>1.0328401876582152</v>
      </c>
      <c r="P37" s="21"/>
      <c r="Q37" s="21"/>
      <c r="R37" s="21"/>
      <c r="S37" s="21"/>
      <c r="T37" s="21"/>
      <c r="U37" s="23"/>
      <c r="Z37" s="23"/>
    </row>
    <row r="38" spans="1:26" x14ac:dyDescent="0.35">
      <c r="A38" s="24">
        <v>44652</v>
      </c>
      <c r="B38" s="20">
        <v>546532667.06047595</v>
      </c>
      <c r="C38" s="21">
        <f t="shared" si="4"/>
        <v>0.50662981746819435</v>
      </c>
      <c r="D38" s="21"/>
      <c r="E38" s="21"/>
      <c r="F38" s="21"/>
      <c r="G38" s="21"/>
      <c r="H38" s="21"/>
      <c r="I38" s="23"/>
      <c r="J38" s="22">
        <v>44652</v>
      </c>
      <c r="K38" s="27">
        <v>132659</v>
      </c>
      <c r="L38" s="27">
        <v>200893</v>
      </c>
      <c r="M38" s="27">
        <v>35496</v>
      </c>
      <c r="N38" s="27">
        <f>SUM(K38:M38)</f>
        <v>369048</v>
      </c>
      <c r="O38" s="21">
        <f t="shared" si="5"/>
        <v>1.4568640112907842</v>
      </c>
      <c r="P38" s="21"/>
      <c r="Q38" s="21"/>
      <c r="R38" s="21"/>
      <c r="S38" s="21"/>
      <c r="T38" s="21"/>
      <c r="U38" s="23"/>
      <c r="Z38" s="23"/>
    </row>
    <row r="39" spans="1:26" x14ac:dyDescent="0.35">
      <c r="A39" s="24">
        <v>44682</v>
      </c>
      <c r="B39" s="20">
        <v>524610023.13923973</v>
      </c>
      <c r="C39" s="21">
        <f t="shared" si="4"/>
        <v>0.51646783763470161</v>
      </c>
      <c r="D39" s="21"/>
      <c r="E39" s="21"/>
      <c r="F39" s="21"/>
      <c r="G39" s="21"/>
      <c r="H39" s="21"/>
      <c r="I39" s="23"/>
      <c r="J39" s="22">
        <v>44682</v>
      </c>
      <c r="K39" s="27">
        <v>178465</v>
      </c>
      <c r="L39" s="27">
        <v>192111</v>
      </c>
      <c r="M39" s="27">
        <v>39067</v>
      </c>
      <c r="N39" s="27">
        <f>SUM(K39:M39)</f>
        <v>409643</v>
      </c>
      <c r="O39" s="21">
        <f t="shared" si="5"/>
        <v>1.4055893545053086</v>
      </c>
      <c r="P39" s="21"/>
      <c r="Q39" s="21"/>
      <c r="R39" s="21"/>
      <c r="S39" s="21"/>
      <c r="T39" s="21"/>
      <c r="U39" s="23"/>
      <c r="Z39" s="23"/>
    </row>
    <row r="40" spans="1:26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7">
        <v>241300</v>
      </c>
      <c r="L40" s="27">
        <v>154091</v>
      </c>
      <c r="M40" s="27">
        <v>42401</v>
      </c>
      <c r="N40" s="27">
        <f>SUM(K40:M40)</f>
        <v>437792</v>
      </c>
      <c r="O40" s="21"/>
      <c r="P40" s="21"/>
      <c r="Q40" s="21"/>
      <c r="R40" s="21"/>
      <c r="S40" s="21"/>
      <c r="T40" s="21"/>
      <c r="U40" s="23"/>
      <c r="Z40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42A4-F251-43A7-9333-551188F37977}">
  <dimension ref="A1:AA70"/>
  <sheetViews>
    <sheetView topLeftCell="E1" zoomScale="65" zoomScaleNormal="65" workbookViewId="0">
      <selection activeCell="R16" sqref="R16:R17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9.72656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6328125" customWidth="1"/>
    <col min="25" max="25" width="11.81640625" bestFit="1" customWidth="1"/>
    <col min="26" max="26" width="12.453125" bestFit="1" customWidth="1"/>
    <col min="27" max="27" width="11.81640625" bestFit="1" customWidth="1"/>
  </cols>
  <sheetData>
    <row r="1" spans="1:27" x14ac:dyDescent="0.35">
      <c r="A1" s="22" t="s">
        <v>93</v>
      </c>
      <c r="B1" s="21"/>
      <c r="C1" s="21"/>
      <c r="D1" s="21"/>
      <c r="E1" s="21"/>
      <c r="F1" s="21"/>
      <c r="G1" s="21"/>
      <c r="H1" s="21"/>
      <c r="I1" s="23"/>
      <c r="J1" s="23" t="s">
        <v>94</v>
      </c>
      <c r="K1" s="23"/>
      <c r="L1" s="21"/>
      <c r="M1" s="21"/>
      <c r="N1" s="21"/>
      <c r="O1" s="21"/>
      <c r="P1" s="21"/>
      <c r="Q1" s="21"/>
      <c r="R1" s="23"/>
      <c r="S1" s="23" t="s">
        <v>189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2364461.6913444079</v>
      </c>
      <c r="C3" s="21"/>
      <c r="D3" s="21"/>
      <c r="E3" s="19" t="s">
        <v>218</v>
      </c>
      <c r="F3" s="19">
        <f>SUM(B3:B5)</f>
        <v>5132077.2740642466</v>
      </c>
      <c r="G3" s="12"/>
      <c r="H3" s="12"/>
      <c r="I3" s="23"/>
      <c r="J3" s="22">
        <v>43586</v>
      </c>
      <c r="K3" s="27">
        <v>66882</v>
      </c>
      <c r="L3" s="21"/>
      <c r="M3" s="21"/>
      <c r="N3" s="19" t="s">
        <v>218</v>
      </c>
      <c r="O3" s="4">
        <f>SUM(K3:K5)</f>
        <v>138186</v>
      </c>
      <c r="P3" s="12"/>
      <c r="Q3" s="12"/>
      <c r="R3" s="23"/>
      <c r="S3" s="19" t="s">
        <v>218</v>
      </c>
      <c r="T3" s="26">
        <v>333.9</v>
      </c>
      <c r="U3" s="21"/>
      <c r="V3" s="21"/>
      <c r="W3" s="23"/>
      <c r="X3" s="19" t="s">
        <v>235</v>
      </c>
      <c r="Y3" s="19">
        <f>SLOPE(U7:U14,G7:G14)</f>
        <v>0.93872192523137188</v>
      </c>
      <c r="Z3" s="19">
        <f>INTERCEPT(U7:U14,G7:G14)</f>
        <v>-8.5399837378889898E-2</v>
      </c>
      <c r="AA3" s="19">
        <f>RSQ(U7:U14,G7:G14)</f>
        <v>0.81423837716947089</v>
      </c>
    </row>
    <row r="4" spans="1:27" x14ac:dyDescent="0.35">
      <c r="A4" s="24">
        <v>43617</v>
      </c>
      <c r="B4" s="20">
        <v>1611454.4069217253</v>
      </c>
      <c r="C4" s="21"/>
      <c r="D4" s="21"/>
      <c r="E4" s="19" t="s">
        <v>219</v>
      </c>
      <c r="F4" s="19">
        <f>SUM(B6:B8)</f>
        <v>4716341.1360003715</v>
      </c>
      <c r="G4" s="12"/>
      <c r="H4" s="12">
        <f>(SUM(B6:B8)-SUM(B3:B5))/SUM(B3:B5)</f>
        <v>-8.1007380805597468E-2</v>
      </c>
      <c r="I4" s="23"/>
      <c r="J4" s="22">
        <v>43617</v>
      </c>
      <c r="K4" s="27">
        <v>32626</v>
      </c>
      <c r="L4" s="21"/>
      <c r="M4" s="21"/>
      <c r="N4" s="19" t="s">
        <v>219</v>
      </c>
      <c r="O4" s="4">
        <f>SUM(K6:K8)</f>
        <v>109933</v>
      </c>
      <c r="P4" s="12"/>
      <c r="Q4" s="12">
        <f>(SUM(K6:K8)-SUM(K3:K5))/SUM(K3:K5)</f>
        <v>-0.20445631250633203</v>
      </c>
      <c r="R4" s="23"/>
      <c r="S4" s="19" t="s">
        <v>219</v>
      </c>
      <c r="T4" s="26">
        <v>327</v>
      </c>
      <c r="U4" s="21"/>
      <c r="V4" s="21">
        <f t="shared" ref="V4:V14" si="0">(T4-T3)/T3</f>
        <v>-2.0664869721473429E-2</v>
      </c>
      <c r="W4" s="23"/>
      <c r="X4" s="19" t="s">
        <v>236</v>
      </c>
      <c r="Y4" s="19">
        <f>SLOPE(V4:V14,H4:H14)</f>
        <v>0.67288648357297431</v>
      </c>
      <c r="Z4" s="19">
        <f>INTERCEPT(V4:V14,H4:H14)</f>
        <v>1.4036826259268224E-2</v>
      </c>
      <c r="AA4" s="19">
        <f>RSQ(V4:V14,H4:H14)</f>
        <v>0.61635694705115529</v>
      </c>
    </row>
    <row r="5" spans="1:27" x14ac:dyDescent="0.35">
      <c r="A5" s="24">
        <v>43647</v>
      </c>
      <c r="B5" s="20">
        <v>1156161.1757981137</v>
      </c>
      <c r="C5" s="21"/>
      <c r="D5" s="21"/>
      <c r="E5" s="19" t="s">
        <v>220</v>
      </c>
      <c r="F5" s="19">
        <f>SUM(B9:B11)</f>
        <v>5771503.4821277717</v>
      </c>
      <c r="G5" s="12"/>
      <c r="H5" s="12">
        <f>(SUM(B9:B11)-SUM(B6:B8))/SUM(B6:B8)</f>
        <v>0.22372477216994022</v>
      </c>
      <c r="I5" s="23"/>
      <c r="J5" s="22">
        <v>43647</v>
      </c>
      <c r="K5" s="27">
        <v>38678</v>
      </c>
      <c r="L5" s="21"/>
      <c r="M5" s="21"/>
      <c r="N5" s="19" t="s">
        <v>220</v>
      </c>
      <c r="O5" s="4">
        <f>SUM(K9:K11)</f>
        <v>112922</v>
      </c>
      <c r="P5" s="12"/>
      <c r="Q5" s="12">
        <f>(SUM(K9:K11)-SUM(K6:K8))/SUM(K6:K8)</f>
        <v>2.7189288020885449E-2</v>
      </c>
      <c r="R5" s="23"/>
      <c r="S5" s="19" t="s">
        <v>220</v>
      </c>
      <c r="T5" s="26">
        <v>422.4</v>
      </c>
      <c r="U5" s="21"/>
      <c r="V5" s="21">
        <f t="shared" si="0"/>
        <v>0.29174311926605495</v>
      </c>
      <c r="W5" s="23"/>
      <c r="X5" s="19" t="s">
        <v>237</v>
      </c>
      <c r="Y5" s="19">
        <f>SLOPE(U7:U14,P7:P14)</f>
        <v>1.33416275414484</v>
      </c>
      <c r="Z5" s="19">
        <f>INTERCEPT(U7:U14,P7:P14)</f>
        <v>0.21677054436772383</v>
      </c>
      <c r="AA5" s="19">
        <f>RSQ(U7:U14,P7:P14)</f>
        <v>0.36378083424162977</v>
      </c>
    </row>
    <row r="6" spans="1:27" x14ac:dyDescent="0.35">
      <c r="A6" s="24">
        <v>43678</v>
      </c>
      <c r="B6" s="20">
        <v>1557568.345967422</v>
      </c>
      <c r="C6" s="21"/>
      <c r="D6" s="21"/>
      <c r="E6" s="19" t="s">
        <v>221</v>
      </c>
      <c r="F6" s="19">
        <f>SUM(B12:B14)</f>
        <v>4847204.860631017</v>
      </c>
      <c r="G6" s="12"/>
      <c r="H6" s="12">
        <f>(SUM(B12:B14)-SUM(B9:B11))/SUM(B9:B11)</f>
        <v>-0.16014867258747539</v>
      </c>
      <c r="I6" s="23"/>
      <c r="J6" s="22">
        <v>43678</v>
      </c>
      <c r="K6" s="27">
        <v>48954</v>
      </c>
      <c r="L6" s="21"/>
      <c r="M6" s="21"/>
      <c r="N6" s="19" t="s">
        <v>221</v>
      </c>
      <c r="O6" s="4">
        <f>SUM(K12:K14)</f>
        <v>74565</v>
      </c>
      <c r="P6" s="12"/>
      <c r="Q6" s="12">
        <f>(SUM(K12:K14)-SUM(K9:K11))/SUM(K9:K11)</f>
        <v>-0.33967694514797825</v>
      </c>
      <c r="R6" s="23"/>
      <c r="S6" s="19" t="s">
        <v>221</v>
      </c>
      <c r="T6" s="26">
        <v>349.4</v>
      </c>
      <c r="U6" s="21"/>
      <c r="V6" s="21">
        <f t="shared" si="0"/>
        <v>-0.1728219696969697</v>
      </c>
      <c r="W6" s="23"/>
      <c r="X6" s="19" t="s">
        <v>238</v>
      </c>
      <c r="Y6" s="19">
        <f>SLOPE(V4:V14,Q4:Q14)</f>
        <v>0.62453539378978395</v>
      </c>
      <c r="Z6" s="19">
        <f>INTERCEPT(V4:V14,Q4:Q14)</f>
        <v>4.3876443908232067E-2</v>
      </c>
      <c r="AA6" s="19">
        <f>RSQ(V4:V14,Q4:Q14)</f>
        <v>0.78826638569694618</v>
      </c>
    </row>
    <row r="7" spans="1:27" x14ac:dyDescent="0.35">
      <c r="A7" s="24">
        <v>43709</v>
      </c>
      <c r="B7" s="20">
        <v>1306799.3529880862</v>
      </c>
      <c r="C7" s="21"/>
      <c r="D7" s="21"/>
      <c r="E7" s="19" t="s">
        <v>222</v>
      </c>
      <c r="F7" s="19">
        <f>SUM(B15:B17)</f>
        <v>8092810.363958884</v>
      </c>
      <c r="G7" s="12">
        <f t="shared" ref="G7:G14" si="1">(F7-F3)/F3</f>
        <v>0.57690734799671939</v>
      </c>
      <c r="H7" s="12">
        <f>(SUM(B15:B17)-SUM(B12:B14))/SUM(B12:B14)</f>
        <v>0.66958290327043224</v>
      </c>
      <c r="I7" s="23"/>
      <c r="J7" s="22">
        <v>43709</v>
      </c>
      <c r="K7" s="27">
        <v>28113</v>
      </c>
      <c r="L7" s="21"/>
      <c r="M7" s="21"/>
      <c r="N7" s="19" t="s">
        <v>222</v>
      </c>
      <c r="O7" s="4">
        <f>SUM(K15:K17)</f>
        <v>134486</v>
      </c>
      <c r="P7" s="12">
        <f t="shared" ref="P7:P14" si="2">(O7-O3)/O3</f>
        <v>-2.6775505478123688E-2</v>
      </c>
      <c r="Q7" s="12">
        <f>(SUM(K15:K17)-SUM(K12:K14))/SUM(K12:K14)</f>
        <v>0.80360759069268428</v>
      </c>
      <c r="R7" s="23"/>
      <c r="S7" s="19" t="s">
        <v>222</v>
      </c>
      <c r="T7" s="26">
        <v>529.29999999999995</v>
      </c>
      <c r="U7" s="21">
        <f t="shared" ref="U7:U14" si="3">(T7-T3)/T3</f>
        <v>0.58520515124288708</v>
      </c>
      <c r="V7" s="21">
        <f t="shared" si="0"/>
        <v>0.51488265598168281</v>
      </c>
      <c r="W7" s="23"/>
      <c r="X7" s="23"/>
    </row>
    <row r="8" spans="1:27" x14ac:dyDescent="0.35">
      <c r="A8" s="24">
        <v>43739</v>
      </c>
      <c r="B8" s="20">
        <v>1851973.4370448638</v>
      </c>
      <c r="C8" s="21"/>
      <c r="D8" s="21"/>
      <c r="E8" s="19" t="s">
        <v>223</v>
      </c>
      <c r="F8" s="19">
        <f>SUM(B18:B20)</f>
        <v>7086802.8437594203</v>
      </c>
      <c r="G8" s="12">
        <f t="shared" si="1"/>
        <v>0.50260607521899625</v>
      </c>
      <c r="H8" s="12">
        <f>(SUM(B18:B20)-SUM(B15:B17))/SUM(B15:B17)</f>
        <v>-0.12430879693903263</v>
      </c>
      <c r="I8" s="23"/>
      <c r="J8" s="22">
        <v>43739</v>
      </c>
      <c r="K8" s="27">
        <v>32866</v>
      </c>
      <c r="L8" s="21"/>
      <c r="M8" s="21"/>
      <c r="N8" s="19" t="s">
        <v>223</v>
      </c>
      <c r="O8" s="4">
        <f>SUM(K18:K20)</f>
        <v>93853</v>
      </c>
      <c r="P8" s="12">
        <f t="shared" si="2"/>
        <v>-0.14627091046364604</v>
      </c>
      <c r="Q8" s="12">
        <f>(SUM(K18:K20)-SUM(K15:K17))/SUM(K15:K17)</f>
        <v>-0.30213553827164163</v>
      </c>
      <c r="R8" s="23"/>
      <c r="S8" s="19" t="s">
        <v>223</v>
      </c>
      <c r="T8" s="26">
        <v>414.4</v>
      </c>
      <c r="U8" s="21">
        <f t="shared" si="3"/>
        <v>0.26727828746177362</v>
      </c>
      <c r="V8" s="21">
        <f t="shared" si="0"/>
        <v>-0.21707916115624407</v>
      </c>
      <c r="W8" s="23"/>
      <c r="X8" s="23"/>
    </row>
    <row r="9" spans="1:27" x14ac:dyDescent="0.35">
      <c r="A9" s="24">
        <v>43770</v>
      </c>
      <c r="B9" s="20">
        <v>2109251.6677188622</v>
      </c>
      <c r="C9" s="21"/>
      <c r="D9" s="21"/>
      <c r="E9" s="19" t="s">
        <v>224</v>
      </c>
      <c r="F9" s="19">
        <f>SUM(B21:B23)</f>
        <v>8123328.3601422273</v>
      </c>
      <c r="G9" s="12">
        <f t="shared" si="1"/>
        <v>0.40748912052070907</v>
      </c>
      <c r="H9" s="12">
        <f>(SUM(B21:B23)-SUM(B18:B20))/SUM(B18:B20)</f>
        <v>0.14626137332091335</v>
      </c>
      <c r="I9" s="23"/>
      <c r="J9" s="22">
        <v>43770</v>
      </c>
      <c r="K9" s="27">
        <v>46266</v>
      </c>
      <c r="L9" s="21"/>
      <c r="M9" s="21"/>
      <c r="N9" s="19" t="s">
        <v>224</v>
      </c>
      <c r="O9" s="4">
        <f>SUM(K21:K23)</f>
        <v>118205</v>
      </c>
      <c r="P9" s="12">
        <f t="shared" si="2"/>
        <v>4.6784506119268168E-2</v>
      </c>
      <c r="Q9" s="12">
        <f>(SUM(K21:K23)-SUM(K18:K20))/SUM(K18:K20)</f>
        <v>0.25946959607045061</v>
      </c>
      <c r="R9" s="23"/>
      <c r="S9" s="19" t="s">
        <v>224</v>
      </c>
      <c r="T9" s="26">
        <v>515.79999999999995</v>
      </c>
      <c r="U9" s="21">
        <f t="shared" si="3"/>
        <v>0.2211174242424242</v>
      </c>
      <c r="V9" s="21">
        <f t="shared" si="0"/>
        <v>0.24469111969111965</v>
      </c>
      <c r="W9" s="23"/>
      <c r="X9" s="23"/>
    </row>
    <row r="10" spans="1:27" x14ac:dyDescent="0.35">
      <c r="A10" s="24">
        <v>43800</v>
      </c>
      <c r="B10" s="20">
        <v>2016697.950934778</v>
      </c>
      <c r="C10" s="21"/>
      <c r="D10" s="21"/>
      <c r="E10" s="19" t="s">
        <v>225</v>
      </c>
      <c r="F10" s="19">
        <f>SUM(B24:B26)</f>
        <v>6207554.0535672568</v>
      </c>
      <c r="G10" s="12">
        <f t="shared" si="1"/>
        <v>0.28064611091332076</v>
      </c>
      <c r="H10" s="12">
        <f>(SUM(B24:B26)-SUM(B21:B23))/SUM(B21:B23)</f>
        <v>-0.23583612795647574</v>
      </c>
      <c r="I10" s="23"/>
      <c r="J10" s="22">
        <v>43800</v>
      </c>
      <c r="K10" s="27">
        <v>38752</v>
      </c>
      <c r="L10" s="21"/>
      <c r="M10" s="21"/>
      <c r="N10" s="19" t="s">
        <v>225</v>
      </c>
      <c r="O10" s="4">
        <f>SUM(K24:K26)</f>
        <v>82933</v>
      </c>
      <c r="P10" s="12">
        <f t="shared" si="2"/>
        <v>0.11222423388989472</v>
      </c>
      <c r="Q10" s="12">
        <f>(SUM(K24:K26)-SUM(K21:K23))/SUM(K21:K23)</f>
        <v>-0.29839685292500318</v>
      </c>
      <c r="R10" s="23"/>
      <c r="S10" s="19" t="s">
        <v>225</v>
      </c>
      <c r="T10" s="26">
        <v>452.5</v>
      </c>
      <c r="U10" s="21">
        <f t="shared" si="3"/>
        <v>0.29507727532913575</v>
      </c>
      <c r="V10" s="21">
        <f t="shared" si="0"/>
        <v>-0.12272198526560675</v>
      </c>
      <c r="W10" s="23"/>
      <c r="X10" s="23"/>
    </row>
    <row r="11" spans="1:27" x14ac:dyDescent="0.35">
      <c r="A11" s="24">
        <v>43831</v>
      </c>
      <c r="B11" s="20">
        <v>1645553.8634741318</v>
      </c>
      <c r="C11" s="21"/>
      <c r="D11" s="21"/>
      <c r="E11" s="19" t="s">
        <v>226</v>
      </c>
      <c r="F11" s="19">
        <f>SUM(B27:B29)</f>
        <v>8537759.3690517396</v>
      </c>
      <c r="G11" s="12">
        <f t="shared" si="1"/>
        <v>5.4980777391550419E-2</v>
      </c>
      <c r="H11" s="12">
        <f>(SUM(B27:B29)-SUM(B24:B26))/SUM(B24:B26)</f>
        <v>0.37538220293795077</v>
      </c>
      <c r="I11" s="23"/>
      <c r="J11" s="22">
        <v>43831</v>
      </c>
      <c r="K11" s="27">
        <v>27904</v>
      </c>
      <c r="L11" s="21"/>
      <c r="M11" s="21"/>
      <c r="N11" s="19" t="s">
        <v>226</v>
      </c>
      <c r="O11" s="4">
        <f>SUM(K27:K29)</f>
        <v>97470</v>
      </c>
      <c r="P11" s="12">
        <f t="shared" si="2"/>
        <v>-0.27524054548428833</v>
      </c>
      <c r="Q11" s="12">
        <f>(SUM(K27:K29)-SUM(K24:K26))/SUM(K24:K26)</f>
        <v>0.17528607430094173</v>
      </c>
      <c r="R11" s="23"/>
      <c r="S11" s="19" t="s">
        <v>226</v>
      </c>
      <c r="T11" s="26">
        <v>415.9</v>
      </c>
      <c r="U11" s="21">
        <f t="shared" si="3"/>
        <v>-0.2142452295484602</v>
      </c>
      <c r="V11" s="21">
        <f t="shared" si="0"/>
        <v>-8.0883977900552531E-2</v>
      </c>
      <c r="W11" s="23"/>
      <c r="X11" s="23"/>
    </row>
    <row r="12" spans="1:27" x14ac:dyDescent="0.35">
      <c r="A12" s="24">
        <v>43862</v>
      </c>
      <c r="B12" s="20">
        <v>1367870.9551253517</v>
      </c>
      <c r="C12" s="21"/>
      <c r="D12" s="21"/>
      <c r="E12" s="19" t="s">
        <v>227</v>
      </c>
      <c r="F12" s="19">
        <f>SUM(B30:B32)</f>
        <v>7227884.9233483505</v>
      </c>
      <c r="G12" s="12">
        <f t="shared" si="1"/>
        <v>1.9907718995338757E-2</v>
      </c>
      <c r="H12" s="12">
        <f>(SUM(B30:B32)-SUM(B27:B29))/SUM(B27:B29)</f>
        <v>-0.15342133563186527</v>
      </c>
      <c r="I12" s="23"/>
      <c r="J12" s="22">
        <v>43862</v>
      </c>
      <c r="K12" s="27">
        <v>26620</v>
      </c>
      <c r="L12" s="21"/>
      <c r="M12" s="21"/>
      <c r="N12" s="19" t="s">
        <v>227</v>
      </c>
      <c r="O12" s="4">
        <f>SUM(K30:K32)</f>
        <v>81466</v>
      </c>
      <c r="P12" s="12">
        <f t="shared" si="2"/>
        <v>-0.13198299468317476</v>
      </c>
      <c r="Q12" s="12">
        <f>(SUM(K30:K32)-SUM(K27:K29))/SUM(K27:K29)</f>
        <v>-0.16419411100851544</v>
      </c>
      <c r="R12" s="23"/>
      <c r="S12" s="19" t="s">
        <v>227</v>
      </c>
      <c r="T12" s="26">
        <v>383.5</v>
      </c>
      <c r="U12" s="21">
        <f t="shared" si="3"/>
        <v>-7.4565637065637014E-2</v>
      </c>
      <c r="V12" s="21">
        <f t="shared" si="0"/>
        <v>-7.7903342149555133E-2</v>
      </c>
      <c r="W12" s="23"/>
      <c r="X12" s="23"/>
    </row>
    <row r="13" spans="1:27" x14ac:dyDescent="0.35">
      <c r="A13" s="24">
        <v>43891</v>
      </c>
      <c r="B13" s="20">
        <v>1696091.2119219999</v>
      </c>
      <c r="C13" s="21"/>
      <c r="D13" s="21"/>
      <c r="E13" s="19" t="s">
        <v>228</v>
      </c>
      <c r="F13" s="19">
        <f>SUM(B33:B35)</f>
        <v>7896535.6883956129</v>
      </c>
      <c r="G13" s="12">
        <f t="shared" si="1"/>
        <v>-2.7918688213982721E-2</v>
      </c>
      <c r="H13" s="12">
        <f>(SUM(B33:B35)-SUM(B30:B32))/SUM(B30:B32)</f>
        <v>9.2509879741902001E-2</v>
      </c>
      <c r="I13" s="23"/>
      <c r="J13" s="22">
        <v>43891</v>
      </c>
      <c r="K13" s="27">
        <v>22907</v>
      </c>
      <c r="L13" s="21"/>
      <c r="M13" s="21"/>
      <c r="N13" s="19" t="s">
        <v>228</v>
      </c>
      <c r="O13" s="4">
        <f>SUM(K33:K35)</f>
        <v>105308</v>
      </c>
      <c r="P13" s="12">
        <f t="shared" si="2"/>
        <v>-0.10910705976904531</v>
      </c>
      <c r="Q13" s="12">
        <f>(SUM(K33:K35)-SUM(K30:K32))/SUM(K30:K32)</f>
        <v>0.29266196941055161</v>
      </c>
      <c r="R13" s="23"/>
      <c r="S13" s="19" t="s">
        <v>228</v>
      </c>
      <c r="T13" s="26">
        <v>501.1</v>
      </c>
      <c r="U13" s="21">
        <f t="shared" si="3"/>
        <v>-2.8499418379216622E-2</v>
      </c>
      <c r="V13" s="21">
        <f t="shared" si="0"/>
        <v>0.30664928292046945</v>
      </c>
      <c r="W13" s="23"/>
      <c r="X13" s="23"/>
    </row>
    <row r="14" spans="1:27" x14ac:dyDescent="0.35">
      <c r="A14" s="24">
        <v>43922</v>
      </c>
      <c r="B14" s="20">
        <v>1783242.6935836656</v>
      </c>
      <c r="C14" s="21"/>
      <c r="D14" s="21"/>
      <c r="E14" s="19" t="s">
        <v>229</v>
      </c>
      <c r="F14" s="19">
        <f>SUM(B36:B38)</f>
        <v>5744190.1485114768</v>
      </c>
      <c r="G14" s="12">
        <f t="shared" si="1"/>
        <v>-7.464516636621174E-2</v>
      </c>
      <c r="H14" s="12">
        <f>(SUM(B36:B38)-SUM(B33:B35))/SUM(B33:B35)</f>
        <v>-0.27256832930510583</v>
      </c>
      <c r="I14" s="23"/>
      <c r="J14" s="22">
        <v>43922</v>
      </c>
      <c r="K14" s="27">
        <v>25038</v>
      </c>
      <c r="L14" s="21"/>
      <c r="M14" s="21"/>
      <c r="N14" s="19" t="s">
        <v>229</v>
      </c>
      <c r="O14" s="4">
        <f>SUM(K36:K38)</f>
        <v>78183</v>
      </c>
      <c r="P14" s="12">
        <f t="shared" si="2"/>
        <v>-5.7275149819734E-2</v>
      </c>
      <c r="Q14" s="12">
        <f>(SUM(K36:K38)-SUM(K33:K35))/SUM(K33:K35)</f>
        <v>-0.25757777186918374</v>
      </c>
      <c r="R14" s="23"/>
      <c r="S14" s="19" t="s">
        <v>229</v>
      </c>
      <c r="T14" s="26">
        <v>406.7</v>
      </c>
      <c r="U14" s="21">
        <f t="shared" si="3"/>
        <v>-0.1012154696132597</v>
      </c>
      <c r="V14" s="21">
        <f t="shared" si="0"/>
        <v>-0.18838555178607069</v>
      </c>
      <c r="W14" s="23"/>
      <c r="X14" s="23"/>
    </row>
    <row r="15" spans="1:27" x14ac:dyDescent="0.35">
      <c r="A15" s="24">
        <v>43952</v>
      </c>
      <c r="B15" s="20">
        <v>3208066.0218712827</v>
      </c>
      <c r="C15" s="21">
        <f t="shared" ref="C15:C39" si="4">(B15-B3)/B3</f>
        <v>0.35678494331925942</v>
      </c>
      <c r="D15" s="21"/>
      <c r="E15" s="21"/>
      <c r="F15" s="21"/>
      <c r="G15" s="21"/>
      <c r="H15" s="21"/>
      <c r="I15" s="23"/>
      <c r="J15" s="22">
        <v>43952</v>
      </c>
      <c r="K15" s="27">
        <v>69177</v>
      </c>
      <c r="L15" s="21">
        <f t="shared" ref="L15:L39" si="5">(K15-K3)/K3</f>
        <v>3.4314165246254601E-2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</row>
    <row r="16" spans="1:27" x14ac:dyDescent="0.35">
      <c r="A16" s="24">
        <v>43983</v>
      </c>
      <c r="B16" s="20">
        <v>2639893.4834718974</v>
      </c>
      <c r="C16" s="21">
        <f t="shared" si="4"/>
        <v>0.63820550685932476</v>
      </c>
      <c r="D16" s="21"/>
      <c r="E16" s="21"/>
      <c r="F16" s="21"/>
      <c r="G16" s="21"/>
      <c r="H16" s="21"/>
      <c r="I16" s="23"/>
      <c r="J16" s="22">
        <v>43983</v>
      </c>
      <c r="K16" s="27">
        <v>38058</v>
      </c>
      <c r="L16" s="21">
        <f t="shared" si="5"/>
        <v>0.16649298105805185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</row>
    <row r="17" spans="1:24" x14ac:dyDescent="0.35">
      <c r="A17" s="24">
        <v>44013</v>
      </c>
      <c r="B17" s="20">
        <v>2244850.8586157039</v>
      </c>
      <c r="C17" s="21">
        <f t="shared" si="4"/>
        <v>0.94164179320937069</v>
      </c>
      <c r="D17" s="21"/>
      <c r="E17" s="21"/>
      <c r="F17" s="21"/>
      <c r="G17" s="21"/>
      <c r="H17" s="21"/>
      <c r="I17" s="23"/>
      <c r="J17" s="22">
        <v>44013</v>
      </c>
      <c r="K17" s="27">
        <v>27251</v>
      </c>
      <c r="L17" s="21">
        <f t="shared" si="5"/>
        <v>-0.29543926780081703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  <c r="X17" s="23"/>
    </row>
    <row r="18" spans="1:24" x14ac:dyDescent="0.35">
      <c r="A18" s="24">
        <v>44044</v>
      </c>
      <c r="B18" s="20">
        <v>2140960.7999711446</v>
      </c>
      <c r="C18" s="21">
        <f t="shared" si="4"/>
        <v>0.37455335781196264</v>
      </c>
      <c r="D18" s="21"/>
      <c r="E18" s="21"/>
      <c r="F18" s="21"/>
      <c r="G18" s="21"/>
      <c r="H18" s="21"/>
      <c r="I18" s="23"/>
      <c r="J18" s="22">
        <v>44044</v>
      </c>
      <c r="K18" s="27">
        <v>28206</v>
      </c>
      <c r="L18" s="21">
        <f t="shared" si="5"/>
        <v>-0.42382644931976959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  <c r="X18" s="23"/>
    </row>
    <row r="19" spans="1:24" x14ac:dyDescent="0.35">
      <c r="A19" s="24">
        <v>44075</v>
      </c>
      <c r="B19" s="20">
        <v>1956613.4833093442</v>
      </c>
      <c r="C19" s="21">
        <f t="shared" si="4"/>
        <v>0.49725623817873299</v>
      </c>
      <c r="D19" s="21"/>
      <c r="E19" s="21"/>
      <c r="F19" s="21"/>
      <c r="G19" s="21"/>
      <c r="H19" s="21"/>
      <c r="I19" s="23"/>
      <c r="J19" s="22">
        <v>44075</v>
      </c>
      <c r="K19" s="27">
        <v>27731</v>
      </c>
      <c r="L19" s="21">
        <f t="shared" si="5"/>
        <v>-1.3588019777327215E-2</v>
      </c>
      <c r="M19" s="21"/>
      <c r="N19" s="21"/>
      <c r="O19" s="21"/>
      <c r="P19" s="21"/>
      <c r="Q19" s="21"/>
      <c r="R19" s="23"/>
      <c r="S19" s="23"/>
      <c r="T19" s="23"/>
      <c r="U19" s="23"/>
      <c r="V19" s="23"/>
      <c r="W19" s="23"/>
      <c r="X19" s="23"/>
    </row>
    <row r="20" spans="1:24" x14ac:dyDescent="0.35">
      <c r="A20" s="24">
        <v>44105</v>
      </c>
      <c r="B20" s="20">
        <v>2989228.5604789313</v>
      </c>
      <c r="C20" s="21">
        <f t="shared" si="4"/>
        <v>0.61407744878282378</v>
      </c>
      <c r="D20" s="21"/>
      <c r="E20" s="21"/>
      <c r="F20" s="21"/>
      <c r="G20" s="21"/>
      <c r="H20" s="21"/>
      <c r="I20" s="23"/>
      <c r="J20" s="22">
        <v>44105</v>
      </c>
      <c r="K20" s="27">
        <v>37916</v>
      </c>
      <c r="L20" s="21">
        <f t="shared" si="5"/>
        <v>0.15365423233736994</v>
      </c>
      <c r="M20" s="21"/>
      <c r="N20" s="21"/>
      <c r="O20" s="21"/>
      <c r="P20" s="21"/>
      <c r="Q20" s="21"/>
      <c r="R20" s="23"/>
      <c r="S20" s="23"/>
      <c r="T20" s="23"/>
      <c r="U20" s="23"/>
      <c r="V20" s="23"/>
      <c r="W20" s="23"/>
      <c r="X20" s="23"/>
    </row>
    <row r="21" spans="1:24" x14ac:dyDescent="0.35">
      <c r="A21" s="24">
        <v>44136</v>
      </c>
      <c r="B21" s="20">
        <v>3004982.3263987377</v>
      </c>
      <c r="C21" s="21">
        <f t="shared" si="4"/>
        <v>0.42466751236404171</v>
      </c>
      <c r="D21" s="21"/>
      <c r="E21" s="21"/>
      <c r="F21" s="21"/>
      <c r="G21" s="21"/>
      <c r="H21" s="21"/>
      <c r="I21" s="23"/>
      <c r="J21" s="22">
        <v>44136</v>
      </c>
      <c r="K21" s="27">
        <v>41803</v>
      </c>
      <c r="L21" s="21">
        <f t="shared" si="5"/>
        <v>-9.6463925993169927E-2</v>
      </c>
      <c r="M21" s="21"/>
      <c r="N21" s="21"/>
      <c r="O21" s="21"/>
      <c r="P21" s="21"/>
      <c r="Q21" s="21"/>
      <c r="R21" s="23"/>
      <c r="S21" s="23"/>
      <c r="T21" s="23"/>
      <c r="U21" s="23"/>
      <c r="V21" s="23"/>
      <c r="W21" s="23"/>
      <c r="X21" s="23"/>
    </row>
    <row r="22" spans="1:24" x14ac:dyDescent="0.35">
      <c r="A22" s="24">
        <v>44166</v>
      </c>
      <c r="B22" s="20">
        <v>2884120.692993504</v>
      </c>
      <c r="C22" s="21">
        <f t="shared" si="4"/>
        <v>0.43012030713704996</v>
      </c>
      <c r="D22" s="21"/>
      <c r="E22" s="21"/>
      <c r="F22" s="21"/>
      <c r="G22" s="21"/>
      <c r="H22" s="21"/>
      <c r="I22" s="23"/>
      <c r="J22" s="22">
        <v>44166</v>
      </c>
      <c r="K22" s="27">
        <v>38686</v>
      </c>
      <c r="L22" s="21">
        <f t="shared" si="5"/>
        <v>-1.703137902559868E-3</v>
      </c>
      <c r="M22" s="21"/>
      <c r="N22" s="21"/>
      <c r="O22" s="21"/>
      <c r="P22" s="21"/>
      <c r="Q22" s="21"/>
      <c r="R22" s="23"/>
      <c r="S22" s="23"/>
      <c r="T22" s="23"/>
      <c r="U22" s="23"/>
      <c r="V22" s="23"/>
      <c r="W22" s="23"/>
      <c r="X22" s="23"/>
    </row>
    <row r="23" spans="1:24" x14ac:dyDescent="0.35">
      <c r="A23" s="24">
        <v>44197</v>
      </c>
      <c r="B23" s="20">
        <v>2234225.3407499855</v>
      </c>
      <c r="C23" s="21">
        <f t="shared" si="4"/>
        <v>0.35773455390456604</v>
      </c>
      <c r="D23" s="21"/>
      <c r="E23" s="21"/>
      <c r="F23" s="21"/>
      <c r="G23" s="21"/>
      <c r="H23" s="21"/>
      <c r="I23" s="23"/>
      <c r="J23" s="22">
        <v>44197</v>
      </c>
      <c r="K23" s="27">
        <v>37716</v>
      </c>
      <c r="L23" s="21">
        <f t="shared" si="5"/>
        <v>0.35163417431192662</v>
      </c>
      <c r="M23" s="21"/>
      <c r="N23" s="21"/>
      <c r="O23" s="21"/>
      <c r="P23" s="21"/>
      <c r="Q23" s="21"/>
      <c r="R23" s="23"/>
      <c r="S23" s="23"/>
      <c r="T23" s="23"/>
      <c r="U23" s="23"/>
      <c r="V23" s="23"/>
      <c r="W23" s="23"/>
      <c r="X23" s="23"/>
    </row>
    <row r="24" spans="1:24" x14ac:dyDescent="0.35">
      <c r="A24" s="24">
        <v>44228</v>
      </c>
      <c r="B24" s="20">
        <v>1629714.4524777159</v>
      </c>
      <c r="C24" s="21">
        <f t="shared" si="4"/>
        <v>0.19142412255428651</v>
      </c>
      <c r="D24" s="21"/>
      <c r="E24" s="21"/>
      <c r="F24" s="21"/>
      <c r="G24" s="21"/>
      <c r="H24" s="21"/>
      <c r="I24" s="23"/>
      <c r="J24" s="22">
        <v>44228</v>
      </c>
      <c r="K24" s="27">
        <v>24562</v>
      </c>
      <c r="L24" s="21">
        <f t="shared" si="5"/>
        <v>-7.7310293012772355E-2</v>
      </c>
      <c r="M24" s="21"/>
      <c r="N24" s="21"/>
      <c r="O24" s="21"/>
      <c r="P24" s="21"/>
      <c r="Q24" s="21"/>
      <c r="R24" s="23"/>
      <c r="S24" s="23"/>
      <c r="T24" s="23"/>
      <c r="U24" s="23"/>
      <c r="V24" s="23"/>
      <c r="W24" s="23"/>
      <c r="X24" s="23"/>
    </row>
    <row r="25" spans="1:24" x14ac:dyDescent="0.35">
      <c r="A25" s="24">
        <v>44256</v>
      </c>
      <c r="B25" s="20">
        <v>2360599.4925248306</v>
      </c>
      <c r="C25" s="21">
        <f t="shared" si="4"/>
        <v>0.39178805711151232</v>
      </c>
      <c r="D25" s="21"/>
      <c r="E25" s="21"/>
      <c r="F25" s="21"/>
      <c r="G25" s="21"/>
      <c r="H25" s="21"/>
      <c r="I25" s="23"/>
      <c r="J25" s="22">
        <v>44256</v>
      </c>
      <c r="K25" s="27">
        <v>31938</v>
      </c>
      <c r="L25" s="21">
        <f t="shared" si="5"/>
        <v>0.39424630025756319</v>
      </c>
      <c r="M25" s="21"/>
      <c r="N25" s="21"/>
      <c r="O25" s="21"/>
      <c r="P25" s="21"/>
      <c r="Q25" s="21"/>
      <c r="R25" s="23"/>
      <c r="S25" s="23"/>
      <c r="T25" s="23"/>
      <c r="U25" s="23"/>
      <c r="V25" s="23"/>
      <c r="W25" s="23"/>
      <c r="X25" s="23"/>
    </row>
    <row r="26" spans="1:24" x14ac:dyDescent="0.35">
      <c r="A26" s="24">
        <v>44287</v>
      </c>
      <c r="B26" s="20">
        <v>2217240.1085647102</v>
      </c>
      <c r="C26" s="21">
        <f t="shared" si="4"/>
        <v>0.24337540624314491</v>
      </c>
      <c r="D26" s="21"/>
      <c r="E26" s="21"/>
      <c r="F26" s="21"/>
      <c r="G26" s="21"/>
      <c r="H26" s="21"/>
      <c r="I26" s="23"/>
      <c r="J26" s="22">
        <v>44287</v>
      </c>
      <c r="K26" s="27">
        <v>26433</v>
      </c>
      <c r="L26" s="21">
        <f t="shared" si="5"/>
        <v>5.5715312724658517E-2</v>
      </c>
      <c r="M26" s="21"/>
      <c r="N26" s="21"/>
      <c r="O26" s="21"/>
      <c r="P26" s="21"/>
      <c r="Q26" s="21"/>
      <c r="R26" s="23"/>
      <c r="S26" s="23"/>
      <c r="T26" s="23"/>
      <c r="U26" s="23"/>
      <c r="V26" s="23"/>
      <c r="W26" s="23"/>
      <c r="X26" s="23"/>
    </row>
    <row r="27" spans="1:24" x14ac:dyDescent="0.35">
      <c r="A27" s="24">
        <v>44317</v>
      </c>
      <c r="B27" s="20">
        <v>2762559.0499951886</v>
      </c>
      <c r="C27" s="21">
        <f t="shared" si="4"/>
        <v>-0.13887088633426173</v>
      </c>
      <c r="D27" s="21"/>
      <c r="E27" s="21"/>
      <c r="F27" s="21"/>
      <c r="G27" s="21"/>
      <c r="H27" s="21"/>
      <c r="I27" s="23"/>
      <c r="J27" s="22">
        <v>44317</v>
      </c>
      <c r="K27" s="27">
        <v>40956</v>
      </c>
      <c r="L27" s="21">
        <f t="shared" si="5"/>
        <v>-0.40795351055986817</v>
      </c>
      <c r="M27" s="21"/>
      <c r="N27" s="21"/>
      <c r="O27" s="21"/>
      <c r="P27" s="21"/>
      <c r="Q27" s="21"/>
      <c r="R27" s="23"/>
      <c r="S27" s="23"/>
      <c r="T27" s="23"/>
      <c r="U27" s="23"/>
      <c r="V27" s="23"/>
      <c r="W27" s="23"/>
      <c r="X27" s="23"/>
    </row>
    <row r="28" spans="1:24" x14ac:dyDescent="0.35">
      <c r="A28" s="24">
        <v>44348</v>
      </c>
      <c r="B28" s="20">
        <v>3043825.9463119972</v>
      </c>
      <c r="C28" s="21">
        <f t="shared" si="4"/>
        <v>0.15301089432929002</v>
      </c>
      <c r="D28" s="21"/>
      <c r="E28" s="21"/>
      <c r="F28" s="21"/>
      <c r="G28" s="21"/>
      <c r="H28" s="21"/>
      <c r="I28" s="23"/>
      <c r="J28" s="22">
        <v>44348</v>
      </c>
      <c r="K28" s="27">
        <v>31615</v>
      </c>
      <c r="L28" s="21">
        <f t="shared" si="5"/>
        <v>-0.16929423511482475</v>
      </c>
      <c r="M28" s="21"/>
      <c r="N28" s="21"/>
      <c r="O28" s="21"/>
      <c r="P28" s="21"/>
      <c r="Q28" s="21"/>
      <c r="R28" s="23"/>
      <c r="S28" s="23"/>
      <c r="T28" s="23"/>
      <c r="U28" s="23"/>
      <c r="V28" s="23"/>
      <c r="W28" s="23"/>
      <c r="X28" s="23"/>
    </row>
    <row r="29" spans="1:24" x14ac:dyDescent="0.35">
      <c r="A29" s="24">
        <v>44378</v>
      </c>
      <c r="B29" s="20">
        <v>2731374.3727445542</v>
      </c>
      <c r="C29" s="21">
        <f t="shared" si="4"/>
        <v>0.21672865805832062</v>
      </c>
      <c r="D29" s="21"/>
      <c r="E29" s="21"/>
      <c r="F29" s="21"/>
      <c r="G29" s="21"/>
      <c r="H29" s="21"/>
      <c r="I29" s="23"/>
      <c r="J29" s="22">
        <v>44378</v>
      </c>
      <c r="K29" s="27">
        <v>24899</v>
      </c>
      <c r="L29" s="21">
        <f t="shared" si="5"/>
        <v>-8.6308759311584896E-2</v>
      </c>
      <c r="M29" s="21"/>
      <c r="N29" s="21"/>
      <c r="O29" s="21"/>
      <c r="P29" s="21"/>
      <c r="Q29" s="21"/>
      <c r="R29" s="23"/>
      <c r="S29" s="23"/>
      <c r="T29" s="23"/>
      <c r="U29" s="23"/>
      <c r="V29" s="23"/>
      <c r="W29" s="23"/>
      <c r="X29" s="23"/>
    </row>
    <row r="30" spans="1:24" x14ac:dyDescent="0.35">
      <c r="A30" s="24">
        <v>44409</v>
      </c>
      <c r="B30" s="20">
        <v>2128738.8930177945</v>
      </c>
      <c r="C30" s="21">
        <f t="shared" si="4"/>
        <v>-5.7086084684571988E-3</v>
      </c>
      <c r="D30" s="21"/>
      <c r="E30" s="21"/>
      <c r="F30" s="21"/>
      <c r="G30" s="21"/>
      <c r="H30" s="21"/>
      <c r="I30" s="23"/>
      <c r="J30" s="22">
        <v>44409</v>
      </c>
      <c r="K30" s="27">
        <v>25037</v>
      </c>
      <c r="L30" s="21">
        <f t="shared" si="5"/>
        <v>-0.11235198184783379</v>
      </c>
      <c r="M30" s="21"/>
      <c r="N30" s="21"/>
      <c r="O30" s="21"/>
      <c r="P30" s="21"/>
      <c r="Q30" s="21"/>
      <c r="R30" s="23"/>
      <c r="S30" s="23"/>
      <c r="T30" s="23"/>
      <c r="U30" s="23"/>
      <c r="V30" s="23"/>
      <c r="W30" s="23"/>
      <c r="X30" s="23"/>
    </row>
    <row r="31" spans="1:24" x14ac:dyDescent="0.35">
      <c r="A31" s="24">
        <v>44440</v>
      </c>
      <c r="B31" s="20">
        <v>2064654.5543616454</v>
      </c>
      <c r="C31" s="21">
        <f t="shared" si="4"/>
        <v>5.5218402599150299E-2</v>
      </c>
      <c r="D31" s="21"/>
      <c r="E31" s="21"/>
      <c r="F31" s="21"/>
      <c r="G31" s="21"/>
      <c r="H31" s="21"/>
      <c r="I31" s="23"/>
      <c r="J31" s="22">
        <v>44440</v>
      </c>
      <c r="K31" s="27">
        <v>20805</v>
      </c>
      <c r="L31" s="21">
        <f t="shared" si="5"/>
        <v>-0.24975659009772458</v>
      </c>
      <c r="M31" s="21"/>
      <c r="N31" s="21"/>
      <c r="O31" s="21"/>
      <c r="P31" s="21"/>
      <c r="Q31" s="21"/>
      <c r="R31" s="23"/>
      <c r="S31" s="23"/>
      <c r="T31" s="23"/>
      <c r="U31" s="23"/>
      <c r="V31" s="23"/>
      <c r="W31" s="23"/>
      <c r="X31" s="23"/>
    </row>
    <row r="32" spans="1:24" x14ac:dyDescent="0.35">
      <c r="A32" s="24">
        <v>44470</v>
      </c>
      <c r="B32" s="20">
        <v>3034491.4759689099</v>
      </c>
      <c r="C32" s="21">
        <f t="shared" si="4"/>
        <v>1.5142005562373806E-2</v>
      </c>
      <c r="D32" s="21"/>
      <c r="E32" s="21"/>
      <c r="F32" s="21"/>
      <c r="G32" s="21"/>
      <c r="H32" s="21"/>
      <c r="I32" s="23"/>
      <c r="J32" s="22">
        <v>44470</v>
      </c>
      <c r="K32" s="27">
        <v>35624</v>
      </c>
      <c r="L32" s="21">
        <f t="shared" si="5"/>
        <v>-6.0449414495199916E-2</v>
      </c>
      <c r="M32" s="21"/>
      <c r="N32" s="21"/>
      <c r="O32" s="21"/>
      <c r="P32" s="21"/>
      <c r="Q32" s="21"/>
      <c r="R32" s="23"/>
      <c r="S32" s="23"/>
      <c r="T32" s="23"/>
      <c r="U32" s="23"/>
      <c r="V32" s="23"/>
      <c r="W32" s="23"/>
      <c r="X32" s="23"/>
    </row>
    <row r="33" spans="1:24" x14ac:dyDescent="0.35">
      <c r="A33" s="24">
        <v>44501</v>
      </c>
      <c r="B33" s="20">
        <v>2926950.9637397639</v>
      </c>
      <c r="C33" s="21">
        <f t="shared" si="4"/>
        <v>-2.5967328317863667E-2</v>
      </c>
      <c r="D33" s="21"/>
      <c r="E33" s="21"/>
      <c r="F33" s="21"/>
      <c r="G33" s="21"/>
      <c r="H33" s="21"/>
      <c r="I33" s="23"/>
      <c r="J33" s="22">
        <v>44501</v>
      </c>
      <c r="K33" s="27">
        <v>38991</v>
      </c>
      <c r="L33" s="21">
        <f t="shared" si="5"/>
        <v>-6.7267899433055042E-2</v>
      </c>
      <c r="M33" s="21"/>
      <c r="N33" s="21"/>
      <c r="O33" s="21"/>
      <c r="P33" s="21"/>
      <c r="Q33" s="21"/>
      <c r="R33" s="23"/>
      <c r="S33" s="23"/>
      <c r="T33" s="23"/>
      <c r="U33" s="23"/>
      <c r="V33" s="23"/>
      <c r="W33" s="23"/>
      <c r="X33" s="23"/>
    </row>
    <row r="34" spans="1:24" x14ac:dyDescent="0.35">
      <c r="A34" s="24">
        <v>44531</v>
      </c>
      <c r="B34" s="20">
        <v>2591617.3606928857</v>
      </c>
      <c r="C34" s="21">
        <f t="shared" si="4"/>
        <v>-0.10141854777825593</v>
      </c>
      <c r="D34" s="21"/>
      <c r="E34" s="21"/>
      <c r="F34" s="21"/>
      <c r="G34" s="21"/>
      <c r="H34" s="21"/>
      <c r="I34" s="23"/>
      <c r="J34" s="22">
        <v>44531</v>
      </c>
      <c r="K34" s="27">
        <v>37254</v>
      </c>
      <c r="L34" s="21">
        <f t="shared" si="5"/>
        <v>-3.7015974771235069E-2</v>
      </c>
      <c r="M34" s="21"/>
      <c r="N34" s="21"/>
      <c r="O34" s="21"/>
      <c r="P34" s="21"/>
      <c r="Q34" s="21"/>
      <c r="R34" s="23"/>
      <c r="S34" s="23"/>
      <c r="T34" s="23"/>
      <c r="U34" s="23"/>
      <c r="V34" s="23"/>
      <c r="W34" s="23"/>
      <c r="X34" s="23"/>
    </row>
    <row r="35" spans="1:24" x14ac:dyDescent="0.35">
      <c r="A35" s="24">
        <v>44562</v>
      </c>
      <c r="B35" s="20">
        <v>2377967.3639629632</v>
      </c>
      <c r="C35" s="21">
        <f t="shared" si="4"/>
        <v>6.4336403580816215E-2</v>
      </c>
      <c r="D35" s="21"/>
      <c r="E35" s="21"/>
      <c r="F35" s="21"/>
      <c r="G35" s="21"/>
      <c r="H35" s="21"/>
      <c r="I35" s="23"/>
      <c r="J35" s="22">
        <v>44562</v>
      </c>
      <c r="K35" s="27">
        <v>29063</v>
      </c>
      <c r="L35" s="21">
        <f t="shared" si="5"/>
        <v>-0.22942517764344045</v>
      </c>
      <c r="M35" s="21"/>
      <c r="N35" s="21"/>
      <c r="O35" s="21"/>
      <c r="P35" s="21"/>
      <c r="Q35" s="21"/>
      <c r="R35" s="23"/>
      <c r="S35" s="23"/>
      <c r="T35" s="23"/>
      <c r="U35" s="23"/>
      <c r="V35" s="23"/>
      <c r="W35" s="23"/>
      <c r="X35" s="23"/>
    </row>
    <row r="36" spans="1:24" x14ac:dyDescent="0.35">
      <c r="A36" s="24">
        <v>44593</v>
      </c>
      <c r="B36" s="20">
        <v>1779766.2449694516</v>
      </c>
      <c r="C36" s="21">
        <f t="shared" si="4"/>
        <v>9.2072443895681422E-2</v>
      </c>
      <c r="D36" s="21"/>
      <c r="E36" s="21"/>
      <c r="F36" s="21"/>
      <c r="G36" s="21"/>
      <c r="H36" s="21"/>
      <c r="I36" s="23"/>
      <c r="J36" s="22">
        <v>44593</v>
      </c>
      <c r="K36" s="27">
        <v>22006</v>
      </c>
      <c r="L36" s="21">
        <f t="shared" si="5"/>
        <v>-0.10406318703688625</v>
      </c>
      <c r="M36" s="21"/>
      <c r="N36" s="21"/>
      <c r="O36" s="21"/>
      <c r="P36" s="21"/>
      <c r="Q36" s="21"/>
      <c r="R36" s="23"/>
      <c r="S36" s="23"/>
      <c r="T36" s="23"/>
      <c r="U36" s="23"/>
      <c r="V36" s="23"/>
      <c r="W36" s="23"/>
      <c r="X36" s="23"/>
    </row>
    <row r="37" spans="1:24" x14ac:dyDescent="0.35">
      <c r="A37" s="24">
        <v>44621</v>
      </c>
      <c r="B37" s="20">
        <v>2046259.2359912912</v>
      </c>
      <c r="C37" s="21">
        <f t="shared" si="4"/>
        <v>-0.1331611980469122</v>
      </c>
      <c r="D37" s="21"/>
      <c r="E37" s="21"/>
      <c r="F37" s="21"/>
      <c r="G37" s="21"/>
      <c r="H37" s="21"/>
      <c r="I37" s="23"/>
      <c r="J37" s="22">
        <v>44621</v>
      </c>
      <c r="K37" s="27">
        <v>29621</v>
      </c>
      <c r="L37" s="21">
        <f t="shared" si="5"/>
        <v>-7.2546809443296389E-2</v>
      </c>
      <c r="M37" s="21"/>
      <c r="N37" s="21"/>
      <c r="O37" s="21"/>
      <c r="P37" s="21"/>
      <c r="Q37" s="21"/>
      <c r="R37" s="23"/>
      <c r="S37" s="23"/>
      <c r="T37" s="23"/>
      <c r="U37" s="23"/>
      <c r="V37" s="23"/>
      <c r="W37" s="23"/>
      <c r="X37" s="23"/>
    </row>
    <row r="38" spans="1:24" x14ac:dyDescent="0.35">
      <c r="A38" s="24">
        <v>44652</v>
      </c>
      <c r="B38" s="20">
        <v>1918164.6675507347</v>
      </c>
      <c r="C38" s="21">
        <f t="shared" si="4"/>
        <v>-0.13488635707910612</v>
      </c>
      <c r="D38" s="21"/>
      <c r="E38" s="21"/>
      <c r="F38" s="21"/>
      <c r="G38" s="21"/>
      <c r="H38" s="21"/>
      <c r="I38" s="23"/>
      <c r="J38" s="22">
        <v>44652</v>
      </c>
      <c r="K38" s="27">
        <v>26556</v>
      </c>
      <c r="L38" s="21">
        <f t="shared" si="5"/>
        <v>4.6532743161956649E-3</v>
      </c>
      <c r="M38" s="21"/>
      <c r="N38" s="21"/>
      <c r="O38" s="21"/>
      <c r="P38" s="21"/>
      <c r="Q38" s="21"/>
      <c r="R38" s="23"/>
      <c r="S38" s="23"/>
      <c r="T38" s="23"/>
      <c r="U38" s="23"/>
      <c r="V38" s="23"/>
      <c r="W38" s="23"/>
      <c r="X38" s="23"/>
    </row>
    <row r="39" spans="1:24" x14ac:dyDescent="0.35">
      <c r="A39" s="24">
        <v>44682</v>
      </c>
      <c r="B39" s="20">
        <v>2681627.2324257307</v>
      </c>
      <c r="C39" s="21">
        <f t="shared" si="4"/>
        <v>-2.9295959327855409E-2</v>
      </c>
      <c r="D39" s="21"/>
      <c r="E39" s="21"/>
      <c r="F39" s="21"/>
      <c r="G39" s="21"/>
      <c r="H39" s="21"/>
      <c r="I39" s="23"/>
      <c r="J39" s="22">
        <v>44682</v>
      </c>
      <c r="K39" s="27">
        <v>38997</v>
      </c>
      <c r="L39" s="21">
        <f t="shared" si="5"/>
        <v>-4.7831819513624377E-2</v>
      </c>
      <c r="M39" s="21"/>
      <c r="N39" s="21"/>
      <c r="O39" s="21"/>
      <c r="P39" s="21"/>
      <c r="Q39" s="21"/>
      <c r="R39" s="23"/>
      <c r="S39" s="23"/>
      <c r="T39" s="23"/>
      <c r="U39" s="23"/>
      <c r="V39" s="23"/>
      <c r="W39" s="23"/>
      <c r="X39" s="23"/>
    </row>
    <row r="40" spans="1:24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S40" s="23"/>
      <c r="T40" s="23"/>
      <c r="U40" s="23"/>
      <c r="V40" s="23"/>
      <c r="W40" s="23"/>
      <c r="X40" s="23"/>
    </row>
    <row r="41" spans="1:24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W46" s="23"/>
      <c r="X46" s="23"/>
    </row>
    <row r="47" spans="1:24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W47" s="23"/>
      <c r="X47" s="23"/>
    </row>
    <row r="48" spans="1:24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W48" s="23"/>
      <c r="X48" s="23"/>
    </row>
    <row r="49" spans="1:24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W49" s="23"/>
      <c r="X49" s="23"/>
    </row>
    <row r="50" spans="1:24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W50" s="23"/>
      <c r="X50" s="23"/>
    </row>
    <row r="51" spans="1:24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W51" s="23"/>
      <c r="X51" s="23"/>
    </row>
    <row r="52" spans="1:24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W52" s="23"/>
      <c r="X52" s="23"/>
    </row>
    <row r="53" spans="1:24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W53" s="23"/>
      <c r="X53" s="23"/>
    </row>
    <row r="54" spans="1:24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W54" s="23"/>
      <c r="X54" s="23"/>
    </row>
    <row r="55" spans="1:24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W55" s="23"/>
      <c r="X55" s="23"/>
    </row>
    <row r="56" spans="1:24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W56" s="23"/>
      <c r="X56" s="23"/>
    </row>
    <row r="57" spans="1:24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W57" s="23"/>
      <c r="X57" s="23"/>
    </row>
    <row r="58" spans="1:24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W58" s="23"/>
      <c r="X58" s="23"/>
    </row>
    <row r="59" spans="1:24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W59" s="23"/>
      <c r="X59" s="23"/>
    </row>
    <row r="60" spans="1:24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W60" s="23"/>
      <c r="X60" s="23"/>
    </row>
    <row r="61" spans="1:24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W61" s="23"/>
      <c r="X61" s="23"/>
    </row>
    <row r="62" spans="1:24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W62" s="23"/>
      <c r="X62" s="23"/>
    </row>
    <row r="63" spans="1:24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W63" s="23"/>
      <c r="X63" s="23"/>
    </row>
    <row r="64" spans="1:24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W64" s="23"/>
      <c r="X64" s="23"/>
    </row>
    <row r="65" spans="1:24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W65" s="23"/>
      <c r="X65" s="23"/>
    </row>
    <row r="66" spans="1:24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W66" s="23"/>
      <c r="X66" s="23"/>
    </row>
    <row r="67" spans="1:24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W67" s="23"/>
      <c r="X67" s="23"/>
    </row>
    <row r="68" spans="1:24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W68" s="23"/>
      <c r="X68" s="23"/>
    </row>
    <row r="69" spans="1:24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W69" s="23"/>
      <c r="X69" s="23"/>
    </row>
    <row r="70" spans="1:24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W70" s="23"/>
      <c r="X70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D5A1-40C2-438E-9270-AB4D2B0D4D82}">
  <dimension ref="A1:T40"/>
  <sheetViews>
    <sheetView zoomScale="65" zoomScaleNormal="65" workbookViewId="0">
      <selection activeCell="F25" sqref="F25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7.1796875" bestFit="1" customWidth="1"/>
    <col min="11" max="11" width="8.1796875" bestFit="1" customWidth="1"/>
    <col min="12" max="12" width="10.453125" bestFit="1" customWidth="1"/>
    <col min="13" max="13" width="11.26953125" bestFit="1" customWidth="1"/>
    <col min="15" max="15" width="19.36328125" customWidth="1"/>
    <col min="16" max="16" width="11.81640625" bestFit="1" customWidth="1"/>
    <col min="17" max="17" width="12.453125" bestFit="1" customWidth="1"/>
    <col min="18" max="18" width="11.81640625" bestFit="1" customWidth="1"/>
  </cols>
  <sheetData>
    <row r="1" spans="1:19" x14ac:dyDescent="0.35">
      <c r="A1" s="22" t="s">
        <v>95</v>
      </c>
      <c r="B1" s="23"/>
      <c r="C1" s="21"/>
      <c r="D1" s="21"/>
      <c r="E1" s="21"/>
      <c r="F1" s="21"/>
      <c r="G1" s="21"/>
      <c r="H1" s="21"/>
      <c r="I1" s="23"/>
      <c r="J1" s="23" t="s">
        <v>190</v>
      </c>
      <c r="K1" s="23"/>
      <c r="L1" s="23"/>
      <c r="M1" s="23"/>
      <c r="N1" s="21"/>
      <c r="O1" s="19" t="s">
        <v>230</v>
      </c>
      <c r="P1" s="19"/>
      <c r="Q1" s="19"/>
      <c r="R1" s="19"/>
      <c r="S1" s="1"/>
    </row>
    <row r="2" spans="1:19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14</v>
      </c>
      <c r="K2" s="23" t="s">
        <v>162</v>
      </c>
      <c r="L2" s="21" t="s">
        <v>12</v>
      </c>
      <c r="M2" s="21" t="s">
        <v>11</v>
      </c>
      <c r="N2" s="21"/>
      <c r="O2" s="19" t="s">
        <v>231</v>
      </c>
      <c r="P2" s="19" t="s">
        <v>232</v>
      </c>
      <c r="Q2" s="19" t="s">
        <v>233</v>
      </c>
      <c r="R2" s="19" t="s">
        <v>234</v>
      </c>
      <c r="S2" s="1"/>
    </row>
    <row r="3" spans="1:19" x14ac:dyDescent="0.35">
      <c r="A3" s="24">
        <v>43586</v>
      </c>
      <c r="B3" s="20">
        <v>10254440.677130654</v>
      </c>
      <c r="C3" s="21"/>
      <c r="D3" s="21"/>
      <c r="E3" s="19" t="s">
        <v>10</v>
      </c>
      <c r="F3" s="5">
        <f>SUM(B5:B7)</f>
        <v>29684997.464896232</v>
      </c>
      <c r="G3" s="12"/>
      <c r="H3" s="12"/>
      <c r="I3" s="23"/>
      <c r="J3" s="23" t="s">
        <v>10</v>
      </c>
      <c r="K3" s="26">
        <v>2666.5</v>
      </c>
      <c r="L3" s="21"/>
      <c r="M3" s="21"/>
      <c r="N3" s="21"/>
      <c r="O3" s="19" t="s">
        <v>235</v>
      </c>
      <c r="P3" s="19">
        <f>SLOPE(L7:L13,G7:G13)</f>
        <v>0.16177695373530737</v>
      </c>
      <c r="Q3" s="19">
        <f>INTERCEPT(L7:L13,G7:G13)</f>
        <v>9.8171403960070708E-2</v>
      </c>
      <c r="R3" s="19">
        <f>RSQ(L7:L13,G7:G13)</f>
        <v>0.48690771947657152</v>
      </c>
      <c r="S3" s="1"/>
    </row>
    <row r="4" spans="1:19" x14ac:dyDescent="0.35">
      <c r="A4" s="24">
        <v>43617</v>
      </c>
      <c r="B4" s="20">
        <v>10308385.91526603</v>
      </c>
      <c r="C4" s="21"/>
      <c r="D4" s="21"/>
      <c r="E4" s="19" t="s">
        <v>9</v>
      </c>
      <c r="F4" s="5">
        <f>SUM(B8:B10)</f>
        <v>28293133.809031945</v>
      </c>
      <c r="G4" s="12"/>
      <c r="H4" s="12">
        <f>(SUM(B8:B10)-SUM(B5:B7))/SUM(B5:B7)</f>
        <v>-4.6887780856650733E-2</v>
      </c>
      <c r="I4" s="23"/>
      <c r="J4" s="23" t="s">
        <v>9</v>
      </c>
      <c r="K4" s="26">
        <v>2483</v>
      </c>
      <c r="L4" s="21"/>
      <c r="M4" s="21">
        <f t="shared" ref="M4:M13" si="0">(K4-K3)/K3</f>
        <v>-6.8816801050065629E-2</v>
      </c>
      <c r="N4" s="21"/>
      <c r="O4" s="19" t="s">
        <v>236</v>
      </c>
      <c r="P4" s="19">
        <f>SLOPE(M4:M13,H4:H13)</f>
        <v>0.64609808935995783</v>
      </c>
      <c r="Q4" s="19">
        <f>INTERCEPT(M4:M13,H4:H13)</f>
        <v>-5.9775314070361178E-3</v>
      </c>
      <c r="R4" s="19">
        <f>RSQ(M4:M13,H4:H13)</f>
        <v>0.72212914025471919</v>
      </c>
      <c r="S4" s="1"/>
    </row>
    <row r="5" spans="1:19" x14ac:dyDescent="0.35">
      <c r="A5" s="24">
        <v>43647</v>
      </c>
      <c r="B5" s="20">
        <v>10356602.255802633</v>
      </c>
      <c r="C5" s="21"/>
      <c r="D5" s="21"/>
      <c r="E5" s="19" t="s">
        <v>8</v>
      </c>
      <c r="F5" s="5">
        <f>SUM(B11:B13)</f>
        <v>29138293.17670811</v>
      </c>
      <c r="G5" s="12"/>
      <c r="H5" s="12">
        <f>(SUM(B11:B13)-SUM(B8:B10))/SUM(B8:B10)</f>
        <v>2.9871536090016543E-2</v>
      </c>
      <c r="I5" s="23"/>
      <c r="J5" s="23" t="s">
        <v>8</v>
      </c>
      <c r="K5" s="26">
        <v>2476.5</v>
      </c>
      <c r="L5" s="21"/>
      <c r="M5" s="21">
        <f t="shared" si="0"/>
        <v>-2.617801047120419E-3</v>
      </c>
      <c r="N5" s="21"/>
      <c r="O5" s="23"/>
      <c r="P5" s="23"/>
      <c r="Q5" s="4"/>
      <c r="R5" s="1"/>
      <c r="S5" s="1"/>
    </row>
    <row r="6" spans="1:19" x14ac:dyDescent="0.35">
      <c r="A6" s="24">
        <v>43678</v>
      </c>
      <c r="B6" s="20">
        <v>9959896.9897152428</v>
      </c>
      <c r="C6" s="21"/>
      <c r="D6" s="21"/>
      <c r="E6" s="19" t="s">
        <v>7</v>
      </c>
      <c r="F6" s="5">
        <f>SUM(B14:B16)</f>
        <v>39233774.639520615</v>
      </c>
      <c r="G6" s="12"/>
      <c r="H6" s="12">
        <f>(SUM(B14:B16)-SUM(B11:B13))/SUM(B11:B13)</f>
        <v>0.34646783878481929</v>
      </c>
      <c r="I6" s="23"/>
      <c r="J6" s="23" t="s">
        <v>7</v>
      </c>
      <c r="K6" s="26">
        <v>3091.6</v>
      </c>
      <c r="L6" s="21"/>
      <c r="M6" s="21">
        <f t="shared" si="0"/>
        <v>0.2483747223904704</v>
      </c>
      <c r="N6" s="21"/>
      <c r="O6" s="23"/>
      <c r="P6" s="23"/>
      <c r="Q6" s="4"/>
      <c r="R6" s="1"/>
      <c r="S6" s="1"/>
    </row>
    <row r="7" spans="1:19" x14ac:dyDescent="0.35">
      <c r="A7" s="24">
        <v>43709</v>
      </c>
      <c r="B7" s="20">
        <v>9368498.219378354</v>
      </c>
      <c r="C7" s="21"/>
      <c r="D7" s="21"/>
      <c r="E7" s="19" t="s">
        <v>6</v>
      </c>
      <c r="F7" s="5">
        <f>SUM(B17:B19)</f>
        <v>47617940.760723129</v>
      </c>
      <c r="G7" s="12">
        <f t="shared" ref="G7:G13" si="1">(F7-F3)/F3</f>
        <v>0.60410796116905052</v>
      </c>
      <c r="H7" s="12">
        <f>(SUM(B17:B19)-SUM(B14:B16))/SUM(B14:B16)</f>
        <v>0.21369766733474199</v>
      </c>
      <c r="I7" s="23"/>
      <c r="J7" s="23" t="s">
        <v>6</v>
      </c>
      <c r="K7" s="26">
        <v>3207.6</v>
      </c>
      <c r="L7" s="21">
        <f t="shared" ref="L7:L13" si="2">(K7-K3)/K3</f>
        <v>0.20292518282392646</v>
      </c>
      <c r="M7" s="21">
        <f t="shared" si="0"/>
        <v>3.7521024712123173E-2</v>
      </c>
      <c r="N7" s="21"/>
      <c r="O7" s="23"/>
      <c r="P7" s="23"/>
      <c r="Q7" s="5"/>
      <c r="R7" s="1"/>
      <c r="S7" s="1"/>
    </row>
    <row r="8" spans="1:19" x14ac:dyDescent="0.35">
      <c r="A8" s="24">
        <v>43739</v>
      </c>
      <c r="B8" s="20">
        <v>9755805.4506026171</v>
      </c>
      <c r="C8" s="21"/>
      <c r="D8" s="21"/>
      <c r="E8" s="19" t="s">
        <v>5</v>
      </c>
      <c r="F8" s="5">
        <f>SUM(B20:B22)</f>
        <v>44663323.03701134</v>
      </c>
      <c r="G8" s="12">
        <f t="shared" si="1"/>
        <v>0.5785922951650404</v>
      </c>
      <c r="H8" s="12">
        <f>(SUM(B20:B22)-SUM(B17:B19))/SUM(B17:B19)</f>
        <v>-6.2048414452832788E-2</v>
      </c>
      <c r="I8" s="23"/>
      <c r="J8" s="23" t="s">
        <v>5</v>
      </c>
      <c r="K8" s="26">
        <v>2828.8</v>
      </c>
      <c r="L8" s="21">
        <f t="shared" si="2"/>
        <v>0.13926701570680636</v>
      </c>
      <c r="M8" s="21">
        <f t="shared" si="0"/>
        <v>-0.11809452550193283</v>
      </c>
      <c r="N8" s="21"/>
      <c r="O8" s="23"/>
      <c r="P8" s="23"/>
      <c r="R8" s="1"/>
      <c r="S8" s="1"/>
    </row>
    <row r="9" spans="1:19" x14ac:dyDescent="0.35">
      <c r="A9" s="24">
        <v>43770</v>
      </c>
      <c r="B9" s="20">
        <v>9289804.6368023902</v>
      </c>
      <c r="C9" s="21"/>
      <c r="D9" s="21"/>
      <c r="E9" s="19" t="s">
        <v>4</v>
      </c>
      <c r="F9" s="5">
        <f>SUM(B23:B25)</f>
        <v>45063448.205621317</v>
      </c>
      <c r="G9" s="12">
        <f t="shared" si="1"/>
        <v>0.54653698939521578</v>
      </c>
      <c r="H9" s="12">
        <f>(SUM(B23:B25)-SUM(B20:B22))/SUM(B20:B22)</f>
        <v>8.958696787482727E-3</v>
      </c>
      <c r="I9" s="23"/>
      <c r="J9" s="23" t="s">
        <v>4</v>
      </c>
      <c r="K9" s="26">
        <v>3090.9</v>
      </c>
      <c r="L9" s="21">
        <f t="shared" si="2"/>
        <v>0.24809206541490009</v>
      </c>
      <c r="M9" s="21">
        <f t="shared" si="0"/>
        <v>9.265412895927598E-2</v>
      </c>
      <c r="N9" s="21"/>
      <c r="O9" s="23"/>
      <c r="P9" s="23"/>
      <c r="R9" s="1"/>
      <c r="S9" s="1"/>
    </row>
    <row r="10" spans="1:19" x14ac:dyDescent="0.35">
      <c r="A10" s="24">
        <v>43800</v>
      </c>
      <c r="B10" s="20">
        <v>9247523.7216269374</v>
      </c>
      <c r="C10" s="21"/>
      <c r="D10" s="21"/>
      <c r="E10" s="19" t="s">
        <v>3</v>
      </c>
      <c r="F10" s="5">
        <f>SUM(B26:B28)</f>
        <v>50553294.083990112</v>
      </c>
      <c r="G10" s="12">
        <f t="shared" si="1"/>
        <v>0.28851466748925092</v>
      </c>
      <c r="H10" s="12">
        <f>(SUM(B26:B28)-SUM(B23:B25))/SUM(B23:B25)</f>
        <v>0.12182480695482995</v>
      </c>
      <c r="I10" s="23"/>
      <c r="J10" s="23" t="s">
        <v>3</v>
      </c>
      <c r="K10" s="26">
        <v>3465.6</v>
      </c>
      <c r="L10" s="21">
        <f t="shared" si="2"/>
        <v>0.12097295898563851</v>
      </c>
      <c r="M10" s="21">
        <f t="shared" si="0"/>
        <v>0.12122682713772681</v>
      </c>
      <c r="N10" s="21"/>
      <c r="O10" s="23"/>
      <c r="P10" s="23"/>
      <c r="Q10" s="5"/>
      <c r="R10" s="1"/>
      <c r="S10" s="1"/>
    </row>
    <row r="11" spans="1:19" x14ac:dyDescent="0.35">
      <c r="A11" s="24">
        <v>43831</v>
      </c>
      <c r="B11" s="20">
        <v>9411647.473015435</v>
      </c>
      <c r="C11" s="21"/>
      <c r="D11" s="21"/>
      <c r="E11" s="19" t="s">
        <v>2</v>
      </c>
      <c r="F11" s="5">
        <f>SUM(B29:B31)</f>
        <v>50870123.117400594</v>
      </c>
      <c r="G11" s="12">
        <f t="shared" si="1"/>
        <v>6.8297416997082194E-2</v>
      </c>
      <c r="H11" s="12">
        <f>(SUM(B29:B31)-SUM(B26:B28))/SUM(B26:B28)</f>
        <v>6.2672282618042039E-3</v>
      </c>
      <c r="I11" s="23"/>
      <c r="J11" s="23" t="s">
        <v>2</v>
      </c>
      <c r="K11" s="26">
        <v>3479.6</v>
      </c>
      <c r="L11" s="21">
        <f t="shared" si="2"/>
        <v>8.4798603317121843E-2</v>
      </c>
      <c r="M11" s="21">
        <f t="shared" si="0"/>
        <v>4.0397045244690679E-3</v>
      </c>
      <c r="N11" s="21"/>
      <c r="O11" s="23"/>
      <c r="P11" s="23"/>
      <c r="R11" s="1"/>
      <c r="S11" s="1"/>
    </row>
    <row r="12" spans="1:19" x14ac:dyDescent="0.35">
      <c r="A12" s="24">
        <v>43862</v>
      </c>
      <c r="B12" s="20">
        <v>9121527.7621094435</v>
      </c>
      <c r="C12" s="21"/>
      <c r="D12" s="21"/>
      <c r="E12" s="19" t="s">
        <v>1</v>
      </c>
      <c r="F12" s="5">
        <f>SUM(B32:B34)</f>
        <v>45294779.152873099</v>
      </c>
      <c r="G12" s="12">
        <f t="shared" si="1"/>
        <v>1.413813556457694E-2</v>
      </c>
      <c r="H12" s="12">
        <f>(SUM(B32:B34)-SUM(B29:B31))/SUM(B29:B31)</f>
        <v>-0.10959957678223896</v>
      </c>
      <c r="I12" s="23"/>
      <c r="J12" s="23" t="s">
        <v>1</v>
      </c>
      <c r="K12" s="26">
        <v>3291.5</v>
      </c>
      <c r="L12" s="21">
        <f t="shared" si="2"/>
        <v>0.16356759049773748</v>
      </c>
      <c r="M12" s="21">
        <f t="shared" si="0"/>
        <v>-5.4057937693987791E-2</v>
      </c>
      <c r="N12" s="21"/>
      <c r="O12" s="23"/>
      <c r="P12" s="23"/>
      <c r="R12" s="1"/>
      <c r="S12" s="1"/>
    </row>
    <row r="13" spans="1:19" x14ac:dyDescent="0.35">
      <c r="A13" s="24">
        <v>43891</v>
      </c>
      <c r="B13" s="20">
        <v>10605117.941583231</v>
      </c>
      <c r="C13" s="21"/>
      <c r="D13" s="21"/>
      <c r="E13" s="19" t="s">
        <v>0</v>
      </c>
      <c r="F13" s="5">
        <f>SUM(B35:B37)</f>
        <v>44789835.6834445</v>
      </c>
      <c r="G13" s="12">
        <f t="shared" si="1"/>
        <v>-6.0717173911845924E-3</v>
      </c>
      <c r="H13" s="12">
        <f>(SUM(B35:B37)-SUM(B32:B34))/SUM(B32:B34)</f>
        <v>-1.114793975977626E-2</v>
      </c>
      <c r="I13" s="23"/>
      <c r="J13" s="23" t="s">
        <v>0</v>
      </c>
      <c r="K13" s="25">
        <v>3296</v>
      </c>
      <c r="L13" s="21">
        <f t="shared" si="2"/>
        <v>6.635607751787502E-2</v>
      </c>
      <c r="M13" s="21">
        <f t="shared" si="0"/>
        <v>1.3671578307762418E-3</v>
      </c>
      <c r="N13" s="21"/>
      <c r="O13" s="23"/>
      <c r="P13" s="23"/>
      <c r="Q13" s="5"/>
      <c r="R13" s="1"/>
      <c r="S13" s="1"/>
    </row>
    <row r="14" spans="1:19" x14ac:dyDescent="0.35">
      <c r="A14" s="24">
        <v>43922</v>
      </c>
      <c r="B14" s="20">
        <v>10884423.110970872</v>
      </c>
      <c r="C14" s="21"/>
      <c r="D14" s="21"/>
      <c r="E14" s="21"/>
      <c r="F14" s="21"/>
      <c r="G14" s="21"/>
      <c r="H14" s="21"/>
      <c r="I14" s="23"/>
      <c r="J14" s="22"/>
      <c r="K14" s="27"/>
      <c r="L14" s="23"/>
      <c r="M14" s="23"/>
      <c r="N14" s="21"/>
      <c r="O14" s="23"/>
      <c r="P14" s="23"/>
      <c r="R14" s="1"/>
      <c r="S14" s="1"/>
    </row>
    <row r="15" spans="1:19" x14ac:dyDescent="0.35">
      <c r="A15" s="24">
        <v>43952</v>
      </c>
      <c r="B15" s="20">
        <v>13666312.082292709</v>
      </c>
      <c r="C15" s="21">
        <f t="shared" ref="C15:C39" si="3">(B15-B3)/B3</f>
        <v>0.33272135580940798</v>
      </c>
      <c r="D15" s="21"/>
      <c r="E15" s="21"/>
      <c r="F15" s="21"/>
      <c r="G15" s="21"/>
      <c r="H15" s="21"/>
      <c r="I15" s="23"/>
      <c r="N15" s="21"/>
      <c r="O15" s="23"/>
      <c r="P15" s="23"/>
      <c r="R15" s="1"/>
      <c r="S15" s="1"/>
    </row>
    <row r="16" spans="1:19" x14ac:dyDescent="0.35">
      <c r="A16" s="24">
        <v>43983</v>
      </c>
      <c r="B16" s="20">
        <v>14683039.446257034</v>
      </c>
      <c r="C16" s="21">
        <f t="shared" si="3"/>
        <v>0.42437812931629149</v>
      </c>
      <c r="D16" s="21"/>
      <c r="E16" s="21"/>
      <c r="F16" s="21"/>
      <c r="G16" s="21"/>
      <c r="H16" s="21"/>
      <c r="I16" s="23"/>
      <c r="N16" s="21"/>
      <c r="O16" s="23"/>
      <c r="P16" s="23"/>
      <c r="Q16" s="5"/>
      <c r="R16" s="1"/>
      <c r="S16" s="1"/>
    </row>
    <row r="17" spans="1:20" x14ac:dyDescent="0.35">
      <c r="A17" s="24">
        <v>44013</v>
      </c>
      <c r="B17" s="20">
        <v>16415493.071664743</v>
      </c>
      <c r="C17" s="21">
        <f t="shared" si="3"/>
        <v>0.58502689069355862</v>
      </c>
      <c r="D17" s="21"/>
      <c r="E17" s="21"/>
      <c r="F17" s="21"/>
      <c r="G17" s="21"/>
      <c r="H17" s="21"/>
      <c r="I17" s="23"/>
      <c r="N17" s="21"/>
      <c r="O17" s="23"/>
      <c r="P17" s="23"/>
      <c r="R17" s="1"/>
      <c r="S17" s="1"/>
    </row>
    <row r="18" spans="1:20" x14ac:dyDescent="0.35">
      <c r="A18" s="24">
        <v>44044</v>
      </c>
      <c r="B18" s="20">
        <v>16035413.102787238</v>
      </c>
      <c r="C18" s="21">
        <f t="shared" si="3"/>
        <v>0.60999788645863251</v>
      </c>
      <c r="D18" s="21"/>
      <c r="E18" s="21"/>
      <c r="F18" s="21"/>
      <c r="G18" s="21"/>
      <c r="H18" s="21"/>
      <c r="I18" s="23"/>
      <c r="N18" s="21"/>
      <c r="O18" s="23"/>
      <c r="P18" s="23"/>
      <c r="R18" s="1"/>
      <c r="S18" s="1"/>
    </row>
    <row r="19" spans="1:20" x14ac:dyDescent="0.35">
      <c r="A19" s="24">
        <v>44075</v>
      </c>
      <c r="B19" s="20">
        <v>15167034.586271144</v>
      </c>
      <c r="C19" s="21">
        <f t="shared" si="3"/>
        <v>0.61893979495014007</v>
      </c>
      <c r="D19" s="21"/>
      <c r="E19" s="21"/>
      <c r="F19" s="21"/>
      <c r="G19" s="21"/>
      <c r="H19" s="21"/>
      <c r="I19" s="23"/>
      <c r="N19" s="21"/>
      <c r="O19" s="23"/>
      <c r="P19" s="23"/>
      <c r="Q19" s="5"/>
      <c r="R19" s="1"/>
      <c r="S19" s="1"/>
    </row>
    <row r="20" spans="1:20" x14ac:dyDescent="0.35">
      <c r="A20" s="24">
        <v>44105</v>
      </c>
      <c r="B20" s="20">
        <v>15090099.215023648</v>
      </c>
      <c r="C20" s="21">
        <f t="shared" si="3"/>
        <v>0.54678148220878375</v>
      </c>
      <c r="D20" s="21"/>
      <c r="E20" s="21"/>
      <c r="F20" s="21"/>
      <c r="G20" s="21"/>
      <c r="H20" s="21"/>
      <c r="I20" s="23"/>
      <c r="N20" s="21"/>
      <c r="O20" s="23"/>
      <c r="P20" s="23"/>
      <c r="R20" s="1"/>
      <c r="S20" s="1"/>
    </row>
    <row r="21" spans="1:20" x14ac:dyDescent="0.35">
      <c r="A21" s="24">
        <v>44136</v>
      </c>
      <c r="B21" s="20">
        <v>14535285.438581733</v>
      </c>
      <c r="C21" s="21">
        <f t="shared" si="3"/>
        <v>0.56464920489273829</v>
      </c>
      <c r="D21" s="21"/>
      <c r="E21" s="21"/>
      <c r="F21" s="21"/>
      <c r="G21" s="21"/>
      <c r="H21" s="21"/>
      <c r="I21" s="23"/>
      <c r="N21" s="21"/>
      <c r="O21" s="23"/>
      <c r="P21" s="23"/>
      <c r="R21" s="1"/>
      <c r="S21" s="1"/>
    </row>
    <row r="22" spans="1:20" x14ac:dyDescent="0.35">
      <c r="A22" s="24">
        <v>44166</v>
      </c>
      <c r="B22" s="20">
        <v>15037938.383405957</v>
      </c>
      <c r="C22" s="21">
        <f t="shared" si="3"/>
        <v>0.62615840046315663</v>
      </c>
      <c r="D22" s="21"/>
      <c r="E22" s="21"/>
      <c r="F22" s="21"/>
      <c r="G22" s="21"/>
      <c r="H22" s="21"/>
      <c r="I22" s="23"/>
      <c r="N22" s="21"/>
      <c r="O22" s="23"/>
      <c r="P22" s="23"/>
      <c r="Q22" s="5"/>
      <c r="R22" s="1"/>
      <c r="S22" s="1"/>
      <c r="T22" s="1"/>
    </row>
    <row r="23" spans="1:20" x14ac:dyDescent="0.35">
      <c r="A23" s="24">
        <v>44197</v>
      </c>
      <c r="B23" s="20">
        <v>14793821.559880888</v>
      </c>
      <c r="C23" s="21">
        <f t="shared" si="3"/>
        <v>0.57186311985196325</v>
      </c>
      <c r="D23" s="21"/>
      <c r="E23" s="21"/>
      <c r="F23" s="21"/>
      <c r="G23" s="21"/>
      <c r="H23" s="21"/>
      <c r="I23" s="23"/>
      <c r="N23" s="21"/>
      <c r="O23" s="23"/>
      <c r="P23" s="23"/>
      <c r="R23" s="1"/>
      <c r="S23" s="1"/>
    </row>
    <row r="24" spans="1:20" x14ac:dyDescent="0.35">
      <c r="A24" s="24">
        <v>44228</v>
      </c>
      <c r="B24" s="20">
        <v>13146450.70986997</v>
      </c>
      <c r="C24" s="21">
        <f t="shared" si="3"/>
        <v>0.44125535247285402</v>
      </c>
      <c r="D24" s="21"/>
      <c r="E24" s="21"/>
      <c r="F24" s="21"/>
      <c r="G24" s="21"/>
      <c r="H24" s="21"/>
      <c r="I24" s="23"/>
      <c r="N24" s="21"/>
      <c r="O24" s="23"/>
      <c r="P24" s="23"/>
      <c r="R24" s="1"/>
      <c r="S24" s="1"/>
    </row>
    <row r="25" spans="1:20" x14ac:dyDescent="0.35">
      <c r="A25" s="24">
        <v>44256</v>
      </c>
      <c r="B25" s="20">
        <v>17123175.935870461</v>
      </c>
      <c r="C25" s="21">
        <f t="shared" si="3"/>
        <v>0.61461438054635664</v>
      </c>
      <c r="D25" s="21"/>
      <c r="E25" s="21"/>
      <c r="F25" s="21"/>
      <c r="G25" s="21"/>
      <c r="H25" s="21"/>
      <c r="I25" s="23"/>
      <c r="N25" s="21"/>
      <c r="O25" s="21"/>
      <c r="P25" s="23"/>
      <c r="Q25" s="5"/>
      <c r="R25" s="1"/>
      <c r="S25" s="1"/>
    </row>
    <row r="26" spans="1:20" x14ac:dyDescent="0.35">
      <c r="A26" s="24">
        <v>44287</v>
      </c>
      <c r="B26" s="20">
        <v>16186704.09733093</v>
      </c>
      <c r="C26" s="21">
        <f t="shared" si="3"/>
        <v>0.48714396089726286</v>
      </c>
      <c r="D26" s="21"/>
      <c r="E26" s="21"/>
      <c r="F26" s="21"/>
      <c r="G26" s="21"/>
      <c r="H26" s="21"/>
      <c r="I26" s="23"/>
      <c r="N26" s="21"/>
      <c r="O26" s="21"/>
      <c r="P26" s="23"/>
      <c r="R26" s="1"/>
      <c r="S26" s="1"/>
    </row>
    <row r="27" spans="1:20" x14ac:dyDescent="0.35">
      <c r="A27" s="24">
        <v>44317</v>
      </c>
      <c r="B27" s="20">
        <v>16505719.92795115</v>
      </c>
      <c r="C27" s="21">
        <f t="shared" si="3"/>
        <v>0.2077669402367468</v>
      </c>
      <c r="D27" s="21"/>
      <c r="E27" s="21"/>
      <c r="F27" s="21"/>
      <c r="G27" s="21"/>
      <c r="H27" s="21"/>
      <c r="I27" s="23"/>
      <c r="N27" s="21"/>
      <c r="O27" s="21"/>
      <c r="P27" s="23"/>
      <c r="R27" s="1"/>
      <c r="S27" s="1"/>
    </row>
    <row r="28" spans="1:20" x14ac:dyDescent="0.35">
      <c r="A28" s="24">
        <v>44348</v>
      </c>
      <c r="B28" s="20">
        <v>17860870.058708031</v>
      </c>
      <c r="C28" s="21">
        <f t="shared" si="3"/>
        <v>0.2164286641115768</v>
      </c>
      <c r="D28" s="21"/>
      <c r="E28" s="21"/>
      <c r="F28" s="21"/>
      <c r="G28" s="21"/>
      <c r="H28" s="21"/>
      <c r="I28" s="23"/>
      <c r="N28" s="21"/>
      <c r="O28" s="21"/>
      <c r="P28" s="23"/>
      <c r="Q28" s="5"/>
      <c r="R28" s="1"/>
      <c r="S28" s="1"/>
    </row>
    <row r="29" spans="1:20" x14ac:dyDescent="0.35">
      <c r="A29" s="24">
        <v>44378</v>
      </c>
      <c r="B29" s="20">
        <v>18436172.235907663</v>
      </c>
      <c r="C29" s="21">
        <f t="shared" si="3"/>
        <v>0.12309585556896077</v>
      </c>
      <c r="D29" s="21"/>
      <c r="E29" s="21"/>
      <c r="F29" s="21"/>
      <c r="G29" s="21"/>
      <c r="H29" s="21"/>
      <c r="I29" s="23"/>
      <c r="N29" s="21"/>
      <c r="O29" s="21"/>
      <c r="P29" s="23"/>
      <c r="R29" s="1"/>
      <c r="S29" s="1"/>
    </row>
    <row r="30" spans="1:20" x14ac:dyDescent="0.35">
      <c r="A30" s="24">
        <v>44409</v>
      </c>
      <c r="B30" s="20">
        <v>16918128.023600426</v>
      </c>
      <c r="C30" s="21">
        <f t="shared" si="3"/>
        <v>5.5047844115706415E-2</v>
      </c>
      <c r="D30" s="21"/>
      <c r="E30" s="21"/>
      <c r="F30" s="21"/>
      <c r="G30" s="21"/>
      <c r="H30" s="21"/>
      <c r="I30" s="23"/>
      <c r="N30" s="21"/>
      <c r="O30" s="21"/>
      <c r="P30" s="23"/>
      <c r="R30" s="1"/>
      <c r="S30" s="1"/>
    </row>
    <row r="31" spans="1:20" x14ac:dyDescent="0.35">
      <c r="A31" s="24">
        <v>44440</v>
      </c>
      <c r="B31" s="20">
        <v>15515822.857892508</v>
      </c>
      <c r="C31" s="21">
        <f t="shared" si="3"/>
        <v>2.2996471039703335E-2</v>
      </c>
      <c r="D31" s="21"/>
      <c r="E31" s="21"/>
      <c r="F31" s="21"/>
      <c r="G31" s="21"/>
      <c r="H31" s="21"/>
      <c r="I31" s="23"/>
      <c r="N31" s="21"/>
      <c r="O31" s="21"/>
      <c r="P31" s="23"/>
      <c r="Q31" s="5"/>
      <c r="R31" s="1"/>
      <c r="S31" s="1"/>
    </row>
    <row r="32" spans="1:20" x14ac:dyDescent="0.35">
      <c r="A32" s="24">
        <v>44470</v>
      </c>
      <c r="B32" s="20">
        <v>15356376.592581142</v>
      </c>
      <c r="C32" s="21">
        <f t="shared" si="3"/>
        <v>1.7645833454321424E-2</v>
      </c>
      <c r="D32" s="21"/>
      <c r="E32" s="21"/>
      <c r="F32" s="21"/>
      <c r="G32" s="21"/>
      <c r="H32" s="21"/>
      <c r="I32" s="23"/>
      <c r="N32" s="21"/>
      <c r="O32" s="21"/>
      <c r="P32" s="23"/>
      <c r="R32" s="1"/>
      <c r="S32" s="1"/>
    </row>
    <row r="33" spans="1:19" x14ac:dyDescent="0.35">
      <c r="A33" s="24">
        <v>44501</v>
      </c>
      <c r="B33" s="20">
        <v>14754435.825444832</v>
      </c>
      <c r="C33" s="21">
        <f t="shared" si="3"/>
        <v>1.5077129911834934E-2</v>
      </c>
      <c r="D33" s="21"/>
      <c r="E33" s="21"/>
      <c r="F33" s="21"/>
      <c r="G33" s="21"/>
      <c r="H33" s="21"/>
      <c r="I33" s="23"/>
      <c r="N33" s="21"/>
      <c r="O33" s="21"/>
      <c r="P33" s="23"/>
      <c r="R33" s="1"/>
      <c r="S33" s="1"/>
    </row>
    <row r="34" spans="1:19" x14ac:dyDescent="0.35">
      <c r="A34" s="24">
        <v>44531</v>
      </c>
      <c r="B34" s="20">
        <v>15183966.734847128</v>
      </c>
      <c r="C34" s="21">
        <f t="shared" si="3"/>
        <v>9.7106629724131709E-3</v>
      </c>
      <c r="D34" s="21"/>
      <c r="E34" s="21"/>
      <c r="F34" s="21"/>
      <c r="G34" s="21"/>
      <c r="H34" s="21"/>
      <c r="I34" s="23"/>
      <c r="N34" s="21"/>
      <c r="O34" s="21"/>
      <c r="P34" s="23"/>
      <c r="Q34" s="5"/>
      <c r="R34" s="1"/>
      <c r="S34" s="1"/>
    </row>
    <row r="35" spans="1:19" x14ac:dyDescent="0.35">
      <c r="A35" s="24">
        <v>44562</v>
      </c>
      <c r="B35" s="20">
        <v>14921550.749847457</v>
      </c>
      <c r="C35" s="21">
        <f t="shared" si="3"/>
        <v>8.6339550230182128E-3</v>
      </c>
      <c r="D35" s="21"/>
      <c r="E35" s="21"/>
      <c r="F35" s="21"/>
      <c r="G35" s="21"/>
      <c r="H35" s="21"/>
      <c r="I35" s="23"/>
      <c r="N35" s="21"/>
      <c r="O35" s="21"/>
      <c r="P35" s="23"/>
      <c r="R35" s="1"/>
      <c r="S35" s="1"/>
    </row>
    <row r="36" spans="1:19" x14ac:dyDescent="0.35">
      <c r="A36" s="24">
        <v>44593</v>
      </c>
      <c r="B36" s="20">
        <v>13582605.581057638</v>
      </c>
      <c r="C36" s="21">
        <f t="shared" si="3"/>
        <v>3.3176625449195654E-2</v>
      </c>
      <c r="D36" s="21"/>
      <c r="E36" s="21"/>
      <c r="F36" s="21"/>
      <c r="G36" s="21"/>
      <c r="H36" s="21"/>
      <c r="I36" s="23"/>
      <c r="N36" s="21"/>
      <c r="O36" s="21"/>
      <c r="P36" s="23"/>
      <c r="R36" s="1"/>
      <c r="S36" s="1"/>
    </row>
    <row r="37" spans="1:19" x14ac:dyDescent="0.35">
      <c r="A37" s="24">
        <v>44621</v>
      </c>
      <c r="B37" s="20">
        <v>16285679.352539409</v>
      </c>
      <c r="C37" s="21">
        <f t="shared" si="3"/>
        <v>-4.8910119621946045E-2</v>
      </c>
      <c r="D37" s="21"/>
      <c r="E37" s="21"/>
      <c r="F37" s="21"/>
      <c r="G37" s="21"/>
      <c r="H37" s="21"/>
      <c r="I37" s="23"/>
      <c r="N37" s="21"/>
      <c r="O37" s="21"/>
      <c r="P37" s="23"/>
      <c r="Q37" s="5"/>
      <c r="R37" s="1"/>
      <c r="S37" s="1"/>
    </row>
    <row r="38" spans="1:19" x14ac:dyDescent="0.35">
      <c r="A38" s="24">
        <v>44652</v>
      </c>
      <c r="B38" s="20">
        <v>15047768.235068213</v>
      </c>
      <c r="C38" s="21">
        <f t="shared" si="3"/>
        <v>-7.0362431747332602E-2</v>
      </c>
      <c r="D38" s="21"/>
      <c r="E38" s="21"/>
      <c r="F38" s="21"/>
      <c r="G38" s="21"/>
      <c r="H38" s="21"/>
      <c r="I38" s="23"/>
      <c r="N38" s="21"/>
      <c r="O38" s="21"/>
      <c r="P38" s="23"/>
      <c r="R38" s="1"/>
      <c r="S38" s="1"/>
    </row>
    <row r="39" spans="1:19" x14ac:dyDescent="0.35">
      <c r="A39" s="24">
        <v>44682</v>
      </c>
      <c r="B39" s="20">
        <v>15786589.050590418</v>
      </c>
      <c r="C39" s="21">
        <f t="shared" si="3"/>
        <v>-4.3568585950797538E-2</v>
      </c>
      <c r="D39" s="21"/>
      <c r="E39" s="21"/>
      <c r="F39" s="21"/>
      <c r="G39" s="21"/>
      <c r="H39" s="21"/>
      <c r="I39" s="23"/>
      <c r="N39" s="21"/>
      <c r="O39" s="21"/>
      <c r="P39" s="23"/>
      <c r="R39" s="1"/>
      <c r="S39" s="1"/>
    </row>
    <row r="40" spans="1:19" x14ac:dyDescent="0.35">
      <c r="A40" s="22"/>
      <c r="B40" s="23"/>
      <c r="C40" s="21"/>
      <c r="D40" s="21"/>
      <c r="E40" s="21"/>
      <c r="F40" s="21"/>
      <c r="G40" s="21"/>
      <c r="H40" s="21"/>
      <c r="I40" s="23"/>
      <c r="N40" s="21"/>
      <c r="O40" s="23"/>
      <c r="P40" s="23"/>
      <c r="R40" s="1"/>
      <c r="S40" s="1"/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D285-5314-4E28-8FF5-51BDAC8B9EC8}">
  <dimension ref="A1:AA44"/>
  <sheetViews>
    <sheetView topLeftCell="G1" zoomScale="65" zoomScaleNormal="65" workbookViewId="0">
      <selection activeCell="S2" sqref="S2:V13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3.5429687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8.269531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1796875" customWidth="1"/>
    <col min="25" max="27" width="11.81640625" bestFit="1" customWidth="1"/>
  </cols>
  <sheetData>
    <row r="1" spans="1:27" x14ac:dyDescent="0.35">
      <c r="A1" s="22" t="s">
        <v>96</v>
      </c>
      <c r="B1" s="23"/>
      <c r="C1" s="21"/>
      <c r="D1" s="21"/>
      <c r="E1" s="21"/>
      <c r="F1" s="21"/>
      <c r="G1" s="21"/>
      <c r="H1" s="21"/>
      <c r="I1" s="23"/>
      <c r="J1" s="23" t="s">
        <v>191</v>
      </c>
      <c r="K1" s="23"/>
      <c r="L1" s="21"/>
      <c r="M1" s="21"/>
      <c r="N1" s="21"/>
      <c r="O1" s="21"/>
      <c r="P1" s="21"/>
      <c r="Q1" s="21"/>
      <c r="R1" s="23"/>
      <c r="S1" s="23" t="s">
        <v>192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25411826.153734766</v>
      </c>
      <c r="C3" s="21"/>
      <c r="D3" s="21"/>
      <c r="E3" s="19" t="s">
        <v>10</v>
      </c>
      <c r="F3" s="5">
        <f>SUM(B5:B7)</f>
        <v>72574941.667890742</v>
      </c>
      <c r="G3" s="12"/>
      <c r="H3" s="12"/>
      <c r="I3" s="23"/>
      <c r="J3" s="22">
        <v>43586</v>
      </c>
      <c r="K3" s="27">
        <v>119286</v>
      </c>
      <c r="L3" s="21"/>
      <c r="M3" s="21"/>
      <c r="N3" s="19" t="s">
        <v>10</v>
      </c>
      <c r="O3" s="5">
        <f>SUM(K5:K7)</f>
        <v>404610</v>
      </c>
      <c r="P3" s="12"/>
      <c r="Q3" s="12"/>
      <c r="R3" s="23"/>
      <c r="S3" s="23" t="s">
        <v>10</v>
      </c>
      <c r="T3" s="26">
        <v>347.1</v>
      </c>
      <c r="U3" s="21"/>
      <c r="V3" s="21"/>
      <c r="W3" s="23"/>
      <c r="X3" s="19" t="s">
        <v>235</v>
      </c>
      <c r="Y3" s="19">
        <f>SLOPE(U7:U13,G7:G13)</f>
        <v>0.78693045883357171</v>
      </c>
      <c r="Z3" s="19">
        <f>INTERCEPT(U7:U13,G7:G13)</f>
        <v>0.16712950727638765</v>
      </c>
      <c r="AA3" s="19">
        <f>RSQ(U7:U13,G7:G13)</f>
        <v>0.95680837828954846</v>
      </c>
    </row>
    <row r="4" spans="1:27" x14ac:dyDescent="0.35">
      <c r="A4" s="24">
        <v>43617</v>
      </c>
      <c r="B4" s="20">
        <v>25262698.248779997</v>
      </c>
      <c r="C4" s="21"/>
      <c r="D4" s="21"/>
      <c r="E4" s="19" t="s">
        <v>9</v>
      </c>
      <c r="F4" s="5">
        <f>SUM(B8:B10)</f>
        <v>75765703.355531216</v>
      </c>
      <c r="G4" s="12"/>
      <c r="H4" s="12">
        <f>(SUM(B8:B10)-SUM(B5:B7))/SUM(B5:B7)</f>
        <v>4.3965060312988975E-2</v>
      </c>
      <c r="I4" s="23"/>
      <c r="J4" s="22">
        <v>43617</v>
      </c>
      <c r="K4" s="27">
        <v>112916</v>
      </c>
      <c r="L4" s="21"/>
      <c r="M4" s="21"/>
      <c r="N4" s="19" t="s">
        <v>9</v>
      </c>
      <c r="O4" s="5">
        <f>SUM(K8:K10)</f>
        <v>335729</v>
      </c>
      <c r="P4" s="12"/>
      <c r="Q4" s="12">
        <f>(SUM(K8:K10)-SUM(K5:K7))/SUM(K5:K7)</f>
        <v>-0.17024047848545512</v>
      </c>
      <c r="R4" s="23"/>
      <c r="S4" s="23" t="s">
        <v>9</v>
      </c>
      <c r="T4" s="26">
        <v>370.9</v>
      </c>
      <c r="U4" s="21"/>
      <c r="V4" s="21">
        <f t="shared" ref="V4:V13" si="0">(T4-T3)/T3</f>
        <v>6.8568135983866185E-2</v>
      </c>
      <c r="W4" s="23"/>
      <c r="X4" s="19" t="s">
        <v>236</v>
      </c>
      <c r="Y4" s="19">
        <f>SLOPE(V4:V13,H4:H13)</f>
        <v>1.1631266615190936</v>
      </c>
      <c r="Z4" s="19">
        <f>INTERCEPT(V4:V13,H4:H13)</f>
        <v>3.27235348861247E-2</v>
      </c>
      <c r="AA4" s="19">
        <f>RSQ(V4:V13,H4:H13)</f>
        <v>0.9425487381385671</v>
      </c>
    </row>
    <row r="5" spans="1:27" x14ac:dyDescent="0.35">
      <c r="A5" s="24">
        <v>43647</v>
      </c>
      <c r="B5" s="20">
        <v>25679059.692368299</v>
      </c>
      <c r="C5" s="21"/>
      <c r="D5" s="21"/>
      <c r="E5" s="19" t="s">
        <v>8</v>
      </c>
      <c r="F5" s="5">
        <f>SUM(B11:B13)</f>
        <v>76000687.283496991</v>
      </c>
      <c r="G5" s="12"/>
      <c r="H5" s="12">
        <f>(SUM(B11:B13)-SUM(B8:B10))/SUM(B8:B10)</f>
        <v>3.1014551117292612E-3</v>
      </c>
      <c r="I5" s="23"/>
      <c r="J5" s="22">
        <v>43647</v>
      </c>
      <c r="K5" s="27">
        <v>132447</v>
      </c>
      <c r="L5" s="21"/>
      <c r="M5" s="21"/>
      <c r="N5" s="19" t="s">
        <v>8</v>
      </c>
      <c r="O5" s="5">
        <f>SUM(K11:K13)</f>
        <v>331497</v>
      </c>
      <c r="P5" s="12"/>
      <c r="Q5" s="12">
        <f>(SUM(K11:K13)-SUM(K8:K10))/SUM(K8:K10)</f>
        <v>-1.2605404954591353E-2</v>
      </c>
      <c r="R5" s="23"/>
      <c r="S5" s="23" t="s">
        <v>8</v>
      </c>
      <c r="T5" s="26">
        <v>339.6</v>
      </c>
      <c r="U5" s="21"/>
      <c r="V5" s="21">
        <f t="shared" si="0"/>
        <v>-8.4389323267727037E-2</v>
      </c>
      <c r="W5" s="23"/>
      <c r="X5" s="19" t="s">
        <v>237</v>
      </c>
      <c r="Y5" s="19">
        <f>SLOPE(U7:U13,P7:P13)</f>
        <v>0.30737963207987928</v>
      </c>
      <c r="Z5" s="19">
        <f>INTERCEPT(U7:U13,P7:P13)</f>
        <v>0.34014790261743144</v>
      </c>
      <c r="AA5" s="19">
        <f>RSQ(U7:U13,P7:P13)</f>
        <v>3.6295763771977158E-2</v>
      </c>
    </row>
    <row r="6" spans="1:27" x14ac:dyDescent="0.35">
      <c r="A6" s="24">
        <v>43678</v>
      </c>
      <c r="B6" s="20">
        <v>24030372.664248578</v>
      </c>
      <c r="C6" s="21"/>
      <c r="D6" s="21"/>
      <c r="E6" s="19" t="s">
        <v>7</v>
      </c>
      <c r="F6" s="5">
        <f>SUM(B14:B16)</f>
        <v>157331969.37476671</v>
      </c>
      <c r="G6" s="12"/>
      <c r="H6" s="12">
        <f>(SUM(B14:B16)-SUM(B11:B13))/SUM(B11:B13)</f>
        <v>1.0701387710862218</v>
      </c>
      <c r="I6" s="23"/>
      <c r="J6" s="22">
        <v>43678</v>
      </c>
      <c r="K6" s="27">
        <v>138649</v>
      </c>
      <c r="L6" s="21"/>
      <c r="M6" s="21"/>
      <c r="N6" s="19" t="s">
        <v>7</v>
      </c>
      <c r="O6" s="5">
        <f>SUM(K14:K16)</f>
        <v>700513</v>
      </c>
      <c r="P6" s="12"/>
      <c r="Q6" s="12">
        <f>(SUM(K14:K16)-SUM(K11:K13))/SUM(K11:K13)</f>
        <v>1.1131805114375093</v>
      </c>
      <c r="R6" s="23"/>
      <c r="S6" s="23" t="s">
        <v>7</v>
      </c>
      <c r="T6" s="26">
        <v>782.5</v>
      </c>
      <c r="U6" s="21"/>
      <c r="V6" s="21">
        <f t="shared" si="0"/>
        <v>1.3041813898704357</v>
      </c>
      <c r="W6" s="23"/>
      <c r="X6" s="19" t="s">
        <v>238</v>
      </c>
      <c r="Y6" s="19">
        <f>SLOPE(V4:V13,Q4:Q13)</f>
        <v>0.69290862577354451</v>
      </c>
      <c r="Z6" s="19">
        <f>INTERCEPT(V4:V13,Q4:Q13)</f>
        <v>2.196955729379417E-2</v>
      </c>
      <c r="AA6" s="19">
        <f>RSQ(V4:V13,Q4:Q13)</f>
        <v>0.50723532699626761</v>
      </c>
    </row>
    <row r="7" spans="1:27" x14ac:dyDescent="0.35">
      <c r="A7" s="24">
        <v>43709</v>
      </c>
      <c r="B7" s="20">
        <v>22865509.311273865</v>
      </c>
      <c r="C7" s="21"/>
      <c r="D7" s="21"/>
      <c r="E7" s="19" t="s">
        <v>6</v>
      </c>
      <c r="F7" s="5">
        <f>SUM(B17:B19)</f>
        <v>158349572.62173396</v>
      </c>
      <c r="G7" s="12">
        <f t="shared" ref="G7:G13" si="1">(F7-F3)/F3</f>
        <v>1.1818766778532928</v>
      </c>
      <c r="H7" s="12">
        <f>(SUM(B17:B19)-SUM(B14:B16))/SUM(B14:B16)</f>
        <v>6.4678733191428656E-3</v>
      </c>
      <c r="I7" s="23"/>
      <c r="J7" s="22">
        <v>43709</v>
      </c>
      <c r="K7" s="27">
        <v>133514</v>
      </c>
      <c r="L7" s="21"/>
      <c r="M7" s="21"/>
      <c r="N7" s="19" t="s">
        <v>6</v>
      </c>
      <c r="O7" s="5">
        <f>SUM(K17:K19)</f>
        <v>447100</v>
      </c>
      <c r="P7" s="12">
        <f t="shared" ref="P7:P13" si="2">(O7-O3)/O3</f>
        <v>0.10501470551889473</v>
      </c>
      <c r="Q7" s="12">
        <f>(SUM(K17:K19)-SUM(K14:K16))/SUM(K14:K16)</f>
        <v>-0.36175345782305252</v>
      </c>
      <c r="R7" s="23"/>
      <c r="S7" s="23" t="s">
        <v>6</v>
      </c>
      <c r="T7" s="26">
        <v>717.7</v>
      </c>
      <c r="U7" s="21">
        <f t="shared" ref="U7:U13" si="3">(T7-T3)/T3</f>
        <v>1.0677038317487755</v>
      </c>
      <c r="V7" s="21">
        <f t="shared" si="0"/>
        <v>-8.2811501597444034E-2</v>
      </c>
      <c r="W7" s="23"/>
      <c r="X7" s="23"/>
    </row>
    <row r="8" spans="1:27" x14ac:dyDescent="0.35">
      <c r="A8" s="24">
        <v>43739</v>
      </c>
      <c r="B8" s="20">
        <v>21906626.847631827</v>
      </c>
      <c r="C8" s="21"/>
      <c r="D8" s="21"/>
      <c r="E8" s="19" t="s">
        <v>5</v>
      </c>
      <c r="F8" s="5">
        <f>SUM(B20:B22)</f>
        <v>154384430.96601301</v>
      </c>
      <c r="G8" s="12">
        <f t="shared" si="1"/>
        <v>1.037655880280854</v>
      </c>
      <c r="H8" s="12">
        <f>(SUM(B20:B22)-SUM(B17:B19))/SUM(B17:B19)</f>
        <v>-2.5040431685868166E-2</v>
      </c>
      <c r="I8" s="23"/>
      <c r="J8" s="22">
        <v>43739</v>
      </c>
      <c r="K8" s="27">
        <v>135360</v>
      </c>
      <c r="L8" s="21"/>
      <c r="M8" s="21"/>
      <c r="N8" s="19" t="s">
        <v>5</v>
      </c>
      <c r="O8" s="5">
        <f>SUM(K20:K22)</f>
        <v>401388</v>
      </c>
      <c r="P8" s="12">
        <f t="shared" si="2"/>
        <v>0.1955714281459153</v>
      </c>
      <c r="Q8" s="12">
        <f>(SUM(K20:K22)-SUM(K17:K19))/SUM(K17:K19)</f>
        <v>-0.10224110937150525</v>
      </c>
      <c r="R8" s="23"/>
      <c r="S8" s="23" t="s">
        <v>5</v>
      </c>
      <c r="T8" s="26">
        <v>684</v>
      </c>
      <c r="U8" s="21">
        <f t="shared" si="3"/>
        <v>0.84416284712860623</v>
      </c>
      <c r="V8" s="21">
        <f t="shared" si="0"/>
        <v>-4.6955552459244869E-2</v>
      </c>
      <c r="W8" s="23"/>
      <c r="X8" s="23"/>
    </row>
    <row r="9" spans="1:27" x14ac:dyDescent="0.35">
      <c r="A9" s="24">
        <v>43770</v>
      </c>
      <c r="B9" s="20">
        <v>25644029.071925361</v>
      </c>
      <c r="C9" s="21"/>
      <c r="D9" s="21"/>
      <c r="E9" s="19" t="s">
        <v>4</v>
      </c>
      <c r="F9" s="5">
        <f>SUM(B23:B25)</f>
        <v>128818825.49497703</v>
      </c>
      <c r="G9" s="12">
        <f t="shared" si="1"/>
        <v>0.6949692180342838</v>
      </c>
      <c r="H9" s="12">
        <f>(SUM(B23:B25)-SUM(B20:B22))/SUM(B20:B22)</f>
        <v>-0.16559704441093631</v>
      </c>
      <c r="I9" s="23"/>
      <c r="J9" s="22">
        <v>43770</v>
      </c>
      <c r="K9" s="27">
        <v>99492</v>
      </c>
      <c r="L9" s="21"/>
      <c r="M9" s="21"/>
      <c r="N9" s="19" t="s">
        <v>4</v>
      </c>
      <c r="O9" s="5">
        <f>SUM(K23:K25)</f>
        <v>416681</v>
      </c>
      <c r="P9" s="12">
        <f t="shared" si="2"/>
        <v>0.25696763469955985</v>
      </c>
      <c r="Q9" s="12">
        <f>(SUM(K23:K25)-SUM(K20:K22))/SUM(K20:K22)</f>
        <v>3.8100291986805784E-2</v>
      </c>
      <c r="R9" s="23"/>
      <c r="S9" s="23" t="s">
        <v>4</v>
      </c>
      <c r="T9" s="26">
        <v>659.9</v>
      </c>
      <c r="U9" s="21">
        <f t="shared" si="3"/>
        <v>0.94316843345111878</v>
      </c>
      <c r="V9" s="21">
        <f t="shared" si="0"/>
        <v>-3.5233918128655006E-2</v>
      </c>
      <c r="W9" s="23"/>
      <c r="X9" s="23"/>
    </row>
    <row r="10" spans="1:27" x14ac:dyDescent="0.35">
      <c r="A10" s="24">
        <v>43800</v>
      </c>
      <c r="B10" s="20">
        <v>28215047.435974024</v>
      </c>
      <c r="C10" s="21"/>
      <c r="D10" s="21"/>
      <c r="E10" s="19" t="s">
        <v>3</v>
      </c>
      <c r="F10" s="5">
        <f>SUM(B26:B28)</f>
        <v>125955371.20557868</v>
      </c>
      <c r="G10" s="12">
        <f t="shared" si="1"/>
        <v>-0.19942925963412164</v>
      </c>
      <c r="H10" s="12">
        <f>(SUM(B26:B28)-SUM(B23:B25))/SUM(B23:B25)</f>
        <v>-2.2228539022893016E-2</v>
      </c>
      <c r="I10" s="23"/>
      <c r="J10" s="22">
        <v>43800</v>
      </c>
      <c r="K10" s="27">
        <v>100877</v>
      </c>
      <c r="L10" s="21"/>
      <c r="M10" s="21"/>
      <c r="N10" s="19" t="s">
        <v>3</v>
      </c>
      <c r="O10" s="5">
        <f>SUM(K26:K28)</f>
        <v>347918</v>
      </c>
      <c r="P10" s="12">
        <f t="shared" si="2"/>
        <v>-0.50333826781230329</v>
      </c>
      <c r="Q10" s="12">
        <f>(SUM(K26:K28)-SUM(K23:K25))/SUM(K23:K25)</f>
        <v>-0.16502552312200461</v>
      </c>
      <c r="R10" s="23"/>
      <c r="S10" s="23" t="s">
        <v>3</v>
      </c>
      <c r="T10" s="26">
        <v>794.5</v>
      </c>
      <c r="U10" s="21">
        <f t="shared" si="3"/>
        <v>1.5335463258785943E-2</v>
      </c>
      <c r="V10" s="21">
        <f t="shared" si="0"/>
        <v>0.20397029853008036</v>
      </c>
      <c r="W10" s="23"/>
      <c r="X10" s="23"/>
    </row>
    <row r="11" spans="1:27" x14ac:dyDescent="0.35">
      <c r="A11" s="24">
        <v>43831</v>
      </c>
      <c r="B11" s="20">
        <v>24653740.72196117</v>
      </c>
      <c r="C11" s="21"/>
      <c r="D11" s="21"/>
      <c r="E11" s="19" t="s">
        <v>2</v>
      </c>
      <c r="F11" s="5">
        <f>SUM(B29:B31)</f>
        <v>117290975.71454775</v>
      </c>
      <c r="G11" s="12">
        <f t="shared" si="1"/>
        <v>-0.25929086026185327</v>
      </c>
      <c r="H11" s="12">
        <f>(SUM(B29:B31)-SUM(B26:B28))/SUM(B26:B28)</f>
        <v>-6.8789408566700141E-2</v>
      </c>
      <c r="I11" s="23"/>
      <c r="J11" s="22">
        <v>43831</v>
      </c>
      <c r="K11" s="27">
        <v>108226</v>
      </c>
      <c r="L11" s="21"/>
      <c r="M11" s="21"/>
      <c r="N11" s="19" t="s">
        <v>2</v>
      </c>
      <c r="O11" s="5">
        <f>SUM(K29:K31)</f>
        <v>313344</v>
      </c>
      <c r="P11" s="12">
        <f t="shared" si="2"/>
        <v>-0.29916349809885934</v>
      </c>
      <c r="Q11" s="12">
        <f>(SUM(K29:K31)-SUM(K26:K28))/SUM(K26:K28)</f>
        <v>-9.9373990423030717E-2</v>
      </c>
      <c r="R11" s="23"/>
      <c r="S11" s="23" t="s">
        <v>2</v>
      </c>
      <c r="T11" s="26">
        <v>689.4</v>
      </c>
      <c r="U11" s="21">
        <f t="shared" si="3"/>
        <v>-3.9431517347081044E-2</v>
      </c>
      <c r="V11" s="21">
        <f t="shared" si="0"/>
        <v>-0.13228445563247329</v>
      </c>
      <c r="W11" s="23"/>
      <c r="X11" s="23"/>
    </row>
    <row r="12" spans="1:27" x14ac:dyDescent="0.35">
      <c r="A12" s="24">
        <v>43862</v>
      </c>
      <c r="B12" s="20">
        <v>24770784.670032986</v>
      </c>
      <c r="C12" s="21"/>
      <c r="D12" s="21"/>
      <c r="E12" s="19" t="s">
        <v>1</v>
      </c>
      <c r="F12" s="5">
        <f>SUM(B32:B34)</f>
        <v>96660024.11400409</v>
      </c>
      <c r="G12" s="12">
        <f t="shared" si="1"/>
        <v>-0.37390044119615062</v>
      </c>
      <c r="H12" s="12">
        <f>(SUM(B32:B34)-SUM(B29:B31))/SUM(B29:B31)</f>
        <v>-0.17589547256178872</v>
      </c>
      <c r="I12" s="23"/>
      <c r="J12" s="22">
        <v>43862</v>
      </c>
      <c r="K12" s="27">
        <v>98462</v>
      </c>
      <c r="L12" s="21"/>
      <c r="M12" s="21"/>
      <c r="N12" s="19" t="s">
        <v>1</v>
      </c>
      <c r="O12" s="5">
        <f>SUM(K32:K34)</f>
        <v>525538</v>
      </c>
      <c r="P12" s="12">
        <f t="shared" si="2"/>
        <v>0.30930172302111675</v>
      </c>
      <c r="Q12" s="12">
        <f>(SUM(K32:K34)-SUM(K29:K31))/SUM(K29:K31)</f>
        <v>0.67719184027777779</v>
      </c>
      <c r="R12" s="23"/>
      <c r="S12" s="23" t="s">
        <v>1</v>
      </c>
      <c r="T12" s="26">
        <v>612.70000000000005</v>
      </c>
      <c r="U12" s="21">
        <f t="shared" si="3"/>
        <v>-0.10423976608187129</v>
      </c>
      <c r="V12" s="21">
        <f t="shared" si="0"/>
        <v>-0.11125616478096886</v>
      </c>
      <c r="W12" s="23"/>
      <c r="X12" s="23"/>
    </row>
    <row r="13" spans="1:27" x14ac:dyDescent="0.35">
      <c r="A13" s="24">
        <v>43891</v>
      </c>
      <c r="B13" s="20">
        <v>26576161.891502839</v>
      </c>
      <c r="C13" s="21"/>
      <c r="D13" s="21"/>
      <c r="E13" s="19" t="s">
        <v>0</v>
      </c>
      <c r="F13" s="5">
        <f>SUM(B35:B37)</f>
        <v>84741751.635729954</v>
      </c>
      <c r="G13" s="12">
        <f t="shared" si="1"/>
        <v>-0.34216329554227887</v>
      </c>
      <c r="H13" s="12">
        <f>(SUM(B35:B37)-SUM(B32:B34))/SUM(B32:B34)</f>
        <v>-0.12330094666867995</v>
      </c>
      <c r="I13" s="23"/>
      <c r="J13" s="22">
        <v>43891</v>
      </c>
      <c r="K13" s="27">
        <v>124809</v>
      </c>
      <c r="L13" s="21"/>
      <c r="M13" s="21"/>
      <c r="N13" s="19" t="s">
        <v>0</v>
      </c>
      <c r="O13" s="5">
        <f>SUM(K35:K37)</f>
        <v>603925</v>
      </c>
      <c r="P13" s="12">
        <f t="shared" si="2"/>
        <v>0.44937014166712663</v>
      </c>
      <c r="Q13" s="12">
        <f>(SUM(K35:K37)-SUM(K32:K34))/SUM(K32:K34)</f>
        <v>0.14915572232645402</v>
      </c>
      <c r="R13" s="23"/>
      <c r="S13" s="23" t="s">
        <v>0</v>
      </c>
      <c r="T13" s="25">
        <v>536</v>
      </c>
      <c r="U13" s="21">
        <f t="shared" si="3"/>
        <v>-0.18775572056372175</v>
      </c>
      <c r="V13" s="21">
        <f t="shared" si="0"/>
        <v>-0.12518361351395468</v>
      </c>
      <c r="W13" s="23"/>
      <c r="X13" s="23"/>
    </row>
    <row r="14" spans="1:27" x14ac:dyDescent="0.35">
      <c r="A14" s="24">
        <v>43922</v>
      </c>
      <c r="B14" s="20">
        <v>47923890.235176817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252322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  <c r="X14" s="23"/>
    </row>
    <row r="15" spans="1:27" x14ac:dyDescent="0.35">
      <c r="A15" s="24">
        <v>43952</v>
      </c>
      <c r="B15" s="20">
        <v>58712522.275411084</v>
      </c>
      <c r="C15" s="21">
        <f t="shared" ref="C15:C39" si="4">(B15-B3)/B3</f>
        <v>1.3104408915839418</v>
      </c>
      <c r="D15" s="21"/>
      <c r="E15" s="21"/>
      <c r="F15" s="21"/>
      <c r="G15" s="21"/>
      <c r="H15" s="21"/>
      <c r="I15" s="23"/>
      <c r="J15" s="22">
        <v>43952</v>
      </c>
      <c r="K15" s="27">
        <v>259770</v>
      </c>
      <c r="L15" s="21">
        <f t="shared" ref="L15:L39" si="5">(K15-K3)/K3</f>
        <v>1.1777073587847693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</row>
    <row r="16" spans="1:27" x14ac:dyDescent="0.35">
      <c r="A16" s="24">
        <v>43983</v>
      </c>
      <c r="B16" s="20">
        <v>50695556.864178807</v>
      </c>
      <c r="C16" s="21">
        <f t="shared" si="4"/>
        <v>1.0067356370623248</v>
      </c>
      <c r="D16" s="21"/>
      <c r="E16" s="21"/>
      <c r="F16" s="21"/>
      <c r="G16" s="21"/>
      <c r="H16" s="21"/>
      <c r="I16" s="23"/>
      <c r="J16" s="22">
        <v>43983</v>
      </c>
      <c r="K16" s="27">
        <v>188421</v>
      </c>
      <c r="L16" s="21">
        <f t="shared" si="5"/>
        <v>0.66868291473307595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</row>
    <row r="17" spans="1:24" x14ac:dyDescent="0.35">
      <c r="A17" s="24">
        <v>44013</v>
      </c>
      <c r="B17" s="20">
        <v>56243502.924953967</v>
      </c>
      <c r="C17" s="21">
        <f t="shared" si="4"/>
        <v>1.1902477582412911</v>
      </c>
      <c r="D17" s="21"/>
      <c r="E17" s="21"/>
      <c r="F17" s="21"/>
      <c r="G17" s="21"/>
      <c r="H17" s="21"/>
      <c r="I17" s="23"/>
      <c r="J17" s="22">
        <v>44013</v>
      </c>
      <c r="K17" s="27">
        <v>169021</v>
      </c>
      <c r="L17" s="21">
        <f t="shared" si="5"/>
        <v>0.27614064493722018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  <c r="X17" s="23"/>
    </row>
    <row r="18" spans="1:24" x14ac:dyDescent="0.35">
      <c r="A18" s="24">
        <v>44044</v>
      </c>
      <c r="B18" s="20">
        <v>54204638.267226942</v>
      </c>
      <c r="C18" s="21">
        <f t="shared" si="4"/>
        <v>1.2556719791478899</v>
      </c>
      <c r="D18" s="21"/>
      <c r="E18" s="21"/>
      <c r="F18" s="21"/>
      <c r="G18" s="21"/>
      <c r="H18" s="21"/>
      <c r="I18" s="23"/>
      <c r="J18" s="22">
        <v>44044</v>
      </c>
      <c r="K18" s="27">
        <v>143193</v>
      </c>
      <c r="L18" s="21">
        <f t="shared" si="5"/>
        <v>3.277340622723568E-2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  <c r="X18" s="23"/>
    </row>
    <row r="19" spans="1:24" x14ac:dyDescent="0.35">
      <c r="A19" s="24">
        <v>44075</v>
      </c>
      <c r="B19" s="20">
        <v>47901431.429553077</v>
      </c>
      <c r="C19" s="21">
        <f t="shared" si="4"/>
        <v>1.0949208162153301</v>
      </c>
      <c r="D19" s="21"/>
      <c r="E19" s="21"/>
      <c r="F19" s="21"/>
      <c r="G19" s="21"/>
      <c r="H19" s="21"/>
      <c r="I19" s="23"/>
      <c r="J19" s="22">
        <v>44075</v>
      </c>
      <c r="K19" s="27">
        <v>134886</v>
      </c>
      <c r="L19" s="21">
        <f t="shared" si="5"/>
        <v>1.0276075917132286E-2</v>
      </c>
      <c r="M19" s="21"/>
      <c r="N19" s="21"/>
      <c r="O19" s="21"/>
      <c r="P19" s="21"/>
      <c r="Q19" s="21"/>
      <c r="R19" s="23"/>
      <c r="W19" s="23"/>
      <c r="X19" s="23"/>
    </row>
    <row r="20" spans="1:24" x14ac:dyDescent="0.35">
      <c r="A20" s="24">
        <v>44105</v>
      </c>
      <c r="B20" s="20">
        <v>49690387.921147168</v>
      </c>
      <c r="C20" s="21">
        <f t="shared" si="4"/>
        <v>1.2682811126861755</v>
      </c>
      <c r="D20" s="21"/>
      <c r="E20" s="21"/>
      <c r="F20" s="21"/>
      <c r="G20" s="21"/>
      <c r="H20" s="21"/>
      <c r="I20" s="23"/>
      <c r="J20" s="22">
        <v>44105</v>
      </c>
      <c r="K20" s="27">
        <v>118775</v>
      </c>
      <c r="L20" s="21">
        <f t="shared" si="5"/>
        <v>-0.12252511820330969</v>
      </c>
      <c r="M20" s="21"/>
      <c r="N20" s="21"/>
      <c r="O20" s="21"/>
      <c r="P20" s="21"/>
      <c r="Q20" s="21"/>
      <c r="R20" s="23"/>
      <c r="W20" s="23"/>
      <c r="X20" s="23"/>
    </row>
    <row r="21" spans="1:24" x14ac:dyDescent="0.35">
      <c r="A21" s="24">
        <v>44136</v>
      </c>
      <c r="B21" s="20">
        <v>57824644.706657924</v>
      </c>
      <c r="C21" s="21">
        <f t="shared" si="4"/>
        <v>1.2548970188917523</v>
      </c>
      <c r="D21" s="21"/>
      <c r="E21" s="21"/>
      <c r="F21" s="21"/>
      <c r="G21" s="21"/>
      <c r="H21" s="21"/>
      <c r="I21" s="23"/>
      <c r="J21" s="22">
        <v>44136</v>
      </c>
      <c r="K21" s="27">
        <v>142265</v>
      </c>
      <c r="L21" s="21">
        <f t="shared" si="5"/>
        <v>0.42991396293169298</v>
      </c>
      <c r="M21" s="21"/>
      <c r="N21" s="21"/>
      <c r="O21" s="21"/>
      <c r="P21" s="21"/>
      <c r="Q21" s="21"/>
      <c r="R21" s="23"/>
      <c r="W21" s="23"/>
      <c r="X21" s="23"/>
    </row>
    <row r="22" spans="1:24" x14ac:dyDescent="0.35">
      <c r="A22" s="24">
        <v>44166</v>
      </c>
      <c r="B22" s="20">
        <v>46869398.338207915</v>
      </c>
      <c r="C22" s="21">
        <f t="shared" si="4"/>
        <v>0.66114901789779379</v>
      </c>
      <c r="D22" s="21"/>
      <c r="E22" s="21"/>
      <c r="F22" s="21"/>
      <c r="G22" s="21"/>
      <c r="H22" s="21"/>
      <c r="I22" s="23"/>
      <c r="J22" s="22">
        <v>44166</v>
      </c>
      <c r="K22" s="27">
        <v>140348</v>
      </c>
      <c r="L22" s="21">
        <f t="shared" si="5"/>
        <v>0.39127848766319379</v>
      </c>
      <c r="M22" s="21"/>
      <c r="N22" s="21"/>
      <c r="O22" s="21"/>
      <c r="P22" s="21"/>
      <c r="Q22" s="21"/>
      <c r="R22" s="21"/>
      <c r="W22" s="23"/>
      <c r="X22" s="23"/>
    </row>
    <row r="23" spans="1:24" x14ac:dyDescent="0.35">
      <c r="A23" s="24">
        <v>44197</v>
      </c>
      <c r="B23" s="20">
        <v>46234726.117485136</v>
      </c>
      <c r="C23" s="21">
        <f t="shared" si="4"/>
        <v>0.87536352551562113</v>
      </c>
      <c r="D23" s="21"/>
      <c r="E23" s="21"/>
      <c r="F23" s="21"/>
      <c r="G23" s="21"/>
      <c r="H23" s="21"/>
      <c r="I23" s="23"/>
      <c r="J23" s="22">
        <v>44197</v>
      </c>
      <c r="K23" s="27">
        <v>157877</v>
      </c>
      <c r="L23" s="21">
        <f t="shared" si="5"/>
        <v>0.4587714597231719</v>
      </c>
      <c r="M23" s="21"/>
      <c r="N23" s="21"/>
      <c r="O23" s="21"/>
      <c r="P23" s="21"/>
      <c r="Q23" s="21"/>
      <c r="R23" s="23"/>
      <c r="W23" s="23"/>
      <c r="X23" s="23"/>
    </row>
    <row r="24" spans="1:24" x14ac:dyDescent="0.35">
      <c r="A24" s="24">
        <v>44228</v>
      </c>
      <c r="B24" s="20">
        <v>39252377.483087741</v>
      </c>
      <c r="C24" s="21">
        <f t="shared" si="4"/>
        <v>0.58462390295508837</v>
      </c>
      <c r="D24" s="21"/>
      <c r="E24" s="21"/>
      <c r="F24" s="21"/>
      <c r="G24" s="21"/>
      <c r="H24" s="21"/>
      <c r="I24" s="23"/>
      <c r="J24" s="22">
        <v>44228</v>
      </c>
      <c r="K24" s="27">
        <v>120302</v>
      </c>
      <c r="L24" s="21">
        <f t="shared" si="5"/>
        <v>0.22181146025878004</v>
      </c>
      <c r="M24" s="21"/>
      <c r="N24" s="21"/>
      <c r="O24" s="21"/>
      <c r="P24" s="21"/>
      <c r="Q24" s="21"/>
      <c r="R24" s="23"/>
      <c r="W24" s="23"/>
      <c r="X24" s="23"/>
    </row>
    <row r="25" spans="1:24" x14ac:dyDescent="0.35">
      <c r="A25" s="24">
        <v>44256</v>
      </c>
      <c r="B25" s="20">
        <v>43331721.894404143</v>
      </c>
      <c r="C25" s="21">
        <f t="shared" si="4"/>
        <v>0.63047328170658601</v>
      </c>
      <c r="D25" s="21"/>
      <c r="E25" s="21"/>
      <c r="F25" s="21"/>
      <c r="G25" s="21"/>
      <c r="H25" s="21"/>
      <c r="I25" s="23"/>
      <c r="J25" s="22">
        <v>44256</v>
      </c>
      <c r="K25" s="27">
        <v>138502</v>
      </c>
      <c r="L25" s="21">
        <f t="shared" si="5"/>
        <v>0.10971163938498026</v>
      </c>
      <c r="M25" s="21"/>
      <c r="N25" s="21"/>
      <c r="O25" s="21"/>
      <c r="P25" s="21"/>
      <c r="Q25" s="21"/>
      <c r="R25" s="23"/>
      <c r="W25" s="23"/>
      <c r="X25" s="23"/>
    </row>
    <row r="26" spans="1:24" x14ac:dyDescent="0.35">
      <c r="A26" s="24">
        <v>44287</v>
      </c>
      <c r="B26" s="20">
        <v>40003814.125332154</v>
      </c>
      <c r="C26" s="21">
        <f t="shared" si="4"/>
        <v>-0.16526363095688784</v>
      </c>
      <c r="D26" s="21"/>
      <c r="E26" s="21"/>
      <c r="F26" s="21"/>
      <c r="G26" s="21"/>
      <c r="H26" s="21"/>
      <c r="I26" s="23"/>
      <c r="J26" s="22">
        <v>44287</v>
      </c>
      <c r="K26" s="27">
        <v>117469</v>
      </c>
      <c r="L26" s="21">
        <f t="shared" si="5"/>
        <v>-0.53444804654370215</v>
      </c>
      <c r="M26" s="21"/>
      <c r="N26" s="21"/>
      <c r="O26" s="21"/>
      <c r="P26" s="21"/>
      <c r="Q26" s="21"/>
      <c r="R26" s="23"/>
      <c r="W26" s="23"/>
      <c r="X26" s="23"/>
    </row>
    <row r="27" spans="1:24" x14ac:dyDescent="0.35">
      <c r="A27" s="24">
        <v>44317</v>
      </c>
      <c r="B27" s="20">
        <v>42699103.492843233</v>
      </c>
      <c r="C27" s="21">
        <f t="shared" si="4"/>
        <v>-0.27274281809000567</v>
      </c>
      <c r="D27" s="21"/>
      <c r="E27" s="21"/>
      <c r="F27" s="21"/>
      <c r="G27" s="21"/>
      <c r="H27" s="21"/>
      <c r="I27" s="23"/>
      <c r="J27" s="22">
        <v>44317</v>
      </c>
      <c r="K27" s="27">
        <v>117562</v>
      </c>
      <c r="L27" s="21">
        <f t="shared" si="5"/>
        <v>-0.54743811833545064</v>
      </c>
      <c r="M27" s="21"/>
      <c r="N27" s="21"/>
      <c r="O27" s="21"/>
      <c r="P27" s="21"/>
      <c r="Q27" s="21"/>
      <c r="R27" s="23"/>
      <c r="W27" s="23"/>
      <c r="X27" s="23"/>
    </row>
    <row r="28" spans="1:24" x14ac:dyDescent="0.35">
      <c r="A28" s="24">
        <v>44348</v>
      </c>
      <c r="B28" s="20">
        <v>43252453.587403297</v>
      </c>
      <c r="C28" s="21">
        <f t="shared" si="4"/>
        <v>-0.14681963740366297</v>
      </c>
      <c r="D28" s="21"/>
      <c r="E28" s="21"/>
      <c r="F28" s="21"/>
      <c r="G28" s="21"/>
      <c r="H28" s="21"/>
      <c r="I28" s="23"/>
      <c r="J28" s="22">
        <v>44348</v>
      </c>
      <c r="K28" s="27">
        <v>112887</v>
      </c>
      <c r="L28" s="21">
        <f t="shared" si="5"/>
        <v>-0.40087888292706225</v>
      </c>
      <c r="M28" s="21"/>
      <c r="N28" s="21"/>
      <c r="O28" s="21"/>
      <c r="P28" s="21"/>
      <c r="Q28" s="21"/>
      <c r="R28" s="23"/>
      <c r="W28" s="23"/>
      <c r="X28" s="23"/>
    </row>
    <row r="29" spans="1:24" x14ac:dyDescent="0.35">
      <c r="A29" s="24">
        <v>44378</v>
      </c>
      <c r="B29" s="20">
        <v>42489544.773950405</v>
      </c>
      <c r="C29" s="21">
        <f t="shared" si="4"/>
        <v>-0.24454305716618591</v>
      </c>
      <c r="D29" s="21"/>
      <c r="E29" s="21"/>
      <c r="F29" s="21"/>
      <c r="G29" s="21"/>
      <c r="H29" s="21"/>
      <c r="I29" s="23"/>
      <c r="J29" s="22">
        <v>44378</v>
      </c>
      <c r="K29" s="27">
        <v>107536</v>
      </c>
      <c r="L29" s="21">
        <f t="shared" si="5"/>
        <v>-0.36377136568828727</v>
      </c>
      <c r="M29" s="21"/>
      <c r="N29" s="21"/>
      <c r="O29" s="21"/>
      <c r="P29" s="21"/>
      <c r="Q29" s="21"/>
      <c r="R29" s="23"/>
      <c r="W29" s="23"/>
      <c r="X29" s="23"/>
    </row>
    <row r="30" spans="1:24" x14ac:dyDescent="0.35">
      <c r="A30" s="24">
        <v>44409</v>
      </c>
      <c r="B30" s="20">
        <v>39216955.438452922</v>
      </c>
      <c r="C30" s="21">
        <f t="shared" si="4"/>
        <v>-0.27650185127858018</v>
      </c>
      <c r="D30" s="21"/>
      <c r="E30" s="21"/>
      <c r="F30" s="21"/>
      <c r="G30" s="21"/>
      <c r="H30" s="21"/>
      <c r="I30" s="23"/>
      <c r="J30" s="22">
        <v>44409</v>
      </c>
      <c r="K30" s="27">
        <v>105012</v>
      </c>
      <c r="L30" s="21">
        <f t="shared" si="5"/>
        <v>-0.26664012905658796</v>
      </c>
      <c r="M30" s="21"/>
      <c r="N30" s="21"/>
      <c r="O30" s="21"/>
      <c r="P30" s="21"/>
      <c r="Q30" s="21"/>
      <c r="R30" s="23"/>
      <c r="W30" s="23"/>
      <c r="X30" s="23"/>
    </row>
    <row r="31" spans="1:24" x14ac:dyDescent="0.35">
      <c r="A31" s="24">
        <v>44440</v>
      </c>
      <c r="B31" s="20">
        <v>35584475.502144434</v>
      </c>
      <c r="C31" s="21">
        <f t="shared" si="4"/>
        <v>-0.25713127060770097</v>
      </c>
      <c r="D31" s="21"/>
      <c r="E31" s="21"/>
      <c r="F31" s="21"/>
      <c r="G31" s="21"/>
      <c r="H31" s="21"/>
      <c r="I31" s="23"/>
      <c r="J31" s="22">
        <v>44440</v>
      </c>
      <c r="K31" s="27">
        <v>100796</v>
      </c>
      <c r="L31" s="21">
        <f t="shared" si="5"/>
        <v>-0.25273193659831267</v>
      </c>
      <c r="M31" s="21"/>
      <c r="N31" s="21"/>
      <c r="O31" s="21"/>
      <c r="P31" s="21"/>
      <c r="Q31" s="21"/>
      <c r="R31" s="23"/>
      <c r="W31" s="23"/>
      <c r="X31" s="23"/>
    </row>
    <row r="32" spans="1:24" x14ac:dyDescent="0.35">
      <c r="A32" s="24">
        <v>44470</v>
      </c>
      <c r="B32" s="20">
        <v>31836062.459609218</v>
      </c>
      <c r="C32" s="21">
        <f t="shared" si="4"/>
        <v>-0.35931145254632901</v>
      </c>
      <c r="D32" s="21"/>
      <c r="E32" s="21"/>
      <c r="F32" s="21"/>
      <c r="G32" s="21"/>
      <c r="H32" s="21"/>
      <c r="I32" s="23"/>
      <c r="J32" s="22">
        <v>44470</v>
      </c>
      <c r="K32" s="27">
        <v>160110</v>
      </c>
      <c r="L32" s="21">
        <f t="shared" si="5"/>
        <v>0.348010945064197</v>
      </c>
      <c r="M32" s="21"/>
      <c r="N32" s="21"/>
      <c r="O32" s="21"/>
      <c r="P32" s="21"/>
      <c r="Q32" s="21"/>
      <c r="R32" s="23"/>
      <c r="W32" s="23"/>
      <c r="X32" s="23"/>
    </row>
    <row r="33" spans="1:24" x14ac:dyDescent="0.35">
      <c r="A33" s="24">
        <v>44501</v>
      </c>
      <c r="B33" s="20">
        <v>36751519.981548131</v>
      </c>
      <c r="C33" s="21">
        <f t="shared" si="4"/>
        <v>-0.36443154699891195</v>
      </c>
      <c r="D33" s="21"/>
      <c r="E33" s="21"/>
      <c r="F33" s="21"/>
      <c r="G33" s="21"/>
      <c r="H33" s="21"/>
      <c r="I33" s="23"/>
      <c r="J33" s="22">
        <v>44501</v>
      </c>
      <c r="K33" s="27">
        <v>204792</v>
      </c>
      <c r="L33" s="21">
        <f t="shared" si="5"/>
        <v>0.43951077215056411</v>
      </c>
      <c r="M33" s="21"/>
      <c r="N33" s="21"/>
      <c r="O33" s="21"/>
      <c r="P33" s="21"/>
      <c r="Q33" s="21"/>
      <c r="R33" s="23"/>
      <c r="W33" s="23"/>
      <c r="X33" s="23"/>
    </row>
    <row r="34" spans="1:24" x14ac:dyDescent="0.35">
      <c r="A34" s="24">
        <v>44531</v>
      </c>
      <c r="B34" s="20">
        <v>28072441.672846753</v>
      </c>
      <c r="C34" s="21">
        <f t="shared" si="4"/>
        <v>-0.40104966847927065</v>
      </c>
      <c r="D34" s="21"/>
      <c r="E34" s="21"/>
      <c r="F34" s="21"/>
      <c r="G34" s="21"/>
      <c r="H34" s="21"/>
      <c r="I34" s="23"/>
      <c r="J34" s="22">
        <v>44531</v>
      </c>
      <c r="K34" s="27">
        <v>160636</v>
      </c>
      <c r="L34" s="21">
        <f t="shared" si="5"/>
        <v>0.14455496337674922</v>
      </c>
      <c r="M34" s="21"/>
      <c r="N34" s="21"/>
      <c r="O34" s="21"/>
      <c r="P34" s="21"/>
      <c r="Q34" s="21"/>
      <c r="R34" s="23"/>
      <c r="W34" s="23"/>
      <c r="X34" s="23"/>
    </row>
    <row r="35" spans="1:24" x14ac:dyDescent="0.35">
      <c r="A35" s="24">
        <v>44562</v>
      </c>
      <c r="B35" s="20">
        <v>31726110.83447098</v>
      </c>
      <c r="C35" s="21">
        <f t="shared" si="4"/>
        <v>-0.31380342226202268</v>
      </c>
      <c r="D35" s="21"/>
      <c r="E35" s="21"/>
      <c r="F35" s="21"/>
      <c r="G35" s="21"/>
      <c r="H35" s="21"/>
      <c r="I35" s="23"/>
      <c r="J35" s="22">
        <v>44562</v>
      </c>
      <c r="K35" s="27">
        <v>175987</v>
      </c>
      <c r="L35" s="21">
        <f t="shared" si="5"/>
        <v>0.1147095523730499</v>
      </c>
      <c r="M35" s="21"/>
      <c r="N35" s="21"/>
      <c r="O35" s="21"/>
      <c r="P35" s="21"/>
      <c r="Q35" s="21"/>
      <c r="R35" s="23"/>
      <c r="W35" s="23"/>
      <c r="X35" s="23"/>
    </row>
    <row r="36" spans="1:24" x14ac:dyDescent="0.35">
      <c r="A36" s="24">
        <v>44593</v>
      </c>
      <c r="B36" s="20">
        <v>26713554.358810417</v>
      </c>
      <c r="C36" s="21">
        <f t="shared" si="4"/>
        <v>-0.31944111231682193</v>
      </c>
      <c r="D36" s="21"/>
      <c r="E36" s="21"/>
      <c r="F36" s="21"/>
      <c r="G36" s="21"/>
      <c r="H36" s="21"/>
      <c r="I36" s="23"/>
      <c r="J36" s="22">
        <v>44593</v>
      </c>
      <c r="K36" s="27">
        <v>256698</v>
      </c>
      <c r="L36" s="21">
        <f t="shared" si="5"/>
        <v>1.1337799870326346</v>
      </c>
      <c r="M36" s="21"/>
      <c r="N36" s="21"/>
      <c r="O36" s="21"/>
      <c r="P36" s="21"/>
      <c r="Q36" s="21"/>
      <c r="R36" s="23"/>
      <c r="W36" s="23"/>
      <c r="X36" s="23"/>
    </row>
    <row r="37" spans="1:24" x14ac:dyDescent="0.35">
      <c r="A37" s="24">
        <v>44621</v>
      </c>
      <c r="B37" s="20">
        <v>26302086.442448556</v>
      </c>
      <c r="C37" s="21">
        <f t="shared" si="4"/>
        <v>-0.39300620209497822</v>
      </c>
      <c r="D37" s="21"/>
      <c r="E37" s="21"/>
      <c r="F37" s="21"/>
      <c r="G37" s="21"/>
      <c r="H37" s="21"/>
      <c r="I37" s="23"/>
      <c r="J37" s="22">
        <v>44621</v>
      </c>
      <c r="K37" s="27">
        <v>171240</v>
      </c>
      <c r="L37" s="21">
        <f t="shared" si="5"/>
        <v>0.23637203794891049</v>
      </c>
      <c r="M37" s="21"/>
      <c r="N37" s="21"/>
      <c r="O37" s="21"/>
      <c r="P37" s="21"/>
      <c r="Q37" s="21"/>
      <c r="R37" s="23"/>
      <c r="W37" s="23"/>
      <c r="X37" s="23"/>
    </row>
    <row r="38" spans="1:24" x14ac:dyDescent="0.35">
      <c r="A38" s="24">
        <v>44652</v>
      </c>
      <c r="B38" s="20">
        <v>25464594.038018383</v>
      </c>
      <c r="C38" s="21">
        <f t="shared" si="4"/>
        <v>-0.36344584648259587</v>
      </c>
      <c r="D38" s="21"/>
      <c r="E38" s="21"/>
      <c r="F38" s="21"/>
      <c r="G38" s="21"/>
      <c r="H38" s="21"/>
      <c r="I38" s="23"/>
      <c r="J38" s="22">
        <v>44652</v>
      </c>
      <c r="K38" s="27">
        <v>266093</v>
      </c>
      <c r="L38" s="21">
        <f t="shared" si="5"/>
        <v>1.2652189088184969</v>
      </c>
      <c r="M38" s="21"/>
      <c r="N38" s="21"/>
      <c r="O38" s="21"/>
      <c r="P38" s="21"/>
      <c r="Q38" s="21"/>
      <c r="R38" s="23"/>
      <c r="W38" s="23"/>
      <c r="X38" s="23"/>
    </row>
    <row r="39" spans="1:24" x14ac:dyDescent="0.35">
      <c r="A39" s="24">
        <v>44682</v>
      </c>
      <c r="B39" s="20">
        <v>28203901.970247746</v>
      </c>
      <c r="C39" s="21">
        <f t="shared" si="4"/>
        <v>-0.33947320521670948</v>
      </c>
      <c r="D39" s="21"/>
      <c r="E39" s="21"/>
      <c r="F39" s="21"/>
      <c r="G39" s="21"/>
      <c r="H39" s="21"/>
      <c r="I39" s="23"/>
      <c r="J39" s="22">
        <v>44682</v>
      </c>
      <c r="K39" s="27">
        <v>343584</v>
      </c>
      <c r="L39" s="21">
        <f t="shared" si="5"/>
        <v>1.9225770231877648</v>
      </c>
      <c r="M39" s="21"/>
      <c r="N39" s="21"/>
      <c r="O39" s="21"/>
      <c r="P39" s="21"/>
      <c r="Q39" s="21"/>
      <c r="R39" s="23"/>
      <c r="W39" s="23"/>
      <c r="X39" s="23"/>
    </row>
    <row r="40" spans="1:24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  <c r="X40" s="23"/>
    </row>
    <row r="41" spans="1:24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  <c r="X41" s="23"/>
    </row>
    <row r="42" spans="1:24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W42" s="23"/>
      <c r="X42" s="23"/>
    </row>
    <row r="43" spans="1:24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W43" s="23"/>
      <c r="X43" s="23"/>
    </row>
    <row r="44" spans="1:24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W44" s="23"/>
      <c r="X44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EE3A-B601-4572-828C-732D88BDD863}">
  <dimension ref="A1:AA41"/>
  <sheetViews>
    <sheetView topLeftCell="I1" zoomScale="65" zoomScaleNormal="65" workbookViewId="0">
      <selection activeCell="P30" sqref="P30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1.26953125" style="19" bestFit="1" customWidth="1"/>
    <col min="7" max="7" width="10.453125" style="19" bestFit="1" customWidth="1"/>
    <col min="8" max="8" width="11.179687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1796875" style="19" bestFit="1" customWidth="1"/>
    <col min="19" max="19" width="8.1796875" bestFit="1" customWidth="1"/>
    <col min="20" max="20" width="8" bestFit="1" customWidth="1"/>
    <col min="21" max="21" width="10.453125" bestFit="1" customWidth="1"/>
    <col min="22" max="22" width="11.1796875" bestFit="1" customWidth="1"/>
    <col min="24" max="24" width="20.1796875" customWidth="1"/>
    <col min="25" max="25" width="12.453125" bestFit="1" customWidth="1"/>
    <col min="26" max="27" width="11.81640625" bestFit="1" customWidth="1"/>
  </cols>
  <sheetData>
    <row r="1" spans="1:27" x14ac:dyDescent="0.35">
      <c r="A1" s="22" t="s">
        <v>97</v>
      </c>
      <c r="B1" s="23"/>
      <c r="C1" s="21"/>
      <c r="D1" s="21"/>
      <c r="E1" s="21"/>
      <c r="F1" s="21"/>
      <c r="G1" s="21"/>
      <c r="H1" s="21"/>
      <c r="I1" s="23"/>
      <c r="J1" s="23" t="s">
        <v>98</v>
      </c>
      <c r="K1" s="23"/>
      <c r="L1" s="21"/>
      <c r="M1" s="21"/>
      <c r="N1" s="21"/>
      <c r="O1" s="21"/>
      <c r="P1" s="21"/>
      <c r="Q1" s="21"/>
      <c r="R1" s="23"/>
      <c r="S1" s="23" t="s">
        <v>193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413671.42211962189</v>
      </c>
      <c r="C3" s="21"/>
      <c r="D3" s="21"/>
      <c r="E3" s="19" t="s">
        <v>10</v>
      </c>
      <c r="F3" s="5">
        <f>SUM(B5:B7)</f>
        <v>941410.8485534481</v>
      </c>
      <c r="G3" s="12"/>
      <c r="H3" s="12"/>
      <c r="I3" s="23"/>
      <c r="J3" s="22">
        <v>43586</v>
      </c>
      <c r="K3" s="27">
        <v>22304</v>
      </c>
      <c r="L3" s="21"/>
      <c r="M3" s="21"/>
      <c r="N3" s="19" t="s">
        <v>10</v>
      </c>
      <c r="O3" s="5">
        <f>SUM(K5:K7)</f>
        <v>70931</v>
      </c>
      <c r="P3" s="12"/>
      <c r="Q3" s="12"/>
      <c r="R3" s="23"/>
      <c r="S3" s="23" t="s">
        <v>10</v>
      </c>
      <c r="T3" s="26">
        <v>104.2</v>
      </c>
      <c r="U3" s="21"/>
      <c r="V3" s="21"/>
      <c r="W3" s="23"/>
      <c r="X3" s="19" t="s">
        <v>235</v>
      </c>
      <c r="Y3" s="19">
        <f>SLOPE(U7:U13,G7:G13)</f>
        <v>-1.2804288382464273</v>
      </c>
      <c r="Z3" s="19">
        <f>INTERCEPT(U7:U13,G7:G13)</f>
        <v>0.58423451025083162</v>
      </c>
      <c r="AA3" s="19">
        <f>RSQ(U7:U13,G7:G13)</f>
        <v>0.48455680275115209</v>
      </c>
    </row>
    <row r="4" spans="1:27" x14ac:dyDescent="0.35">
      <c r="A4" s="24">
        <v>43617</v>
      </c>
      <c r="B4" s="20">
        <v>408581.58796567528</v>
      </c>
      <c r="C4" s="21"/>
      <c r="D4" s="21"/>
      <c r="E4" s="19" t="s">
        <v>9</v>
      </c>
      <c r="F4" s="5">
        <f>SUM(B8:B10)</f>
        <v>918531.2064168558</v>
      </c>
      <c r="G4" s="12"/>
      <c r="H4" s="12">
        <f>(SUM(B8:B10)-SUM(B5:B7))/SUM(B5:B7)</f>
        <v>-2.4303567535628758E-2</v>
      </c>
      <c r="I4" s="23"/>
      <c r="J4" s="22">
        <v>43617</v>
      </c>
      <c r="K4" s="27">
        <v>24231</v>
      </c>
      <c r="L4" s="21"/>
      <c r="M4" s="21"/>
      <c r="N4" s="19" t="s">
        <v>9</v>
      </c>
      <c r="O4" s="5">
        <f>SUM(K8:K10)</f>
        <v>47057</v>
      </c>
      <c r="P4" s="12"/>
      <c r="Q4" s="12">
        <f>(SUM(K8:K10)-SUM(K5:K7))/SUM(K5:K7)</f>
        <v>-0.33658062060312133</v>
      </c>
      <c r="R4" s="23"/>
      <c r="S4" s="23" t="s">
        <v>9</v>
      </c>
      <c r="T4" s="26">
        <v>101.8</v>
      </c>
      <c r="U4" s="21"/>
      <c r="V4" s="21">
        <f t="shared" ref="V4:V13" si="0">(T4-T3)/T3</f>
        <v>-2.303262955854132E-2</v>
      </c>
      <c r="W4" s="23"/>
      <c r="X4" s="19" t="s">
        <v>236</v>
      </c>
      <c r="Y4" s="19">
        <f>SLOPE(V4:V13,H4:H13)</f>
        <v>-0.27736376282276076</v>
      </c>
      <c r="Z4" s="19">
        <f>INTERCEPT(V4:V13,H4:H13)</f>
        <v>2.5664168845535212E-2</v>
      </c>
      <c r="AA4" s="19">
        <f>RSQ(V4:V13,H4:H13)</f>
        <v>8.8918576851676367E-2</v>
      </c>
    </row>
    <row r="5" spans="1:27" x14ac:dyDescent="0.35">
      <c r="A5" s="24">
        <v>43647</v>
      </c>
      <c r="B5" s="20">
        <v>334524.65779645735</v>
      </c>
      <c r="C5" s="21"/>
      <c r="D5" s="21"/>
      <c r="E5" s="19" t="s">
        <v>8</v>
      </c>
      <c r="F5" s="5">
        <f>SUM(B11:B13)</f>
        <v>858073.45886860671</v>
      </c>
      <c r="G5" s="12"/>
      <c r="H5" s="12">
        <f>(SUM(B11:B13)-SUM(B8:B10))/SUM(B8:B10)</f>
        <v>-6.5820025629931209E-2</v>
      </c>
      <c r="I5" s="23"/>
      <c r="J5" s="22">
        <v>43647</v>
      </c>
      <c r="K5" s="27">
        <v>22148</v>
      </c>
      <c r="L5" s="21"/>
      <c r="M5" s="21"/>
      <c r="N5" s="19" t="s">
        <v>8</v>
      </c>
      <c r="O5" s="5">
        <f>SUM(K11:K13)</f>
        <v>48198</v>
      </c>
      <c r="P5" s="12"/>
      <c r="Q5" s="12">
        <f>(SUM(K11:K13)-SUM(K8:K10))/SUM(K8:K10)</f>
        <v>2.424718957859617E-2</v>
      </c>
      <c r="R5" s="23"/>
      <c r="S5" s="23" t="s">
        <v>8</v>
      </c>
      <c r="T5" s="26">
        <v>87.6</v>
      </c>
      <c r="U5" s="21"/>
      <c r="V5" s="21">
        <f t="shared" si="0"/>
        <v>-0.13948919449901773</v>
      </c>
      <c r="W5" s="23"/>
      <c r="X5" s="19" t="s">
        <v>237</v>
      </c>
      <c r="Y5" s="19">
        <f>SLOPE(U7:U13,P7:P13)</f>
        <v>0.51536039047106896</v>
      </c>
      <c r="Z5" s="19">
        <f>INTERCEPT(U7:U13,P7:P13)</f>
        <v>0.12052882042208196</v>
      </c>
      <c r="AA5" s="19">
        <f>RSQ(U7:U13,P7:P13)</f>
        <v>5.7683697047156306E-2</v>
      </c>
    </row>
    <row r="6" spans="1:27" x14ac:dyDescent="0.35">
      <c r="A6" s="24">
        <v>43678</v>
      </c>
      <c r="B6" s="20">
        <v>288463.88293209625</v>
      </c>
      <c r="C6" s="21"/>
      <c r="D6" s="21"/>
      <c r="E6" s="19" t="s">
        <v>7</v>
      </c>
      <c r="F6" s="5">
        <f>SUM(B14:B16)</f>
        <v>1304142.282728395</v>
      </c>
      <c r="G6" s="12"/>
      <c r="H6" s="12">
        <f>(SUM(B14:B16)-SUM(B11:B13))/SUM(B11:B13)</f>
        <v>0.5198492264845741</v>
      </c>
      <c r="I6" s="23"/>
      <c r="J6" s="22">
        <v>43678</v>
      </c>
      <c r="K6" s="27">
        <v>24314</v>
      </c>
      <c r="L6" s="21"/>
      <c r="M6" s="21"/>
      <c r="N6" s="19" t="s">
        <v>7</v>
      </c>
      <c r="O6" s="5">
        <f>SUM(K14:K16)</f>
        <v>62199</v>
      </c>
      <c r="P6" s="12"/>
      <c r="Q6" s="12">
        <f>(SUM(K14:K16)-SUM(K11:K13))/SUM(K11:K13)</f>
        <v>0.29048923191833687</v>
      </c>
      <c r="R6" s="23"/>
      <c r="S6" s="23" t="s">
        <v>7</v>
      </c>
      <c r="T6" s="26">
        <v>56.2</v>
      </c>
      <c r="U6" s="21"/>
      <c r="V6" s="21">
        <f t="shared" si="0"/>
        <v>-0.35844748858447484</v>
      </c>
      <c r="W6" s="23"/>
      <c r="X6" s="19" t="s">
        <v>238</v>
      </c>
      <c r="Y6" s="19">
        <f>SLOPE(V4:V13,Q4:Q13)</f>
        <v>-0.35316054058080854</v>
      </c>
      <c r="Z6" s="19">
        <f>INTERCEPT(V4:V13,Q4:Q13)</f>
        <v>4.8151818311624557E-3</v>
      </c>
      <c r="AA6" s="19">
        <f>RSQ(V4:V13,Q4:Q13)</f>
        <v>0.1138044583659388</v>
      </c>
    </row>
    <row r="7" spans="1:27" x14ac:dyDescent="0.35">
      <c r="A7" s="24">
        <v>43709</v>
      </c>
      <c r="B7" s="20">
        <v>318422.30782489444</v>
      </c>
      <c r="C7" s="21"/>
      <c r="D7" s="21"/>
      <c r="E7" s="19" t="s">
        <v>6</v>
      </c>
      <c r="F7" s="5">
        <f>SUM(B17:B19)</f>
        <v>1432099.7348316303</v>
      </c>
      <c r="G7" s="12">
        <f t="shared" ref="G7:G13" si="1">(F7-F3)/F3</f>
        <v>0.52122714225374001</v>
      </c>
      <c r="H7" s="12">
        <f>(SUM(B17:B19)-SUM(B14:B16))/SUM(B14:B16)</f>
        <v>9.811617474401306E-2</v>
      </c>
      <c r="I7" s="23"/>
      <c r="J7" s="22">
        <v>43709</v>
      </c>
      <c r="K7" s="27">
        <v>24469</v>
      </c>
      <c r="L7" s="21"/>
      <c r="M7" s="21"/>
      <c r="N7" s="19" t="s">
        <v>6</v>
      </c>
      <c r="O7" s="5">
        <f>SUM(K17:K19)</f>
        <v>53934</v>
      </c>
      <c r="P7" s="12">
        <f t="shared" ref="P7:P13" si="2">(O7-O3)/O3</f>
        <v>-0.23962724337736674</v>
      </c>
      <c r="Q7" s="12">
        <f>(SUM(K17:K19)-SUM(K14:K16))/SUM(K14:K16)</f>
        <v>-0.13287994983842183</v>
      </c>
      <c r="R7" s="23"/>
      <c r="S7" s="23" t="s">
        <v>6</v>
      </c>
      <c r="T7" s="26">
        <v>72.7</v>
      </c>
      <c r="U7" s="21">
        <f t="shared" ref="U7:U13" si="3">(T7-T3)/T3</f>
        <v>-0.30230326295585414</v>
      </c>
      <c r="V7" s="21">
        <f t="shared" si="0"/>
        <v>0.29359430604982206</v>
      </c>
      <c r="W7" s="23"/>
    </row>
    <row r="8" spans="1:27" x14ac:dyDescent="0.35">
      <c r="A8" s="24">
        <v>43739</v>
      </c>
      <c r="B8" s="20">
        <v>357291.11083981994</v>
      </c>
      <c r="C8" s="21"/>
      <c r="D8" s="21"/>
      <c r="E8" s="19" t="s">
        <v>5</v>
      </c>
      <c r="F8" s="5">
        <f>SUM(B20:B22)</f>
        <v>1367915.9513127606</v>
      </c>
      <c r="G8" s="12">
        <f t="shared" si="1"/>
        <v>0.48924276252837634</v>
      </c>
      <c r="H8" s="12">
        <f>(SUM(B20:B22)-SUM(B17:B19))/SUM(B17:B19)</f>
        <v>-4.4817956429840169E-2</v>
      </c>
      <c r="I8" s="23"/>
      <c r="J8" s="22">
        <v>43739</v>
      </c>
      <c r="K8" s="27">
        <v>17911</v>
      </c>
      <c r="L8" s="21"/>
      <c r="M8" s="21"/>
      <c r="N8" s="19" t="s">
        <v>5</v>
      </c>
      <c r="O8" s="5">
        <f>SUM(K20:K22)</f>
        <v>53937</v>
      </c>
      <c r="P8" s="12">
        <f t="shared" si="2"/>
        <v>0.14620566546953695</v>
      </c>
      <c r="Q8" s="12">
        <f>(SUM(K20:K22)-SUM(K17:K19))/SUM(K17:K19)</f>
        <v>5.5623539882078096E-5</v>
      </c>
      <c r="R8" s="23"/>
      <c r="S8" s="23" t="s">
        <v>5</v>
      </c>
      <c r="T8" s="26">
        <v>74.900000000000006</v>
      </c>
      <c r="U8" s="21">
        <f t="shared" si="3"/>
        <v>-0.26424361493123766</v>
      </c>
      <c r="V8" s="21">
        <f t="shared" si="0"/>
        <v>3.0261348005502103E-2</v>
      </c>
      <c r="W8" s="23"/>
    </row>
    <row r="9" spans="1:27" x14ac:dyDescent="0.35">
      <c r="A9" s="24">
        <v>43770</v>
      </c>
      <c r="B9" s="20">
        <v>280613.55559422658</v>
      </c>
      <c r="C9" s="21"/>
      <c r="D9" s="21"/>
      <c r="E9" s="19" t="s">
        <v>4</v>
      </c>
      <c r="F9" s="5">
        <f>SUM(B23:B25)</f>
        <v>1373206.5312162829</v>
      </c>
      <c r="G9" s="12">
        <f t="shared" si="1"/>
        <v>0.60033679753583469</v>
      </c>
      <c r="H9" s="12">
        <f>(SUM(B23:B25)-SUM(B20:B22))/SUM(B20:B22)</f>
        <v>3.867620593535015E-3</v>
      </c>
      <c r="I9" s="23"/>
      <c r="J9" s="22">
        <v>43770</v>
      </c>
      <c r="K9" s="27">
        <v>16290</v>
      </c>
      <c r="L9" s="21"/>
      <c r="M9" s="21"/>
      <c r="N9" s="19" t="s">
        <v>4</v>
      </c>
      <c r="O9" s="5">
        <f>SUM(K23:K25)</f>
        <v>59053</v>
      </c>
      <c r="P9" s="12">
        <f t="shared" si="2"/>
        <v>0.22521681397568363</v>
      </c>
      <c r="Q9" s="12">
        <f>(SUM(K23:K25)-SUM(K20:K22))/SUM(K20:K22)</f>
        <v>9.4851400708233682E-2</v>
      </c>
      <c r="R9" s="23"/>
      <c r="S9" s="23" t="s">
        <v>4</v>
      </c>
      <c r="T9" s="26">
        <v>78.099999999999994</v>
      </c>
      <c r="U9" s="21">
        <f t="shared" si="3"/>
        <v>-0.10844748858447489</v>
      </c>
      <c r="V9" s="21">
        <f t="shared" si="0"/>
        <v>4.2723631508678084E-2</v>
      </c>
      <c r="W9" s="23"/>
    </row>
    <row r="10" spans="1:27" x14ac:dyDescent="0.35">
      <c r="A10" s="24">
        <v>43800</v>
      </c>
      <c r="B10" s="20">
        <v>280626.53998280922</v>
      </c>
      <c r="C10" s="21"/>
      <c r="D10" s="21"/>
      <c r="E10" s="19" t="s">
        <v>3</v>
      </c>
      <c r="F10" s="5">
        <f>SUM(B26:B28)</f>
        <v>1643791.6206659838</v>
      </c>
      <c r="G10" s="12">
        <f t="shared" si="1"/>
        <v>0.26043886655297205</v>
      </c>
      <c r="H10" s="12">
        <f>(SUM(B26:B28)-SUM(B23:B25))/SUM(B23:B25)</f>
        <v>0.19704617135052294</v>
      </c>
      <c r="I10" s="23"/>
      <c r="J10" s="22">
        <v>43800</v>
      </c>
      <c r="K10" s="27">
        <v>12856</v>
      </c>
      <c r="L10" s="21"/>
      <c r="M10" s="21"/>
      <c r="N10" s="19" t="s">
        <v>3</v>
      </c>
      <c r="O10" s="5">
        <f>SUM(K26:K28)</f>
        <v>65533</v>
      </c>
      <c r="P10" s="12">
        <f t="shared" si="2"/>
        <v>5.3602147944500717E-2</v>
      </c>
      <c r="Q10" s="12">
        <f>(SUM(K26:K28)-SUM(K23:K25))/SUM(K23:K25)</f>
        <v>0.10973193571876111</v>
      </c>
      <c r="R10" s="23"/>
      <c r="S10" s="23" t="s">
        <v>3</v>
      </c>
      <c r="T10" s="26">
        <v>97.5</v>
      </c>
      <c r="U10" s="21">
        <f t="shared" si="3"/>
        <v>0.73487544483985756</v>
      </c>
      <c r="V10" s="21">
        <f t="shared" si="0"/>
        <v>0.24839948783610766</v>
      </c>
      <c r="W10" s="23"/>
    </row>
    <row r="11" spans="1:27" x14ac:dyDescent="0.35">
      <c r="A11" s="24">
        <v>43831</v>
      </c>
      <c r="B11" s="20">
        <v>298324.71143367823</v>
      </c>
      <c r="C11" s="21"/>
      <c r="D11" s="21"/>
      <c r="E11" s="19" t="s">
        <v>2</v>
      </c>
      <c r="F11" s="5">
        <f>SUM(B29:B31)</f>
        <v>1863930.0854905006</v>
      </c>
      <c r="G11" s="12">
        <f t="shared" si="1"/>
        <v>0.30153650626130446</v>
      </c>
      <c r="H11" s="12">
        <f>(SUM(B29:B31)-SUM(B26:B28))/SUM(B26:B28)</f>
        <v>0.13392115037995356</v>
      </c>
      <c r="I11" s="23"/>
      <c r="J11" s="22">
        <v>43831</v>
      </c>
      <c r="K11" s="27">
        <v>15089</v>
      </c>
      <c r="L11" s="21"/>
      <c r="M11" s="21"/>
      <c r="N11" s="19" t="s">
        <v>2</v>
      </c>
      <c r="O11" s="5">
        <f>SUM(K29:K31)</f>
        <v>64586</v>
      </c>
      <c r="P11" s="12">
        <f t="shared" si="2"/>
        <v>0.19750064894129862</v>
      </c>
      <c r="Q11" s="12">
        <f>(SUM(K29:K31)-SUM(K26:K28))/SUM(K26:K28)</f>
        <v>-1.4450734744327285E-2</v>
      </c>
      <c r="R11" s="23"/>
      <c r="S11" s="23" t="s">
        <v>2</v>
      </c>
      <c r="T11" s="26">
        <v>101.7</v>
      </c>
      <c r="U11" s="21">
        <f t="shared" si="3"/>
        <v>0.39889958734525444</v>
      </c>
      <c r="V11" s="21">
        <f t="shared" si="0"/>
        <v>4.3076923076923103E-2</v>
      </c>
      <c r="W11" s="23"/>
    </row>
    <row r="12" spans="1:27" x14ac:dyDescent="0.35">
      <c r="A12" s="24">
        <v>43862</v>
      </c>
      <c r="B12" s="20">
        <v>302981.86865232221</v>
      </c>
      <c r="C12" s="21"/>
      <c r="D12" s="21"/>
      <c r="E12" s="19" t="s">
        <v>1</v>
      </c>
      <c r="F12" s="5">
        <f>SUM(B32:B34)</f>
        <v>1572631.2356711582</v>
      </c>
      <c r="G12" s="12">
        <f t="shared" si="1"/>
        <v>0.1496548703609579</v>
      </c>
      <c r="H12" s="12">
        <f>(SUM(B32:B34)-SUM(B29:B31))/SUM(B29:B31)</f>
        <v>-0.15628206877871492</v>
      </c>
      <c r="I12" s="23"/>
      <c r="J12" s="22">
        <v>43862</v>
      </c>
      <c r="K12" s="27">
        <v>15238</v>
      </c>
      <c r="L12" s="21"/>
      <c r="M12" s="21"/>
      <c r="N12" s="19" t="s">
        <v>1</v>
      </c>
      <c r="O12" s="5">
        <f>SUM(K32:K34)</f>
        <v>65272</v>
      </c>
      <c r="P12" s="12">
        <f t="shared" si="2"/>
        <v>0.21015258542373511</v>
      </c>
      <c r="Q12" s="12">
        <f>(SUM(K32:K34)-SUM(K29:K31))/SUM(K29:K31)</f>
        <v>1.06214969188369E-2</v>
      </c>
      <c r="R12" s="23"/>
      <c r="S12" s="23" t="s">
        <v>1</v>
      </c>
      <c r="T12" s="26">
        <v>102.8</v>
      </c>
      <c r="U12" s="21">
        <f t="shared" si="3"/>
        <v>0.37249666221628824</v>
      </c>
      <c r="V12" s="21">
        <f t="shared" si="0"/>
        <v>1.0816125860373591E-2</v>
      </c>
      <c r="W12" s="23"/>
    </row>
    <row r="13" spans="1:27" x14ac:dyDescent="0.35">
      <c r="A13" s="24">
        <v>43891</v>
      </c>
      <c r="B13" s="20">
        <v>256766.87878260616</v>
      </c>
      <c r="C13" s="21"/>
      <c r="D13" s="21"/>
      <c r="E13" s="19" t="s">
        <v>0</v>
      </c>
      <c r="F13" s="5">
        <f>SUM(B35:B37)</f>
        <v>1402470.3231025729</v>
      </c>
      <c r="G13" s="12">
        <f t="shared" si="1"/>
        <v>2.1310553963336025E-2</v>
      </c>
      <c r="H13" s="12">
        <f>(SUM(B35:B37)-SUM(B32:B34))/SUM(B32:B34)</f>
        <v>-0.10820140711243408</v>
      </c>
      <c r="I13" s="23"/>
      <c r="J13" s="22">
        <v>43891</v>
      </c>
      <c r="K13" s="27">
        <v>17871</v>
      </c>
      <c r="L13" s="21"/>
      <c r="M13" s="21"/>
      <c r="N13" s="19" t="s">
        <v>0</v>
      </c>
      <c r="O13" s="5">
        <f>SUM(K35:K37)</f>
        <v>52098</v>
      </c>
      <c r="P13" s="12">
        <f t="shared" si="2"/>
        <v>-0.11777555754999745</v>
      </c>
      <c r="Q13" s="12">
        <f>(SUM(K35:K37)-SUM(K32:K34))/SUM(K32:K34)</f>
        <v>-0.20183233239367571</v>
      </c>
      <c r="R13" s="23"/>
      <c r="S13" s="23" t="s">
        <v>0</v>
      </c>
      <c r="T13" s="25">
        <v>98.2</v>
      </c>
      <c r="U13" s="21">
        <f t="shared" si="3"/>
        <v>0.25736235595390539</v>
      </c>
      <c r="V13" s="21">
        <f t="shared" si="0"/>
        <v>-4.4747081712062202E-2</v>
      </c>
      <c r="W13" s="23"/>
    </row>
    <row r="14" spans="1:27" x14ac:dyDescent="0.35">
      <c r="A14" s="24">
        <v>43922</v>
      </c>
      <c r="B14" s="20">
        <v>390695.26826778497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20735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</row>
    <row r="15" spans="1:27" x14ac:dyDescent="0.35">
      <c r="A15" s="24">
        <v>43952</v>
      </c>
      <c r="B15" s="20">
        <v>462416.14681464911</v>
      </c>
      <c r="C15" s="21">
        <f t="shared" ref="C15:C39" si="4">(B15-B3)/B3</f>
        <v>0.11783440210895606</v>
      </c>
      <c r="D15" s="21"/>
      <c r="E15" s="21"/>
      <c r="F15" s="21"/>
      <c r="G15" s="21"/>
      <c r="H15" s="21"/>
      <c r="I15" s="23"/>
      <c r="J15" s="22">
        <v>43952</v>
      </c>
      <c r="K15" s="27">
        <v>23011</v>
      </c>
      <c r="L15" s="21">
        <f t="shared" ref="L15:L39" si="5">(K15-K3)/K3</f>
        <v>3.1698350071736013E-2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</row>
    <row r="16" spans="1:27" x14ac:dyDescent="0.35">
      <c r="A16" s="24">
        <v>43983</v>
      </c>
      <c r="B16" s="20">
        <v>451030.86764596088</v>
      </c>
      <c r="C16" s="21">
        <f t="shared" si="4"/>
        <v>0.10389425498011365</v>
      </c>
      <c r="D16" s="21"/>
      <c r="E16" s="21"/>
      <c r="F16" s="21"/>
      <c r="G16" s="21"/>
      <c r="H16" s="21"/>
      <c r="I16" s="23"/>
      <c r="J16" s="22">
        <v>43983</v>
      </c>
      <c r="K16" s="27">
        <v>18453</v>
      </c>
      <c r="L16" s="21">
        <f t="shared" si="5"/>
        <v>-0.23845487185836325</v>
      </c>
      <c r="M16" s="21"/>
      <c r="N16" s="21"/>
      <c r="O16" s="21"/>
      <c r="P16" s="21"/>
      <c r="Q16" s="21"/>
      <c r="R16" s="23"/>
      <c r="W16" s="23"/>
    </row>
    <row r="17" spans="1:23" x14ac:dyDescent="0.35">
      <c r="A17" s="24">
        <v>44013</v>
      </c>
      <c r="B17" s="20">
        <v>501239.45345976978</v>
      </c>
      <c r="C17" s="21">
        <f t="shared" si="4"/>
        <v>0.49836324999620984</v>
      </c>
      <c r="D17" s="21"/>
      <c r="E17" s="21"/>
      <c r="F17" s="21"/>
      <c r="G17" s="21"/>
      <c r="H17" s="21"/>
      <c r="I17" s="23"/>
      <c r="J17" s="22">
        <v>44013</v>
      </c>
      <c r="K17" s="27">
        <v>18321</v>
      </c>
      <c r="L17" s="21">
        <f t="shared" si="5"/>
        <v>-0.17279212569983746</v>
      </c>
      <c r="M17" s="21"/>
      <c r="N17" s="21"/>
      <c r="O17" s="21"/>
      <c r="P17" s="21"/>
      <c r="Q17" s="21"/>
      <c r="R17" s="23"/>
      <c r="W17" s="23"/>
    </row>
    <row r="18" spans="1:23" x14ac:dyDescent="0.35">
      <c r="A18" s="24">
        <v>44044</v>
      </c>
      <c r="B18" s="20">
        <v>492744.41074199224</v>
      </c>
      <c r="C18" s="21">
        <f t="shared" si="4"/>
        <v>0.70816674078391695</v>
      </c>
      <c r="D18" s="21"/>
      <c r="E18" s="21"/>
      <c r="F18" s="21"/>
      <c r="G18" s="21"/>
      <c r="H18" s="21"/>
      <c r="I18" s="23"/>
      <c r="J18" s="22">
        <v>44044</v>
      </c>
      <c r="K18" s="27">
        <v>19222</v>
      </c>
      <c r="L18" s="21">
        <f t="shared" si="5"/>
        <v>-0.20942666776342847</v>
      </c>
      <c r="M18" s="21"/>
      <c r="N18" s="21"/>
      <c r="O18" s="21"/>
      <c r="P18" s="21"/>
      <c r="Q18" s="21"/>
      <c r="R18" s="23"/>
      <c r="W18" s="23"/>
    </row>
    <row r="19" spans="1:23" x14ac:dyDescent="0.35">
      <c r="A19" s="24">
        <v>44075</v>
      </c>
      <c r="B19" s="20">
        <v>438115.87062986835</v>
      </c>
      <c r="C19" s="21">
        <f t="shared" si="4"/>
        <v>0.37589565763336952</v>
      </c>
      <c r="D19" s="21"/>
      <c r="E19" s="21"/>
      <c r="F19" s="21"/>
      <c r="G19" s="21"/>
      <c r="H19" s="21"/>
      <c r="I19" s="23"/>
      <c r="J19" s="22">
        <v>44075</v>
      </c>
      <c r="K19" s="27">
        <v>16391</v>
      </c>
      <c r="L19" s="21">
        <f t="shared" si="5"/>
        <v>-0.3301320037598594</v>
      </c>
      <c r="M19" s="21"/>
      <c r="N19" s="21"/>
      <c r="O19" s="21"/>
      <c r="P19" s="21"/>
      <c r="Q19" s="21"/>
      <c r="R19" s="23"/>
      <c r="W19" s="23"/>
    </row>
    <row r="20" spans="1:23" x14ac:dyDescent="0.35">
      <c r="A20" s="24">
        <v>44105</v>
      </c>
      <c r="B20" s="20">
        <v>474692.07932292635</v>
      </c>
      <c r="C20" s="21">
        <f t="shared" si="4"/>
        <v>0.32858631217315504</v>
      </c>
      <c r="D20" s="21"/>
      <c r="E20" s="21"/>
      <c r="F20" s="21"/>
      <c r="G20" s="21"/>
      <c r="H20" s="21"/>
      <c r="I20" s="23"/>
      <c r="J20" s="22">
        <v>44105</v>
      </c>
      <c r="K20" s="27">
        <v>18562</v>
      </c>
      <c r="L20" s="21">
        <f t="shared" si="5"/>
        <v>3.6346379319970964E-2</v>
      </c>
      <c r="M20" s="21"/>
      <c r="N20" s="21"/>
      <c r="O20" s="21"/>
      <c r="P20" s="21"/>
      <c r="Q20" s="21"/>
      <c r="R20" s="23"/>
      <c r="W20" s="23"/>
    </row>
    <row r="21" spans="1:23" x14ac:dyDescent="0.35">
      <c r="A21" s="24">
        <v>44136</v>
      </c>
      <c r="B21" s="20">
        <v>469522.07075487787</v>
      </c>
      <c r="C21" s="21">
        <f t="shared" si="4"/>
        <v>0.67319810962310456</v>
      </c>
      <c r="D21" s="21"/>
      <c r="E21" s="21"/>
      <c r="F21" s="21"/>
      <c r="G21" s="21"/>
      <c r="H21" s="21"/>
      <c r="I21" s="23"/>
      <c r="J21" s="22">
        <v>44136</v>
      </c>
      <c r="K21" s="27">
        <v>16515</v>
      </c>
      <c r="L21" s="21">
        <f t="shared" si="5"/>
        <v>1.3812154696132596E-2</v>
      </c>
      <c r="M21" s="21"/>
      <c r="N21" s="21"/>
      <c r="O21" s="21"/>
      <c r="P21" s="21"/>
      <c r="Q21" s="21"/>
      <c r="R21" s="23"/>
      <c r="W21" s="23"/>
    </row>
    <row r="22" spans="1:23" x14ac:dyDescent="0.35">
      <c r="A22" s="24">
        <v>44166</v>
      </c>
      <c r="B22" s="20">
        <v>423701.80123495631</v>
      </c>
      <c r="C22" s="21">
        <f t="shared" si="4"/>
        <v>0.50984223110512528</v>
      </c>
      <c r="D22" s="21"/>
      <c r="E22" s="21"/>
      <c r="F22" s="21"/>
      <c r="G22" s="21"/>
      <c r="H22" s="21"/>
      <c r="I22" s="23"/>
      <c r="J22" s="22">
        <v>44166</v>
      </c>
      <c r="K22" s="27">
        <v>18860</v>
      </c>
      <c r="L22" s="21">
        <f t="shared" si="5"/>
        <v>0.46701929060360919</v>
      </c>
      <c r="M22" s="21"/>
      <c r="N22" s="21"/>
      <c r="O22" s="21"/>
      <c r="P22" s="21"/>
      <c r="Q22" s="21"/>
      <c r="R22" s="23"/>
      <c r="W22" s="23"/>
    </row>
    <row r="23" spans="1:23" x14ac:dyDescent="0.35">
      <c r="A23" s="24">
        <v>44197</v>
      </c>
      <c r="B23" s="20">
        <v>479995.11599936278</v>
      </c>
      <c r="C23" s="21">
        <f t="shared" si="4"/>
        <v>0.60896867608660188</v>
      </c>
      <c r="D23" s="21"/>
      <c r="E23" s="21"/>
      <c r="F23" s="21"/>
      <c r="G23" s="21"/>
      <c r="H23" s="21"/>
      <c r="I23" s="23"/>
      <c r="J23" s="22">
        <v>44197</v>
      </c>
      <c r="K23" s="27">
        <v>20023</v>
      </c>
      <c r="L23" s="21">
        <f t="shared" si="5"/>
        <v>0.32699317383524423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424304.66390068561</v>
      </c>
      <c r="C24" s="21">
        <f t="shared" si="4"/>
        <v>0.40042922630325362</v>
      </c>
      <c r="D24" s="21"/>
      <c r="E24" s="21"/>
      <c r="F24" s="21"/>
      <c r="G24" s="21"/>
      <c r="H24" s="21"/>
      <c r="I24" s="23"/>
      <c r="J24" s="22">
        <v>44228</v>
      </c>
      <c r="K24" s="27">
        <v>17816</v>
      </c>
      <c r="L24" s="21">
        <f t="shared" si="5"/>
        <v>0.16918230738942119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468906.75131623447</v>
      </c>
      <c r="C25" s="21">
        <f t="shared" si="4"/>
        <v>0.82619640640348446</v>
      </c>
      <c r="D25" s="21"/>
      <c r="E25" s="21"/>
      <c r="F25" s="21"/>
      <c r="G25" s="21"/>
      <c r="H25" s="21"/>
      <c r="I25" s="23"/>
      <c r="J25" s="22">
        <v>44256</v>
      </c>
      <c r="K25" s="27">
        <v>21214</v>
      </c>
      <c r="L25" s="21">
        <f t="shared" si="5"/>
        <v>0.18706283923675229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553878.79961655021</v>
      </c>
      <c r="C26" s="21">
        <f t="shared" si="4"/>
        <v>0.41767470610091506</v>
      </c>
      <c r="D26" s="21"/>
      <c r="E26" s="21"/>
      <c r="F26" s="21"/>
      <c r="G26" s="21"/>
      <c r="H26" s="21"/>
      <c r="I26" s="23"/>
      <c r="J26" s="22">
        <v>44287</v>
      </c>
      <c r="K26" s="27">
        <v>24017</v>
      </c>
      <c r="L26" s="21">
        <f t="shared" si="5"/>
        <v>0.1582830962141307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564891.2626289397</v>
      </c>
      <c r="C27" s="21">
        <f t="shared" si="4"/>
        <v>0.22160799643392606</v>
      </c>
      <c r="D27" s="21"/>
      <c r="E27" s="21"/>
      <c r="F27" s="21"/>
      <c r="G27" s="21"/>
      <c r="H27" s="21"/>
      <c r="I27" s="23"/>
      <c r="J27" s="22">
        <v>44317</v>
      </c>
      <c r="K27" s="27">
        <v>20359</v>
      </c>
      <c r="L27" s="21">
        <f t="shared" si="5"/>
        <v>-0.11524922862978576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525021.55842049362</v>
      </c>
      <c r="C28" s="21">
        <f t="shared" si="4"/>
        <v>0.16404795343766168</v>
      </c>
      <c r="D28" s="21"/>
      <c r="E28" s="21"/>
      <c r="F28" s="21"/>
      <c r="G28" s="21"/>
      <c r="H28" s="21"/>
      <c r="I28" s="23"/>
      <c r="J28" s="22">
        <v>44348</v>
      </c>
      <c r="K28" s="27">
        <v>21157</v>
      </c>
      <c r="L28" s="21">
        <f t="shared" si="5"/>
        <v>0.1465344388446323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631656.05462688941</v>
      </c>
      <c r="C29" s="21">
        <f t="shared" si="4"/>
        <v>0.26018821995540914</v>
      </c>
      <c r="D29" s="21"/>
      <c r="E29" s="21"/>
      <c r="F29" s="21"/>
      <c r="G29" s="21"/>
      <c r="H29" s="21"/>
      <c r="I29" s="23"/>
      <c r="J29" s="22">
        <v>44378</v>
      </c>
      <c r="K29" s="27">
        <v>22990</v>
      </c>
      <c r="L29" s="21">
        <f t="shared" si="5"/>
        <v>0.25484416789476555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602367.13978280465</v>
      </c>
      <c r="C30" s="21">
        <f t="shared" si="4"/>
        <v>0.2224738153310325</v>
      </c>
      <c r="D30" s="21"/>
      <c r="E30" s="21"/>
      <c r="F30" s="21"/>
      <c r="G30" s="21"/>
      <c r="H30" s="21"/>
      <c r="I30" s="23"/>
      <c r="J30" s="22">
        <v>44409</v>
      </c>
      <c r="K30" s="27">
        <v>20999</v>
      </c>
      <c r="L30" s="21">
        <f t="shared" si="5"/>
        <v>9.2446155446883782E-2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629906.8910808065</v>
      </c>
      <c r="C31" s="21">
        <f t="shared" si="4"/>
        <v>0.43776323413074475</v>
      </c>
      <c r="D31" s="21"/>
      <c r="E31" s="21"/>
      <c r="F31" s="21"/>
      <c r="G31" s="21"/>
      <c r="H31" s="21"/>
      <c r="I31" s="23"/>
      <c r="J31" s="22">
        <v>44440</v>
      </c>
      <c r="K31" s="27">
        <v>20597</v>
      </c>
      <c r="L31" s="21">
        <f t="shared" si="5"/>
        <v>0.25660423403087063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565508.57180347689</v>
      </c>
      <c r="C32" s="21">
        <f t="shared" si="4"/>
        <v>0.19131663753498057</v>
      </c>
      <c r="D32" s="21"/>
      <c r="E32" s="21"/>
      <c r="F32" s="21"/>
      <c r="G32" s="21"/>
      <c r="H32" s="21"/>
      <c r="I32" s="23"/>
      <c r="J32" s="22">
        <v>44470</v>
      </c>
      <c r="K32" s="27">
        <v>22510</v>
      </c>
      <c r="L32" s="21">
        <f t="shared" si="5"/>
        <v>0.21269259778041158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526140.80274723971</v>
      </c>
      <c r="C33" s="21">
        <f t="shared" si="4"/>
        <v>0.12058800963569745</v>
      </c>
      <c r="D33" s="21"/>
      <c r="E33" s="21"/>
      <c r="F33" s="21"/>
      <c r="G33" s="21"/>
      <c r="H33" s="21"/>
      <c r="I33" s="23"/>
      <c r="J33" s="22">
        <v>44501</v>
      </c>
      <c r="K33" s="27">
        <v>24849</v>
      </c>
      <c r="L33" s="21">
        <f t="shared" si="5"/>
        <v>0.50463215258855587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480981.86112044164</v>
      </c>
      <c r="C34" s="21">
        <f t="shared" si="4"/>
        <v>0.13518955954053566</v>
      </c>
      <c r="D34" s="21"/>
      <c r="E34" s="21"/>
      <c r="F34" s="21"/>
      <c r="G34" s="21"/>
      <c r="H34" s="21"/>
      <c r="I34" s="23"/>
      <c r="J34" s="22">
        <v>44531</v>
      </c>
      <c r="K34" s="27">
        <v>17913</v>
      </c>
      <c r="L34" s="21">
        <f t="shared" si="5"/>
        <v>-5.0212089077412515E-2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521360.02492512576</v>
      </c>
      <c r="C35" s="21">
        <f t="shared" si="4"/>
        <v>8.6177770454268318E-2</v>
      </c>
      <c r="D35" s="21"/>
      <c r="E35" s="21"/>
      <c r="F35" s="21"/>
      <c r="G35" s="21"/>
      <c r="H35" s="21"/>
      <c r="I35" s="23"/>
      <c r="J35" s="22">
        <v>44562</v>
      </c>
      <c r="K35" s="27">
        <v>21199</v>
      </c>
      <c r="L35" s="21">
        <f t="shared" si="5"/>
        <v>5.873245767367527E-2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433728.51506352867</v>
      </c>
      <c r="C36" s="21">
        <f t="shared" si="4"/>
        <v>2.2210105060379067E-2</v>
      </c>
      <c r="D36" s="21"/>
      <c r="E36" s="21"/>
      <c r="F36" s="21"/>
      <c r="G36" s="21"/>
      <c r="H36" s="21"/>
      <c r="I36" s="23"/>
      <c r="J36" s="22">
        <v>44593</v>
      </c>
      <c r="K36" s="27">
        <v>14638</v>
      </c>
      <c r="L36" s="21">
        <f t="shared" si="5"/>
        <v>-0.17837898518185899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447381.78311391862</v>
      </c>
      <c r="C37" s="21">
        <f t="shared" si="4"/>
        <v>-4.5904581543973637E-2</v>
      </c>
      <c r="D37" s="21"/>
      <c r="E37" s="21"/>
      <c r="F37" s="21"/>
      <c r="G37" s="21"/>
      <c r="H37" s="21"/>
      <c r="I37" s="23"/>
      <c r="J37" s="22">
        <v>44621</v>
      </c>
      <c r="K37" s="27">
        <v>16261</v>
      </c>
      <c r="L37" s="21">
        <f t="shared" si="5"/>
        <v>-0.23347789195814084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490814.69097245904</v>
      </c>
      <c r="C38" s="21">
        <f t="shared" si="4"/>
        <v>-0.11385904043944343</v>
      </c>
      <c r="D38" s="21"/>
      <c r="E38" s="21"/>
      <c r="F38" s="21"/>
      <c r="G38" s="21"/>
      <c r="H38" s="21"/>
      <c r="I38" s="23"/>
      <c r="J38" s="22">
        <v>44652</v>
      </c>
      <c r="K38" s="27">
        <v>22230</v>
      </c>
      <c r="L38" s="21">
        <f t="shared" si="5"/>
        <v>-7.4405629345880006E-2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454215.06689767941</v>
      </c>
      <c r="C39" s="21">
        <f t="shared" si="4"/>
        <v>-0.19592477889671342</v>
      </c>
      <c r="D39" s="21"/>
      <c r="E39" s="21"/>
      <c r="F39" s="21"/>
      <c r="G39" s="21"/>
      <c r="H39" s="21"/>
      <c r="I39" s="23"/>
      <c r="J39" s="22">
        <v>44682</v>
      </c>
      <c r="K39" s="27">
        <v>21088</v>
      </c>
      <c r="L39" s="21">
        <f t="shared" si="5"/>
        <v>3.5807259688589811E-2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</row>
    <row r="41" spans="1:23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CD2D-AE8E-4164-9521-7563B53A3554}">
  <dimension ref="A1:T40"/>
  <sheetViews>
    <sheetView zoomScale="65" zoomScaleNormal="65" workbookViewId="0">
      <selection activeCell="J2" sqref="J2:M13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1.453125" style="19" bestFit="1" customWidth="1"/>
    <col min="7" max="7" width="10.453125" style="19" bestFit="1" customWidth="1"/>
    <col min="8" max="8" width="11.26953125" style="19" bestFit="1" customWidth="1"/>
    <col min="12" max="12" width="10.453125" bestFit="1" customWidth="1"/>
    <col min="13" max="13" width="11.26953125" bestFit="1" customWidth="1"/>
    <col min="15" max="15" width="19.6328125" customWidth="1"/>
    <col min="16" max="18" width="11.81640625" bestFit="1" customWidth="1"/>
  </cols>
  <sheetData>
    <row r="1" spans="1:19" x14ac:dyDescent="0.35">
      <c r="A1" s="22" t="s">
        <v>20</v>
      </c>
      <c r="B1" s="23"/>
      <c r="C1" s="21"/>
      <c r="D1" s="21"/>
      <c r="E1" s="21"/>
      <c r="F1" s="21"/>
      <c r="G1" s="21"/>
      <c r="H1" s="21"/>
      <c r="I1" s="23"/>
      <c r="J1" s="23" t="s">
        <v>164</v>
      </c>
      <c r="K1" s="23"/>
      <c r="L1" s="23"/>
      <c r="M1" s="23"/>
      <c r="N1" s="21"/>
      <c r="O1" s="19" t="s">
        <v>230</v>
      </c>
      <c r="P1" s="19"/>
      <c r="Q1" s="19"/>
      <c r="R1" s="19"/>
      <c r="S1" s="21"/>
    </row>
    <row r="2" spans="1:19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14</v>
      </c>
      <c r="K2" s="23" t="s">
        <v>162</v>
      </c>
      <c r="L2" s="21" t="s">
        <v>12</v>
      </c>
      <c r="M2" s="21" t="s">
        <v>11</v>
      </c>
      <c r="N2" s="21"/>
      <c r="O2" s="19" t="s">
        <v>231</v>
      </c>
      <c r="P2" s="19" t="s">
        <v>232</v>
      </c>
      <c r="Q2" s="19" t="s">
        <v>233</v>
      </c>
      <c r="R2" s="19" t="s">
        <v>234</v>
      </c>
      <c r="S2" s="21"/>
    </row>
    <row r="3" spans="1:19" x14ac:dyDescent="0.35">
      <c r="A3" s="24">
        <v>43586</v>
      </c>
      <c r="B3" s="25">
        <v>880619.18259414192</v>
      </c>
      <c r="C3" s="21"/>
      <c r="D3" s="21"/>
      <c r="E3" s="19" t="s">
        <v>10</v>
      </c>
      <c r="F3" s="5">
        <f>SUM(B5:B7)</f>
        <v>2001762.0740141713</v>
      </c>
      <c r="G3" s="12"/>
      <c r="H3" s="12"/>
      <c r="I3" s="23"/>
      <c r="J3" s="23" t="s">
        <v>10</v>
      </c>
      <c r="K3" s="26">
        <v>652.5</v>
      </c>
      <c r="L3" s="21"/>
      <c r="M3" s="21"/>
      <c r="N3" s="21"/>
      <c r="O3" s="19" t="s">
        <v>235</v>
      </c>
      <c r="P3" s="19">
        <f>SLOPE(L7:L13,G7:G13)</f>
        <v>0.4105721195292597</v>
      </c>
      <c r="Q3" s="19">
        <f>INTERCEPT(L7:L13,G7:G13)</f>
        <v>2.7614514397540403E-2</v>
      </c>
      <c r="R3" s="19">
        <f>RSQ(L7:L13,G7:G13)</f>
        <v>0.53227693920976216</v>
      </c>
      <c r="S3" s="21"/>
    </row>
    <row r="4" spans="1:19" x14ac:dyDescent="0.35">
      <c r="A4" s="24">
        <v>43617</v>
      </c>
      <c r="B4" s="25">
        <v>700157.21697650896</v>
      </c>
      <c r="C4" s="21"/>
      <c r="D4" s="21"/>
      <c r="E4" s="19" t="s">
        <v>9</v>
      </c>
      <c r="F4" s="5">
        <f>SUM(B8:B10)</f>
        <v>2229542.5243956307</v>
      </c>
      <c r="G4" s="12"/>
      <c r="H4" s="12">
        <f>(SUM(B8:B10)-SUM(B5:B7))/SUM(B5:B7)</f>
        <v>0.11378997201434984</v>
      </c>
      <c r="I4" s="23"/>
      <c r="J4" s="23" t="s">
        <v>9</v>
      </c>
      <c r="K4" s="26">
        <v>655.5</v>
      </c>
      <c r="L4" s="21"/>
      <c r="M4" s="21">
        <f t="shared" ref="M4:M13" si="0">(K4-K3)/K3</f>
        <v>4.5977011494252873E-3</v>
      </c>
      <c r="N4" s="21"/>
      <c r="O4" s="19" t="s">
        <v>236</v>
      </c>
      <c r="P4" s="19">
        <f>SLOPE(M4:M13,H4:H13)</f>
        <v>0.12082479509250121</v>
      </c>
      <c r="Q4" s="19">
        <f>INTERCEPT(M4:M13,H4:H13)</f>
        <v>2.2748661926497132E-2</v>
      </c>
      <c r="R4" s="19">
        <f>RSQ(M4:M13,H4:H13)</f>
        <v>3.0156815109133345E-2</v>
      </c>
      <c r="S4" s="21"/>
    </row>
    <row r="5" spans="1:19" x14ac:dyDescent="0.35">
      <c r="A5" s="24">
        <v>43647</v>
      </c>
      <c r="B5" s="25">
        <v>688272.8871501846</v>
      </c>
      <c r="C5" s="21"/>
      <c r="D5" s="21"/>
      <c r="E5" s="19" t="s">
        <v>8</v>
      </c>
      <c r="F5" s="5">
        <f>SUM(B11:B13)</f>
        <v>2401169.0477831755</v>
      </c>
      <c r="G5" s="12"/>
      <c r="H5" s="12">
        <f>(SUM(B11:B13)-SUM(B8:B10))/SUM(B8:B10)</f>
        <v>7.6978358344642089E-2</v>
      </c>
      <c r="I5" s="23"/>
      <c r="J5" s="23" t="s">
        <v>8</v>
      </c>
      <c r="K5" s="26">
        <v>760.3</v>
      </c>
      <c r="L5" s="21"/>
      <c r="M5" s="21">
        <f t="shared" si="0"/>
        <v>0.15987795575896255</v>
      </c>
      <c r="N5" s="21"/>
      <c r="O5" s="23"/>
      <c r="P5" s="23"/>
      <c r="Q5" s="25"/>
      <c r="R5" s="21"/>
      <c r="S5" s="21"/>
    </row>
    <row r="6" spans="1:19" x14ac:dyDescent="0.35">
      <c r="A6" s="24">
        <v>43678</v>
      </c>
      <c r="B6" s="25">
        <v>667125.32763782772</v>
      </c>
      <c r="C6" s="21"/>
      <c r="D6" s="21"/>
      <c r="E6" s="19" t="s">
        <v>7</v>
      </c>
      <c r="F6" s="5">
        <f>SUM(B14:B16)</f>
        <v>2889864.6258056327</v>
      </c>
      <c r="G6" s="12"/>
      <c r="H6" s="12">
        <f>(SUM(B14:B16)-SUM(B11:B13))/SUM(B11:B13)</f>
        <v>0.20352402029904318</v>
      </c>
      <c r="I6" s="23"/>
      <c r="J6" s="23" t="s">
        <v>7</v>
      </c>
      <c r="K6" s="26">
        <v>803.4</v>
      </c>
      <c r="L6" s="21"/>
      <c r="M6" s="21">
        <f t="shared" si="0"/>
        <v>5.6688149414704757E-2</v>
      </c>
      <c r="N6" s="21"/>
      <c r="O6" s="23"/>
      <c r="P6" s="23"/>
      <c r="Q6" s="25"/>
      <c r="R6" s="21"/>
      <c r="S6" s="21"/>
    </row>
    <row r="7" spans="1:19" x14ac:dyDescent="0.35">
      <c r="A7" s="24">
        <v>43709</v>
      </c>
      <c r="B7" s="25">
        <v>646363.85922615905</v>
      </c>
      <c r="C7" s="21"/>
      <c r="D7" s="21"/>
      <c r="E7" s="19" t="s">
        <v>6</v>
      </c>
      <c r="F7" s="5">
        <f>SUM(B17:B19)</f>
        <v>2894676.4031644715</v>
      </c>
      <c r="G7" s="12">
        <f t="shared" ref="G7:G13" si="1">(F7-F3)/F3</f>
        <v>0.44606416553777656</v>
      </c>
      <c r="H7" s="12">
        <f>(SUM(B17:B19)-SUM(B14:B16))/SUM(B14:B16)</f>
        <v>1.6650528595253495E-3</v>
      </c>
      <c r="I7" s="23"/>
      <c r="J7" s="23" t="s">
        <v>6</v>
      </c>
      <c r="K7" s="26">
        <v>764.1</v>
      </c>
      <c r="L7" s="21">
        <f t="shared" ref="L7:L13" si="2">(K7-K3)/K3</f>
        <v>0.17103448275862074</v>
      </c>
      <c r="M7" s="21">
        <f t="shared" si="0"/>
        <v>-4.8917102315160513E-2</v>
      </c>
      <c r="N7" s="21"/>
      <c r="O7" s="23"/>
      <c r="P7" s="23"/>
      <c r="Q7" s="26"/>
      <c r="R7" s="21"/>
      <c r="S7" s="21"/>
    </row>
    <row r="8" spans="1:19" x14ac:dyDescent="0.35">
      <c r="A8" s="24">
        <v>43739</v>
      </c>
      <c r="B8" s="25">
        <v>780547.41906123387</v>
      </c>
      <c r="C8" s="21"/>
      <c r="D8" s="21"/>
      <c r="E8" s="19" t="s">
        <v>5</v>
      </c>
      <c r="F8" s="5">
        <f>SUM(B20:B22)</f>
        <v>2698744.510746717</v>
      </c>
      <c r="G8" s="12">
        <f t="shared" si="1"/>
        <v>0.21044765068038987</v>
      </c>
      <c r="H8" s="12">
        <f>(SUM(B20:B22)-SUM(B17:B19))/SUM(B17:B19)</f>
        <v>-6.7686976065290408E-2</v>
      </c>
      <c r="I8" s="23"/>
      <c r="J8" s="23" t="s">
        <v>5</v>
      </c>
      <c r="K8" s="26">
        <v>806.8</v>
      </c>
      <c r="L8" s="21">
        <f t="shared" si="2"/>
        <v>0.23081617086193737</v>
      </c>
      <c r="M8" s="21">
        <f t="shared" si="0"/>
        <v>5.5882737861536358E-2</v>
      </c>
      <c r="N8" s="21"/>
      <c r="O8" s="23"/>
      <c r="P8" s="23"/>
      <c r="Q8" s="23"/>
      <c r="R8" s="21"/>
      <c r="S8" s="21"/>
    </row>
    <row r="9" spans="1:19" x14ac:dyDescent="0.35">
      <c r="A9" s="24">
        <v>43770</v>
      </c>
      <c r="B9" s="25">
        <v>768413.38940865826</v>
      </c>
      <c r="C9" s="21"/>
      <c r="D9" s="21"/>
      <c r="E9" s="19" t="s">
        <v>4</v>
      </c>
      <c r="F9" s="5">
        <f>SUM(B23:B25)</f>
        <v>2637595.9264203422</v>
      </c>
      <c r="G9" s="12">
        <f t="shared" si="1"/>
        <v>9.8463237669768569E-2</v>
      </c>
      <c r="H9" s="12">
        <f>(SUM(B23:B25)-SUM(B20:B22))/SUM(B20:B22)</f>
        <v>-2.2658159778694863E-2</v>
      </c>
      <c r="I9" s="23"/>
      <c r="J9" s="23" t="s">
        <v>4</v>
      </c>
      <c r="K9" s="26">
        <v>752.5</v>
      </c>
      <c r="L9" s="21">
        <f t="shared" si="2"/>
        <v>-1.0259108246744647E-2</v>
      </c>
      <c r="M9" s="21">
        <f t="shared" si="0"/>
        <v>-6.7302925136341049E-2</v>
      </c>
      <c r="N9" s="21"/>
      <c r="O9" s="23"/>
      <c r="P9" s="23"/>
      <c r="Q9" s="23"/>
      <c r="R9" s="21"/>
      <c r="S9" s="21"/>
    </row>
    <row r="10" spans="1:19" x14ac:dyDescent="0.35">
      <c r="A10" s="24">
        <v>43800</v>
      </c>
      <c r="B10" s="25">
        <v>680581.71592573845</v>
      </c>
      <c r="C10" s="21"/>
      <c r="D10" s="21"/>
      <c r="E10" s="19" t="s">
        <v>3</v>
      </c>
      <c r="F10" s="5">
        <f>SUM(B26:B28)</f>
        <v>2561409.9015107183</v>
      </c>
      <c r="G10" s="12">
        <f t="shared" si="1"/>
        <v>-0.11365747771086274</v>
      </c>
      <c r="H10" s="12">
        <f>(SUM(B26:B28)-SUM(B23:B25))/SUM(B23:B25)</f>
        <v>-2.888464610764737E-2</v>
      </c>
      <c r="I10" s="23"/>
      <c r="J10" s="23" t="s">
        <v>3</v>
      </c>
      <c r="K10" s="26">
        <v>775.5</v>
      </c>
      <c r="L10" s="21">
        <f t="shared" si="2"/>
        <v>-3.4727408513816255E-2</v>
      </c>
      <c r="M10" s="21">
        <f t="shared" si="0"/>
        <v>3.0564784053156147E-2</v>
      </c>
      <c r="N10" s="21"/>
      <c r="O10" s="23"/>
      <c r="P10" s="23"/>
      <c r="Q10" s="26"/>
      <c r="R10" s="21"/>
      <c r="S10" s="21"/>
    </row>
    <row r="11" spans="1:19" x14ac:dyDescent="0.35">
      <c r="A11" s="24">
        <v>43831</v>
      </c>
      <c r="B11" s="25">
        <v>816443.88580444292</v>
      </c>
      <c r="C11" s="21"/>
      <c r="D11" s="21"/>
      <c r="E11" s="19" t="s">
        <v>2</v>
      </c>
      <c r="F11" s="5">
        <f>SUM(B29:B31)</f>
        <v>2859653.2202366628</v>
      </c>
      <c r="G11" s="12">
        <f t="shared" si="1"/>
        <v>-1.2099170356148011E-2</v>
      </c>
      <c r="H11" s="12">
        <f>(SUM(B29:B31)-SUM(B26:B28))/SUM(B26:B28)</f>
        <v>0.116437169447202</v>
      </c>
      <c r="I11" s="23"/>
      <c r="J11" s="23" t="s">
        <v>2</v>
      </c>
      <c r="K11" s="26">
        <v>768.9</v>
      </c>
      <c r="L11" s="21">
        <f t="shared" si="2"/>
        <v>6.2819002748330773E-3</v>
      </c>
      <c r="M11" s="21">
        <f t="shared" si="0"/>
        <v>-8.5106382978723701E-3</v>
      </c>
      <c r="N11" s="21"/>
      <c r="O11" s="23"/>
      <c r="P11" s="23"/>
      <c r="Q11" s="23"/>
      <c r="R11" s="21"/>
      <c r="S11" s="21"/>
    </row>
    <row r="12" spans="1:19" x14ac:dyDescent="0.35">
      <c r="A12" s="24">
        <v>43862</v>
      </c>
      <c r="B12" s="25">
        <v>692681.53941168706</v>
      </c>
      <c r="C12" s="21"/>
      <c r="D12" s="21"/>
      <c r="E12" s="19" t="s">
        <v>1</v>
      </c>
      <c r="F12" s="5">
        <f>SUM(B32:B34)</f>
        <v>2665730.9807667183</v>
      </c>
      <c r="G12" s="12">
        <f t="shared" si="1"/>
        <v>-1.2232921585772556E-2</v>
      </c>
      <c r="H12" s="12">
        <f>(SUM(B32:B34)-SUM(B29:B31))/SUM(B29:B31)</f>
        <v>-6.7813201299245521E-2</v>
      </c>
      <c r="I12" s="23"/>
      <c r="J12" s="23" t="s">
        <v>1</v>
      </c>
      <c r="K12" s="26">
        <v>782.7</v>
      </c>
      <c r="L12" s="21">
        <f t="shared" si="2"/>
        <v>-2.9871095686663251E-2</v>
      </c>
      <c r="M12" s="21">
        <f t="shared" si="0"/>
        <v>1.7947717518533059E-2</v>
      </c>
      <c r="N12" s="21"/>
      <c r="O12" s="23"/>
      <c r="P12" s="23"/>
      <c r="Q12" s="23"/>
      <c r="R12" s="21"/>
      <c r="S12" s="21"/>
    </row>
    <row r="13" spans="1:19" x14ac:dyDescent="0.35">
      <c r="A13" s="24">
        <v>43891</v>
      </c>
      <c r="B13" s="25">
        <v>892043.62256704539</v>
      </c>
      <c r="C13" s="21"/>
      <c r="D13" s="21"/>
      <c r="E13" s="19" t="s">
        <v>0</v>
      </c>
      <c r="F13" s="5">
        <f>SUM(B35:B37)</f>
        <v>2583033.9482480614</v>
      </c>
      <c r="G13" s="12">
        <f t="shared" si="1"/>
        <v>-2.0686253578777146E-2</v>
      </c>
      <c r="H13" s="12">
        <f>(SUM(B35:B37)-SUM(B32:B34))/SUM(B32:B34)</f>
        <v>-3.1022272358057518E-2</v>
      </c>
      <c r="I13" s="23"/>
      <c r="J13" s="23" t="s">
        <v>0</v>
      </c>
      <c r="K13" s="25">
        <v>831.4</v>
      </c>
      <c r="L13" s="21">
        <f t="shared" si="2"/>
        <v>0.1048504983388704</v>
      </c>
      <c r="M13" s="21">
        <f t="shared" si="0"/>
        <v>6.222051871726067E-2</v>
      </c>
      <c r="N13" s="21"/>
      <c r="O13" s="23"/>
      <c r="P13" s="23"/>
      <c r="Q13" s="26"/>
      <c r="R13" s="21"/>
      <c r="S13" s="21"/>
    </row>
    <row r="14" spans="1:19" x14ac:dyDescent="0.35">
      <c r="A14" s="24">
        <v>43922</v>
      </c>
      <c r="B14" s="25">
        <v>1034910.2373021739</v>
      </c>
      <c r="C14" s="21"/>
      <c r="D14" s="21"/>
      <c r="E14" s="21"/>
      <c r="F14" s="21"/>
      <c r="G14" s="21"/>
      <c r="H14" s="21"/>
      <c r="I14" s="23"/>
      <c r="J14" s="22"/>
      <c r="K14" s="27"/>
      <c r="L14" s="27"/>
      <c r="M14" s="27"/>
      <c r="N14" s="21"/>
      <c r="O14" s="23"/>
      <c r="P14" s="23"/>
      <c r="Q14" s="23"/>
      <c r="R14" s="21"/>
      <c r="S14" s="21"/>
    </row>
    <row r="15" spans="1:19" x14ac:dyDescent="0.35">
      <c r="A15" s="24">
        <v>43952</v>
      </c>
      <c r="B15" s="25">
        <v>937118.41583904251</v>
      </c>
      <c r="C15" s="21">
        <f t="shared" ref="C15:C39" si="3">(B15-B3)/B3</f>
        <v>6.4158531135404359E-2</v>
      </c>
      <c r="D15" s="21"/>
      <c r="E15" s="21"/>
      <c r="F15" s="21"/>
      <c r="G15" s="21"/>
      <c r="H15" s="21"/>
      <c r="I15" s="23"/>
      <c r="N15" s="21"/>
      <c r="O15" s="23"/>
      <c r="P15" s="23"/>
      <c r="Q15" s="23"/>
      <c r="R15" s="21"/>
      <c r="S15" s="21"/>
    </row>
    <row r="16" spans="1:19" x14ac:dyDescent="0.35">
      <c r="A16" s="24">
        <v>43983</v>
      </c>
      <c r="B16" s="25">
        <v>917835.9726644163</v>
      </c>
      <c r="C16" s="21">
        <f t="shared" si="3"/>
        <v>0.31089982422506501</v>
      </c>
      <c r="D16" s="21"/>
      <c r="E16" s="21"/>
      <c r="F16" s="21"/>
      <c r="G16" s="21"/>
      <c r="H16" s="21"/>
      <c r="I16" s="23"/>
      <c r="N16" s="21"/>
      <c r="O16" s="23"/>
      <c r="P16" s="23"/>
      <c r="Q16" s="26"/>
      <c r="R16" s="21"/>
      <c r="S16" s="21"/>
    </row>
    <row r="17" spans="1:20" x14ac:dyDescent="0.35">
      <c r="A17" s="24">
        <v>44013</v>
      </c>
      <c r="B17" s="25">
        <v>938664.84930926771</v>
      </c>
      <c r="C17" s="21">
        <f t="shared" si="3"/>
        <v>0.36379750943820965</v>
      </c>
      <c r="D17" s="21"/>
      <c r="E17" s="21"/>
      <c r="F17" s="21"/>
      <c r="G17" s="21"/>
      <c r="H17" s="21"/>
      <c r="I17" s="23"/>
      <c r="N17" s="21"/>
      <c r="O17" s="23"/>
      <c r="P17" s="23"/>
      <c r="Q17" s="23"/>
      <c r="R17" s="21"/>
      <c r="S17" s="21"/>
    </row>
    <row r="18" spans="1:20" x14ac:dyDescent="0.35">
      <c r="A18" s="24">
        <v>44044</v>
      </c>
      <c r="B18" s="25">
        <v>945970.70615233877</v>
      </c>
      <c r="C18" s="21">
        <f t="shared" si="3"/>
        <v>0.4179805007581604</v>
      </c>
      <c r="D18" s="21"/>
      <c r="E18" s="21"/>
      <c r="F18" s="21"/>
      <c r="G18" s="21"/>
      <c r="H18" s="21"/>
      <c r="I18" s="23"/>
      <c r="N18" s="21"/>
      <c r="O18" s="23"/>
      <c r="P18" s="23"/>
      <c r="Q18" s="23"/>
      <c r="R18" s="21"/>
      <c r="S18" s="21"/>
    </row>
    <row r="19" spans="1:20" x14ac:dyDescent="0.35">
      <c r="A19" s="24">
        <v>44075</v>
      </c>
      <c r="B19" s="25">
        <v>1010040.8477028648</v>
      </c>
      <c r="C19" s="21">
        <f t="shared" si="3"/>
        <v>0.56265056173175865</v>
      </c>
      <c r="D19" s="21"/>
      <c r="E19" s="21"/>
      <c r="F19" s="21"/>
      <c r="G19" s="21"/>
      <c r="H19" s="21"/>
      <c r="I19" s="23"/>
      <c r="N19" s="21"/>
      <c r="O19" s="23"/>
      <c r="P19" s="23"/>
      <c r="Q19" s="26"/>
      <c r="R19" s="21"/>
      <c r="S19" s="21"/>
    </row>
    <row r="20" spans="1:20" x14ac:dyDescent="0.35">
      <c r="A20" s="24">
        <v>44105</v>
      </c>
      <c r="B20" s="25">
        <v>826560.80169632484</v>
      </c>
      <c r="C20" s="21">
        <f t="shared" si="3"/>
        <v>5.8950143849596431E-2</v>
      </c>
      <c r="D20" s="21"/>
      <c r="E20" s="21"/>
      <c r="F20" s="21"/>
      <c r="G20" s="21"/>
      <c r="H20" s="21"/>
      <c r="I20" s="23"/>
      <c r="N20" s="21"/>
      <c r="O20" s="23"/>
      <c r="P20" s="23"/>
      <c r="Q20" s="23"/>
      <c r="R20" s="21"/>
      <c r="S20" s="21"/>
    </row>
    <row r="21" spans="1:20" x14ac:dyDescent="0.35">
      <c r="A21" s="24">
        <v>44136</v>
      </c>
      <c r="B21" s="25">
        <v>947512.25374457007</v>
      </c>
      <c r="C21" s="21">
        <f t="shared" si="3"/>
        <v>0.23307618894269852</v>
      </c>
      <c r="D21" s="21"/>
      <c r="E21" s="21"/>
      <c r="F21" s="21"/>
      <c r="G21" s="21"/>
      <c r="H21" s="21"/>
      <c r="I21" s="23"/>
      <c r="N21" s="21"/>
      <c r="O21" s="23"/>
      <c r="P21" s="23"/>
      <c r="Q21" s="23"/>
      <c r="R21" s="21"/>
      <c r="S21" s="21"/>
    </row>
    <row r="22" spans="1:20" x14ac:dyDescent="0.35">
      <c r="A22" s="24">
        <v>44166</v>
      </c>
      <c r="B22" s="25">
        <v>924671.45530582219</v>
      </c>
      <c r="C22" s="21">
        <f t="shared" si="3"/>
        <v>0.35864868783327342</v>
      </c>
      <c r="D22" s="21"/>
      <c r="E22" s="21"/>
      <c r="F22" s="21"/>
      <c r="G22" s="21"/>
      <c r="H22" s="21"/>
      <c r="I22" s="23"/>
      <c r="N22" s="21"/>
      <c r="O22" s="23"/>
      <c r="P22" s="23"/>
      <c r="Q22" s="26"/>
      <c r="R22" s="21"/>
      <c r="S22" s="21"/>
      <c r="T22" s="1"/>
    </row>
    <row r="23" spans="1:20" x14ac:dyDescent="0.35">
      <c r="A23" s="24">
        <v>44197</v>
      </c>
      <c r="B23" s="25">
        <v>897647.76142617431</v>
      </c>
      <c r="C23" s="21">
        <f t="shared" si="3"/>
        <v>9.946044919146052E-2</v>
      </c>
      <c r="D23" s="21"/>
      <c r="E23" s="21"/>
      <c r="F23" s="21"/>
      <c r="G23" s="21"/>
      <c r="H23" s="21"/>
      <c r="I23" s="23"/>
      <c r="N23" s="21"/>
      <c r="O23" s="23"/>
      <c r="P23" s="23"/>
      <c r="Q23" s="23"/>
      <c r="R23" s="21"/>
      <c r="S23" s="21"/>
    </row>
    <row r="24" spans="1:20" x14ac:dyDescent="0.35">
      <c r="A24" s="24">
        <v>44228</v>
      </c>
      <c r="B24" s="25">
        <v>786014.4359475472</v>
      </c>
      <c r="C24" s="21">
        <f t="shared" si="3"/>
        <v>0.13474142333160816</v>
      </c>
      <c r="D24" s="21"/>
      <c r="E24" s="21"/>
      <c r="F24" s="21"/>
      <c r="G24" s="21"/>
      <c r="H24" s="21"/>
      <c r="I24" s="23"/>
      <c r="N24" s="21"/>
      <c r="O24" s="23"/>
      <c r="P24" s="23"/>
      <c r="Q24" s="23"/>
      <c r="R24" s="21"/>
      <c r="S24" s="21"/>
    </row>
    <row r="25" spans="1:20" x14ac:dyDescent="0.35">
      <c r="A25" s="24">
        <v>44256</v>
      </c>
      <c r="B25" s="25">
        <v>953933.72904662066</v>
      </c>
      <c r="C25" s="21">
        <f t="shared" si="3"/>
        <v>6.9380134461892479E-2</v>
      </c>
      <c r="D25" s="21"/>
      <c r="E25" s="21"/>
      <c r="F25" s="21"/>
      <c r="G25" s="21"/>
      <c r="H25" s="21"/>
      <c r="I25" s="23"/>
      <c r="N25" s="21"/>
      <c r="O25" s="21"/>
      <c r="P25" s="23"/>
      <c r="Q25" s="26"/>
      <c r="R25" s="21"/>
      <c r="S25" s="21"/>
    </row>
    <row r="26" spans="1:20" x14ac:dyDescent="0.35">
      <c r="A26" s="24">
        <v>44287</v>
      </c>
      <c r="B26" s="25">
        <v>779666.9101802276</v>
      </c>
      <c r="C26" s="21">
        <f t="shared" si="3"/>
        <v>-0.24663330008921355</v>
      </c>
      <c r="D26" s="21"/>
      <c r="E26" s="21"/>
      <c r="F26" s="21"/>
      <c r="G26" s="21"/>
      <c r="H26" s="21"/>
      <c r="I26" s="23"/>
      <c r="N26" s="21"/>
      <c r="O26" s="21"/>
      <c r="P26" s="23"/>
      <c r="Q26" s="23"/>
      <c r="R26" s="21"/>
      <c r="S26" s="21"/>
    </row>
    <row r="27" spans="1:20" x14ac:dyDescent="0.35">
      <c r="A27" s="24">
        <v>44317</v>
      </c>
      <c r="B27" s="25">
        <v>805042.38667334733</v>
      </c>
      <c r="C27" s="21">
        <f t="shared" si="3"/>
        <v>-0.14093846298756366</v>
      </c>
      <c r="D27" s="21"/>
      <c r="E27" s="21"/>
      <c r="F27" s="21"/>
      <c r="G27" s="21"/>
      <c r="H27" s="21"/>
      <c r="I27" s="23"/>
      <c r="N27" s="21"/>
      <c r="O27" s="21"/>
      <c r="P27" s="23"/>
      <c r="Q27" s="23"/>
      <c r="R27" s="21"/>
      <c r="S27" s="21"/>
    </row>
    <row r="28" spans="1:20" x14ac:dyDescent="0.35">
      <c r="A28" s="24">
        <v>44348</v>
      </c>
      <c r="B28" s="25">
        <v>976700.60465714312</v>
      </c>
      <c r="C28" s="21">
        <f t="shared" si="3"/>
        <v>6.4134152229669908E-2</v>
      </c>
      <c r="D28" s="21"/>
      <c r="E28" s="21"/>
      <c r="F28" s="21"/>
      <c r="G28" s="21"/>
      <c r="H28" s="21"/>
      <c r="I28" s="23"/>
      <c r="N28" s="21"/>
      <c r="O28" s="21"/>
      <c r="P28" s="23"/>
      <c r="Q28" s="26"/>
      <c r="R28" s="21"/>
      <c r="S28" s="21"/>
    </row>
    <row r="29" spans="1:20" x14ac:dyDescent="0.35">
      <c r="A29" s="24">
        <v>44378</v>
      </c>
      <c r="B29" s="25">
        <v>947640.11714154319</v>
      </c>
      <c r="C29" s="21">
        <f t="shared" si="3"/>
        <v>9.5617385043022356E-3</v>
      </c>
      <c r="D29" s="21"/>
      <c r="E29" s="21"/>
      <c r="F29" s="21"/>
      <c r="G29" s="21"/>
      <c r="H29" s="21"/>
      <c r="I29" s="23"/>
      <c r="N29" s="21"/>
      <c r="O29" s="21"/>
      <c r="P29" s="23"/>
      <c r="Q29" s="23"/>
      <c r="R29" s="21"/>
      <c r="S29" s="21"/>
    </row>
    <row r="30" spans="1:20" x14ac:dyDescent="0.35">
      <c r="A30" s="24">
        <v>44409</v>
      </c>
      <c r="B30" s="25">
        <v>929077.96013035416</v>
      </c>
      <c r="C30" s="21">
        <f t="shared" si="3"/>
        <v>-1.7857578371210377E-2</v>
      </c>
      <c r="D30" s="21"/>
      <c r="E30" s="21"/>
      <c r="F30" s="21"/>
      <c r="G30" s="21"/>
      <c r="H30" s="21"/>
      <c r="I30" s="23"/>
      <c r="N30" s="21"/>
      <c r="O30" s="21"/>
      <c r="P30" s="23"/>
      <c r="Q30" s="23"/>
      <c r="R30" s="21"/>
      <c r="S30" s="21"/>
    </row>
    <row r="31" spans="1:20" x14ac:dyDescent="0.35">
      <c r="A31" s="24">
        <v>44440</v>
      </c>
      <c r="B31" s="25">
        <v>982935.14296476543</v>
      </c>
      <c r="C31" s="21">
        <f t="shared" si="3"/>
        <v>-2.6836246078310443E-2</v>
      </c>
      <c r="D31" s="21"/>
      <c r="E31" s="21"/>
      <c r="F31" s="21"/>
      <c r="G31" s="21"/>
      <c r="H31" s="21"/>
      <c r="I31" s="23"/>
      <c r="N31" s="21"/>
      <c r="O31" s="21"/>
      <c r="P31" s="23"/>
      <c r="Q31" s="26"/>
      <c r="R31" s="21"/>
      <c r="S31" s="21"/>
    </row>
    <row r="32" spans="1:20" x14ac:dyDescent="0.35">
      <c r="A32" s="24">
        <v>44470</v>
      </c>
      <c r="B32" s="25">
        <v>836891.50320765632</v>
      </c>
      <c r="C32" s="21">
        <f t="shared" si="3"/>
        <v>1.2498416922421327E-2</v>
      </c>
      <c r="D32" s="21"/>
      <c r="E32" s="21"/>
      <c r="F32" s="21"/>
      <c r="G32" s="21"/>
      <c r="H32" s="21"/>
      <c r="I32" s="23"/>
      <c r="N32" s="21"/>
      <c r="O32" s="21"/>
      <c r="P32" s="23"/>
      <c r="Q32" s="23"/>
      <c r="R32" s="21"/>
      <c r="S32" s="21"/>
    </row>
    <row r="33" spans="1:19" x14ac:dyDescent="0.35">
      <c r="A33" s="24">
        <v>44501</v>
      </c>
      <c r="B33" s="25">
        <v>834873.05645649158</v>
      </c>
      <c r="C33" s="21">
        <f t="shared" si="3"/>
        <v>-0.11887888187506619</v>
      </c>
      <c r="D33" s="21"/>
      <c r="E33" s="21"/>
      <c r="F33" s="21"/>
      <c r="G33" s="21"/>
      <c r="H33" s="21"/>
      <c r="I33" s="23"/>
      <c r="N33" s="21"/>
      <c r="O33" s="21"/>
      <c r="P33" s="23"/>
      <c r="Q33" s="23"/>
      <c r="R33" s="21"/>
      <c r="S33" s="21"/>
    </row>
    <row r="34" spans="1:19" x14ac:dyDescent="0.35">
      <c r="A34" s="24">
        <v>44531</v>
      </c>
      <c r="B34" s="25">
        <v>993966.42110257037</v>
      </c>
      <c r="C34" s="21">
        <f t="shared" si="3"/>
        <v>7.4940094018399031E-2</v>
      </c>
      <c r="D34" s="21"/>
      <c r="E34" s="21"/>
      <c r="F34" s="21"/>
      <c r="G34" s="21"/>
      <c r="H34" s="21"/>
      <c r="I34" s="23"/>
      <c r="N34" s="21"/>
      <c r="O34" s="21"/>
      <c r="P34" s="23"/>
      <c r="Q34" s="26"/>
      <c r="R34" s="21"/>
      <c r="S34" s="21"/>
    </row>
    <row r="35" spans="1:19" x14ac:dyDescent="0.35">
      <c r="A35" s="24">
        <v>44562</v>
      </c>
      <c r="B35" s="25">
        <v>833829.23544706521</v>
      </c>
      <c r="C35" s="21">
        <f t="shared" si="3"/>
        <v>-7.1095287841764165E-2</v>
      </c>
      <c r="D35" s="21"/>
      <c r="E35" s="21"/>
      <c r="F35" s="21"/>
      <c r="G35" s="21"/>
      <c r="H35" s="21"/>
      <c r="I35" s="23"/>
      <c r="N35" s="21"/>
      <c r="O35" s="21"/>
      <c r="P35" s="23"/>
      <c r="Q35" s="23"/>
      <c r="R35" s="21"/>
      <c r="S35" s="21"/>
    </row>
    <row r="36" spans="1:19" x14ac:dyDescent="0.35">
      <c r="A36" s="24">
        <v>44593</v>
      </c>
      <c r="B36" s="25">
        <v>853499.19026462268</v>
      </c>
      <c r="C36" s="21">
        <f t="shared" si="3"/>
        <v>8.585688917497046E-2</v>
      </c>
      <c r="D36" s="21"/>
      <c r="E36" s="21"/>
      <c r="F36" s="21"/>
      <c r="G36" s="21"/>
      <c r="H36" s="21"/>
      <c r="I36" s="23"/>
      <c r="N36" s="21"/>
      <c r="O36" s="21"/>
      <c r="P36" s="23"/>
      <c r="Q36" s="23"/>
      <c r="R36" s="21"/>
      <c r="S36" s="21"/>
    </row>
    <row r="37" spans="1:19" x14ac:dyDescent="0.35">
      <c r="A37" s="24">
        <v>44621</v>
      </c>
      <c r="B37" s="25">
        <v>895705.52253637346</v>
      </c>
      <c r="C37" s="21">
        <f t="shared" si="3"/>
        <v>-6.104009611699291E-2</v>
      </c>
      <c r="D37" s="21"/>
      <c r="E37" s="21"/>
      <c r="F37" s="21"/>
      <c r="G37" s="21"/>
      <c r="H37" s="21"/>
      <c r="I37" s="23"/>
      <c r="N37" s="21"/>
      <c r="O37" s="21"/>
      <c r="P37" s="23"/>
      <c r="Q37" s="26"/>
      <c r="R37" s="21"/>
      <c r="S37" s="21"/>
    </row>
    <row r="38" spans="1:19" x14ac:dyDescent="0.35">
      <c r="A38" s="24">
        <v>44652</v>
      </c>
      <c r="B38" s="25">
        <v>747419.6860474688</v>
      </c>
      <c r="C38" s="21">
        <f t="shared" si="3"/>
        <v>-4.1360257453153346E-2</v>
      </c>
      <c r="D38" s="21"/>
      <c r="E38" s="21"/>
      <c r="F38" s="21"/>
      <c r="G38" s="21"/>
      <c r="H38" s="21"/>
      <c r="I38" s="23"/>
      <c r="N38" s="21"/>
      <c r="O38" s="21"/>
      <c r="P38" s="23"/>
      <c r="Q38" s="23"/>
      <c r="R38" s="21"/>
      <c r="S38" s="21"/>
    </row>
    <row r="39" spans="1:19" x14ac:dyDescent="0.35">
      <c r="A39" s="24">
        <v>44682</v>
      </c>
      <c r="B39" s="25">
        <v>837936.9361770876</v>
      </c>
      <c r="C39" s="21">
        <f t="shared" si="3"/>
        <v>4.0860642927969842E-2</v>
      </c>
      <c r="D39" s="21"/>
      <c r="E39" s="21"/>
      <c r="F39" s="21"/>
      <c r="G39" s="21"/>
      <c r="H39" s="21"/>
      <c r="I39" s="23"/>
      <c r="N39" s="21"/>
      <c r="O39" s="21"/>
      <c r="P39" s="23"/>
      <c r="Q39" s="23"/>
      <c r="R39" s="21"/>
      <c r="S39" s="21"/>
    </row>
    <row r="40" spans="1:19" x14ac:dyDescent="0.35">
      <c r="A40" s="22"/>
      <c r="B40" s="23"/>
      <c r="C40" s="21"/>
      <c r="D40" s="21"/>
      <c r="E40" s="21"/>
      <c r="F40" s="21"/>
      <c r="G40" s="21"/>
      <c r="H40" s="21"/>
      <c r="I40" s="23"/>
      <c r="N40" s="21"/>
      <c r="O40" s="23"/>
      <c r="P40" s="23"/>
      <c r="Q40" s="23"/>
      <c r="R40" s="21"/>
      <c r="S40" s="2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A303-19C8-455F-BDED-067C4E4FC769}">
  <dimension ref="A1:V44"/>
  <sheetViews>
    <sheetView topLeftCell="H1" zoomScale="65" zoomScaleNormal="65" workbookViewId="0">
      <selection activeCell="Y7" sqref="Y7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1.453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</cols>
  <sheetData>
    <row r="1" spans="1:22" x14ac:dyDescent="0.35">
      <c r="A1" s="22" t="s">
        <v>99</v>
      </c>
      <c r="B1" s="23"/>
      <c r="C1" s="21"/>
      <c r="D1" s="21"/>
      <c r="E1" s="21"/>
      <c r="F1" s="21"/>
      <c r="G1" s="21"/>
      <c r="H1" s="21"/>
      <c r="I1" s="23"/>
      <c r="J1" s="23" t="s">
        <v>100</v>
      </c>
      <c r="K1" s="23"/>
      <c r="L1" s="21"/>
      <c r="M1" s="21"/>
      <c r="N1" s="21"/>
      <c r="O1" s="21"/>
      <c r="P1" s="21"/>
      <c r="Q1" s="21"/>
      <c r="R1" s="23"/>
      <c r="S1" s="23"/>
      <c r="T1" s="19"/>
      <c r="U1" s="19"/>
      <c r="V1" s="19"/>
    </row>
    <row r="2" spans="1:22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/>
      <c r="T2" s="19"/>
      <c r="U2" s="12"/>
      <c r="V2" s="12"/>
    </row>
    <row r="3" spans="1:22" x14ac:dyDescent="0.35">
      <c r="A3" s="24">
        <v>43586</v>
      </c>
      <c r="B3" s="20">
        <v>2183900.1357727665</v>
      </c>
      <c r="C3" s="21"/>
      <c r="D3" s="21"/>
      <c r="E3" s="19" t="s">
        <v>10</v>
      </c>
      <c r="F3" s="5">
        <f>SUM(B5:B7)</f>
        <v>5238336.2537650252</v>
      </c>
      <c r="G3" s="12"/>
      <c r="H3" s="12"/>
      <c r="I3" s="23"/>
      <c r="J3" s="22">
        <v>43586</v>
      </c>
      <c r="K3" s="27">
        <v>7966</v>
      </c>
      <c r="L3" s="21"/>
      <c r="M3" s="21"/>
      <c r="N3" s="19" t="s">
        <v>10</v>
      </c>
      <c r="O3" s="5">
        <f>SUM(K5:K7)</f>
        <v>21346</v>
      </c>
      <c r="P3" s="12"/>
      <c r="Q3" s="12"/>
      <c r="R3" s="23"/>
      <c r="S3" s="23"/>
      <c r="T3" s="4"/>
      <c r="U3" s="12"/>
      <c r="V3" s="12"/>
    </row>
    <row r="4" spans="1:22" x14ac:dyDescent="0.35">
      <c r="A4" s="24">
        <v>43617</v>
      </c>
      <c r="B4" s="20">
        <v>1882663.5022094538</v>
      </c>
      <c r="C4" s="21"/>
      <c r="D4" s="21"/>
      <c r="E4" s="19" t="s">
        <v>9</v>
      </c>
      <c r="F4" s="5">
        <f>SUM(B8:B10)</f>
        <v>4329222.5599039821</v>
      </c>
      <c r="G4" s="12"/>
      <c r="H4" s="12">
        <f>(SUM(B8:B10)-SUM(B5:B7))/SUM(B5:B7)</f>
        <v>-0.17355008342727571</v>
      </c>
      <c r="I4" s="23"/>
      <c r="J4" s="22">
        <v>43617</v>
      </c>
      <c r="K4" s="27">
        <v>8804</v>
      </c>
      <c r="L4" s="21"/>
      <c r="M4" s="21"/>
      <c r="N4" s="19" t="s">
        <v>9</v>
      </c>
      <c r="O4" s="5">
        <f>SUM(K8:K10)</f>
        <v>12787</v>
      </c>
      <c r="P4" s="12"/>
      <c r="Q4" s="12">
        <f>(SUM(K8:K10)-SUM(K5:K7))/SUM(K5:K7)</f>
        <v>-0.4009650520003748</v>
      </c>
      <c r="R4" s="23"/>
      <c r="S4" s="23"/>
      <c r="T4" s="4"/>
      <c r="U4" s="12"/>
      <c r="V4" s="12"/>
    </row>
    <row r="5" spans="1:22" x14ac:dyDescent="0.35">
      <c r="A5" s="24">
        <v>43647</v>
      </c>
      <c r="B5" s="20">
        <v>1982862.9947482175</v>
      </c>
      <c r="C5" s="21"/>
      <c r="D5" s="21"/>
      <c r="E5" s="19" t="s">
        <v>8</v>
      </c>
      <c r="F5" s="5">
        <f>SUM(B11:B13)</f>
        <v>5371479.0839745756</v>
      </c>
      <c r="G5" s="12"/>
      <c r="H5" s="12">
        <f>(SUM(B11:B13)-SUM(B8:B10))/SUM(B8:B10)</f>
        <v>0.24074912057505995</v>
      </c>
      <c r="I5" s="23"/>
      <c r="J5" s="22">
        <v>43647</v>
      </c>
      <c r="K5" s="27">
        <v>7713</v>
      </c>
      <c r="L5" s="21"/>
      <c r="M5" s="21"/>
      <c r="N5" s="19" t="s">
        <v>8</v>
      </c>
      <c r="O5" s="5">
        <f>SUM(K11:K13)</f>
        <v>14136</v>
      </c>
      <c r="P5" s="12"/>
      <c r="Q5" s="12">
        <f>(SUM(K11:K13)-SUM(K8:K10))/SUM(K8:K10)</f>
        <v>0.10549777117384844</v>
      </c>
      <c r="R5" s="23"/>
      <c r="S5" s="23"/>
      <c r="T5" s="4"/>
      <c r="U5" s="12"/>
      <c r="V5" s="12"/>
    </row>
    <row r="6" spans="1:22" x14ac:dyDescent="0.35">
      <c r="A6" s="24">
        <v>43678</v>
      </c>
      <c r="B6" s="20">
        <v>1669424.405226849</v>
      </c>
      <c r="C6" s="21"/>
      <c r="D6" s="21"/>
      <c r="E6" s="19" t="s">
        <v>7</v>
      </c>
      <c r="F6" s="5">
        <f>SUM(B14:B16)</f>
        <v>7887887.9053776944</v>
      </c>
      <c r="G6" s="12"/>
      <c r="H6" s="12">
        <f>(SUM(B14:B16)-SUM(B11:B13))/SUM(B11:B13)</f>
        <v>0.46847596017094151</v>
      </c>
      <c r="I6" s="23"/>
      <c r="J6" s="22">
        <v>43678</v>
      </c>
      <c r="K6" s="27">
        <v>7136</v>
      </c>
      <c r="L6" s="21"/>
      <c r="M6" s="21"/>
      <c r="N6" s="19" t="s">
        <v>7</v>
      </c>
      <c r="O6" s="5">
        <f>SUM(K14:K16)</f>
        <v>16404</v>
      </c>
      <c r="P6" s="12"/>
      <c r="Q6" s="12">
        <f>(SUM(K14:K16)-SUM(K11:K13))/SUM(K11:K13)</f>
        <v>0.16044142614601017</v>
      </c>
      <c r="R6" s="23"/>
      <c r="S6" s="23"/>
      <c r="T6" s="4"/>
      <c r="U6" s="12"/>
      <c r="V6" s="12"/>
    </row>
    <row r="7" spans="1:22" x14ac:dyDescent="0.35">
      <c r="A7" s="24">
        <v>43709</v>
      </c>
      <c r="B7" s="20">
        <v>1586048.8537899586</v>
      </c>
      <c r="C7" s="21"/>
      <c r="D7" s="21"/>
      <c r="E7" s="19" t="s">
        <v>6</v>
      </c>
      <c r="F7" s="5">
        <f>SUM(B17:B19)</f>
        <v>7247952.9507906483</v>
      </c>
      <c r="G7" s="12">
        <f t="shared" ref="G7:G13" si="0">(F7-F3)/F3</f>
        <v>0.38363644479317688</v>
      </c>
      <c r="H7" s="12">
        <f>(SUM(B17:B19)-SUM(B14:B16))/SUM(B14:B16)</f>
        <v>-8.1128809418140962E-2</v>
      </c>
      <c r="I7" s="23"/>
      <c r="J7" s="22">
        <v>43709</v>
      </c>
      <c r="K7" s="27">
        <v>6497</v>
      </c>
      <c r="L7" s="21"/>
      <c r="M7" s="21"/>
      <c r="N7" s="19" t="s">
        <v>6</v>
      </c>
      <c r="O7" s="5">
        <f>SUM(K17:K19)</f>
        <v>7721</v>
      </c>
      <c r="P7" s="12">
        <f t="shared" ref="P7:P13" si="1">(O7-O3)/O3</f>
        <v>-0.6382928885973953</v>
      </c>
      <c r="Q7" s="12">
        <f>(SUM(K17:K19)-SUM(K14:K16))/SUM(K14:K16)</f>
        <v>-0.52932211655693728</v>
      </c>
      <c r="R7" s="23"/>
      <c r="S7" s="23"/>
      <c r="T7" s="5"/>
      <c r="U7" s="12"/>
      <c r="V7" s="12"/>
    </row>
    <row r="8" spans="1:22" x14ac:dyDescent="0.35">
      <c r="A8" s="24">
        <v>43739</v>
      </c>
      <c r="B8" s="20">
        <v>1560914.2274983095</v>
      </c>
      <c r="C8" s="21"/>
      <c r="D8" s="21"/>
      <c r="E8" s="19" t="s">
        <v>5</v>
      </c>
      <c r="F8" s="5">
        <f>SUM(B20:B22)</f>
        <v>6225838.660165187</v>
      </c>
      <c r="G8" s="12">
        <f t="shared" si="0"/>
        <v>0.43809623414308135</v>
      </c>
      <c r="H8" s="12">
        <f>(SUM(B20:B22)-SUM(B17:B19))/SUM(B17:B19)</f>
        <v>-0.1410210990006445</v>
      </c>
      <c r="I8" s="23"/>
      <c r="J8" s="22">
        <v>43739</v>
      </c>
      <c r="K8" s="27">
        <v>6210</v>
      </c>
      <c r="L8" s="21"/>
      <c r="M8" s="21"/>
      <c r="N8" s="19" t="s">
        <v>5</v>
      </c>
      <c r="O8" s="5">
        <f>SUM(K20:K22)</f>
        <v>3428</v>
      </c>
      <c r="P8" s="12">
        <f t="shared" si="1"/>
        <v>-0.73191522640181439</v>
      </c>
      <c r="Q8" s="12">
        <f>(SUM(K20:K22)-SUM(K17:K19))/SUM(K17:K19)</f>
        <v>-0.55601606009584248</v>
      </c>
      <c r="R8" s="23"/>
      <c r="S8" s="23"/>
      <c r="T8" s="4"/>
      <c r="U8" s="12"/>
      <c r="V8" s="12"/>
    </row>
    <row r="9" spans="1:22" x14ac:dyDescent="0.35">
      <c r="A9" s="24">
        <v>43770</v>
      </c>
      <c r="B9" s="20">
        <v>1409911.7912750139</v>
      </c>
      <c r="C9" s="21"/>
      <c r="D9" s="21"/>
      <c r="E9" s="19" t="s">
        <v>4</v>
      </c>
      <c r="F9" s="5">
        <f>SUM(B23:B25)</f>
        <v>7097094.8892339375</v>
      </c>
      <c r="G9" s="12">
        <f t="shared" si="0"/>
        <v>0.32125524055517846</v>
      </c>
      <c r="H9" s="12">
        <f>(SUM(B23:B25)-SUM(B20:B22))/SUM(B20:B22)</f>
        <v>0.13994198639346589</v>
      </c>
      <c r="I9" s="23"/>
      <c r="J9" s="22">
        <v>43770</v>
      </c>
      <c r="K9" s="27">
        <v>3337</v>
      </c>
      <c r="L9" s="21"/>
      <c r="M9" s="21"/>
      <c r="N9" s="19" t="s">
        <v>4</v>
      </c>
      <c r="O9" s="5">
        <f>SUM(K23:K25)</f>
        <v>3299</v>
      </c>
      <c r="P9" s="12">
        <f t="shared" si="1"/>
        <v>-0.76662422184493495</v>
      </c>
      <c r="Q9" s="12">
        <f>(SUM(K23:K25)-SUM(K20:K22))/SUM(K20:K22)</f>
        <v>-3.7631271878646441E-2</v>
      </c>
      <c r="R9" s="23"/>
      <c r="S9" s="23"/>
      <c r="T9" s="4"/>
      <c r="U9" s="12"/>
      <c r="V9" s="12"/>
    </row>
    <row r="10" spans="1:22" x14ac:dyDescent="0.35">
      <c r="A10" s="24">
        <v>43800</v>
      </c>
      <c r="B10" s="20">
        <v>1358396.5411306587</v>
      </c>
      <c r="C10" s="21"/>
      <c r="D10" s="21"/>
      <c r="E10" s="19" t="s">
        <v>3</v>
      </c>
      <c r="F10" s="5">
        <f>SUM(B26:B28)</f>
        <v>8247073.44957384</v>
      </c>
      <c r="G10" s="12">
        <f t="shared" si="0"/>
        <v>4.5536339829482755E-2</v>
      </c>
      <c r="H10" s="12">
        <f>(SUM(B26:B28)-SUM(B23:B25))/SUM(B23:B25)</f>
        <v>0.16203511130792159</v>
      </c>
      <c r="I10" s="23"/>
      <c r="J10" s="22">
        <v>43800</v>
      </c>
      <c r="K10" s="27">
        <v>3240</v>
      </c>
      <c r="L10" s="21"/>
      <c r="M10" s="21"/>
      <c r="N10" s="19" t="s">
        <v>3</v>
      </c>
      <c r="O10" s="5">
        <f>SUM(K26:K28)</f>
        <v>4434</v>
      </c>
      <c r="P10" s="12">
        <f t="shared" si="1"/>
        <v>-0.72970007315288954</v>
      </c>
      <c r="Q10" s="12">
        <f>(SUM(K26:K28)-SUM(K23:K25))/SUM(K23:K25)</f>
        <v>0.34404364959078509</v>
      </c>
      <c r="R10" s="23"/>
      <c r="S10" s="23"/>
      <c r="T10" s="5"/>
      <c r="U10" s="12"/>
      <c r="V10" s="12"/>
    </row>
    <row r="11" spans="1:22" x14ac:dyDescent="0.35">
      <c r="A11" s="24">
        <v>43831</v>
      </c>
      <c r="B11" s="20">
        <v>1598711.3807035382</v>
      </c>
      <c r="C11" s="21"/>
      <c r="D11" s="21"/>
      <c r="E11" s="19" t="s">
        <v>2</v>
      </c>
      <c r="F11" s="5">
        <f>SUM(B29:B31)</f>
        <v>6979325.2124259891</v>
      </c>
      <c r="G11" s="12">
        <f t="shared" si="0"/>
        <v>-3.7062566518917012E-2</v>
      </c>
      <c r="H11" s="12">
        <f>(SUM(B29:B31)-SUM(B26:B28))/SUM(B26:B28)</f>
        <v>-0.15372098295224479</v>
      </c>
      <c r="I11" s="23"/>
      <c r="J11" s="22">
        <v>43831</v>
      </c>
      <c r="K11" s="27">
        <v>4048</v>
      </c>
      <c r="L11" s="21"/>
      <c r="M11" s="21"/>
      <c r="N11" s="19" t="s">
        <v>2</v>
      </c>
      <c r="O11" s="5">
        <f>SUM(K29:K31)</f>
        <v>1088</v>
      </c>
      <c r="P11" s="12">
        <f t="shared" si="1"/>
        <v>-0.85908561067219269</v>
      </c>
      <c r="Q11" s="12">
        <f>(SUM(K29:K31)-SUM(K26:K28))/SUM(K26:K28)</f>
        <v>-0.75462336490753268</v>
      </c>
      <c r="R11" s="23"/>
      <c r="S11" s="23"/>
      <c r="T11" s="4"/>
      <c r="U11" s="12"/>
      <c r="V11" s="12"/>
    </row>
    <row r="12" spans="1:22" x14ac:dyDescent="0.35">
      <c r="A12" s="24">
        <v>43862</v>
      </c>
      <c r="B12" s="20">
        <v>1559938.8570934148</v>
      </c>
      <c r="C12" s="21"/>
      <c r="D12" s="21"/>
      <c r="E12" s="19" t="s">
        <v>1</v>
      </c>
      <c r="F12" s="5">
        <f>SUM(B32:B34)</f>
        <v>5796204.2506142035</v>
      </c>
      <c r="G12" s="12">
        <f t="shared" si="0"/>
        <v>-6.9008278723943703E-2</v>
      </c>
      <c r="H12" s="12">
        <f>(SUM(B32:B34)-SUM(B29:B31))/SUM(B29:B31)</f>
        <v>-0.16951795851343296</v>
      </c>
      <c r="I12" s="23"/>
      <c r="J12" s="22">
        <v>43862</v>
      </c>
      <c r="K12" s="27">
        <v>4126</v>
      </c>
      <c r="L12" s="21"/>
      <c r="M12" s="21"/>
      <c r="N12" s="19" t="s">
        <v>1</v>
      </c>
      <c r="O12" s="5">
        <f>SUM(K32:K34)</f>
        <v>0</v>
      </c>
      <c r="P12" s="12">
        <f t="shared" si="1"/>
        <v>-1</v>
      </c>
      <c r="Q12" s="12">
        <f>(SUM(K32:K34)-SUM(K29:K31))/SUM(K29:K31)</f>
        <v>-1</v>
      </c>
      <c r="R12" s="23"/>
      <c r="S12" s="23"/>
      <c r="T12" s="4"/>
      <c r="U12" s="12"/>
      <c r="V12" s="12"/>
    </row>
    <row r="13" spans="1:22" x14ac:dyDescent="0.35">
      <c r="A13" s="24">
        <v>43891</v>
      </c>
      <c r="B13" s="20">
        <v>2212828.8461776231</v>
      </c>
      <c r="C13" s="21"/>
      <c r="D13" s="21"/>
      <c r="E13" s="19" t="s">
        <v>0</v>
      </c>
      <c r="F13" s="5">
        <f>SUM(B35:B37)</f>
        <v>6067967.9313756265</v>
      </c>
      <c r="G13" s="12">
        <f t="shared" si="0"/>
        <v>-0.14500679135901975</v>
      </c>
      <c r="H13" s="12">
        <f>(SUM(B35:B37)-SUM(B32:B34))/SUM(B32:B34)</f>
        <v>4.6886491402131858E-2</v>
      </c>
      <c r="I13" s="23"/>
      <c r="J13" s="22">
        <v>43891</v>
      </c>
      <c r="K13" s="27">
        <v>5962</v>
      </c>
      <c r="L13" s="21"/>
      <c r="M13" s="21"/>
      <c r="N13" s="19" t="s">
        <v>0</v>
      </c>
      <c r="O13" s="5">
        <f>SUM(K35:K37)</f>
        <v>0</v>
      </c>
      <c r="P13" s="12">
        <f t="shared" si="1"/>
        <v>-1</v>
      </c>
      <c r="Q13" s="12"/>
      <c r="R13" s="23"/>
      <c r="S13" s="23"/>
      <c r="T13" s="5"/>
      <c r="U13" s="12"/>
      <c r="V13" s="12"/>
    </row>
    <row r="14" spans="1:22" x14ac:dyDescent="0.35">
      <c r="A14" s="24">
        <v>43922</v>
      </c>
      <c r="B14" s="20">
        <v>2686926.728484042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6991</v>
      </c>
      <c r="L14" s="21"/>
      <c r="M14" s="21"/>
      <c r="N14" s="21"/>
      <c r="O14" s="21"/>
      <c r="P14" s="21"/>
      <c r="Q14" s="21"/>
      <c r="R14" s="23"/>
      <c r="S14" s="23"/>
      <c r="T14" s="4"/>
      <c r="U14" s="12"/>
      <c r="V14" s="12"/>
    </row>
    <row r="15" spans="1:22" x14ac:dyDescent="0.35">
      <c r="A15" s="24">
        <v>43952</v>
      </c>
      <c r="B15" s="20">
        <v>2671033.659539076</v>
      </c>
      <c r="C15" s="21">
        <f t="shared" ref="C15:C39" si="2">(B15-B3)/B3</f>
        <v>0.22305668459237435</v>
      </c>
      <c r="D15" s="21"/>
      <c r="E15" s="21"/>
      <c r="F15" s="21"/>
      <c r="G15" s="21"/>
      <c r="H15" s="21"/>
      <c r="I15" s="23"/>
      <c r="J15" s="22">
        <v>43952</v>
      </c>
      <c r="K15" s="27">
        <v>5841</v>
      </c>
      <c r="L15" s="21">
        <f t="shared" ref="L15:L31" si="3">(K15-K3)/K3</f>
        <v>-0.2667587245794627</v>
      </c>
      <c r="M15" s="21"/>
      <c r="N15" s="21"/>
      <c r="O15" s="21"/>
      <c r="P15" s="21"/>
      <c r="Q15" s="21"/>
      <c r="R15" s="23"/>
      <c r="S15" s="23"/>
      <c r="T15" s="4"/>
      <c r="U15" s="12"/>
      <c r="V15" s="12"/>
    </row>
    <row r="16" spans="1:22" x14ac:dyDescent="0.35">
      <c r="A16" s="24">
        <v>43983</v>
      </c>
      <c r="B16" s="20">
        <v>2529927.5173545768</v>
      </c>
      <c r="C16" s="21">
        <f t="shared" si="2"/>
        <v>0.34380228563708159</v>
      </c>
      <c r="D16" s="21"/>
      <c r="E16" s="21"/>
      <c r="F16" s="21"/>
      <c r="G16" s="21"/>
      <c r="H16" s="21"/>
      <c r="I16" s="23"/>
      <c r="J16" s="22">
        <v>43983</v>
      </c>
      <c r="K16" s="27">
        <v>3572</v>
      </c>
      <c r="L16" s="21">
        <f t="shared" si="3"/>
        <v>-0.59427532939572925</v>
      </c>
      <c r="M16" s="21"/>
      <c r="N16" s="21"/>
      <c r="O16" s="21"/>
      <c r="P16" s="21"/>
      <c r="Q16" s="21"/>
      <c r="R16" s="23"/>
      <c r="S16" s="23"/>
      <c r="T16" s="5"/>
      <c r="U16" s="12"/>
      <c r="V16" s="12"/>
    </row>
    <row r="17" spans="1:22" x14ac:dyDescent="0.35">
      <c r="A17" s="24">
        <v>44013</v>
      </c>
      <c r="B17" s="20">
        <v>2575531.8311575423</v>
      </c>
      <c r="C17" s="21">
        <f t="shared" si="2"/>
        <v>0.29889550512519469</v>
      </c>
      <c r="D17" s="21"/>
      <c r="E17" s="21"/>
      <c r="F17" s="21"/>
      <c r="G17" s="21"/>
      <c r="H17" s="21"/>
      <c r="I17" s="23"/>
      <c r="J17" s="22">
        <v>44013</v>
      </c>
      <c r="K17" s="27">
        <v>2768</v>
      </c>
      <c r="L17" s="21">
        <f t="shared" si="3"/>
        <v>-0.64112537274730974</v>
      </c>
      <c r="M17" s="21"/>
      <c r="N17" s="21"/>
      <c r="O17" s="21"/>
      <c r="P17" s="21"/>
      <c r="Q17" s="21"/>
      <c r="R17" s="23"/>
      <c r="S17" s="23"/>
      <c r="T17" s="4"/>
      <c r="U17" s="12"/>
      <c r="V17" s="12"/>
    </row>
    <row r="18" spans="1:22" x14ac:dyDescent="0.35">
      <c r="A18" s="24">
        <v>44044</v>
      </c>
      <c r="B18" s="20">
        <v>2500124.931643242</v>
      </c>
      <c r="C18" s="21">
        <f t="shared" si="2"/>
        <v>0.49759697043815149</v>
      </c>
      <c r="D18" s="21"/>
      <c r="E18" s="21"/>
      <c r="F18" s="21"/>
      <c r="G18" s="21"/>
      <c r="H18" s="21"/>
      <c r="I18" s="23"/>
      <c r="J18" s="22">
        <v>44044</v>
      </c>
      <c r="K18" s="27">
        <v>2758</v>
      </c>
      <c r="L18" s="21">
        <f t="shared" si="3"/>
        <v>-0.61350896860986548</v>
      </c>
      <c r="M18" s="21"/>
      <c r="N18" s="21"/>
      <c r="O18" s="21"/>
      <c r="P18" s="21"/>
      <c r="Q18" s="21"/>
      <c r="R18" s="23"/>
      <c r="S18" s="23"/>
      <c r="T18" s="4"/>
      <c r="U18" s="12"/>
      <c r="V18" s="12"/>
    </row>
    <row r="19" spans="1:22" x14ac:dyDescent="0.35">
      <c r="A19" s="24">
        <v>44075</v>
      </c>
      <c r="B19" s="20">
        <v>2172296.1879898636</v>
      </c>
      <c r="C19" s="21">
        <f t="shared" si="2"/>
        <v>0.36962753877286431</v>
      </c>
      <c r="D19" s="21"/>
      <c r="E19" s="21"/>
      <c r="F19" s="21"/>
      <c r="G19" s="21"/>
      <c r="H19" s="21"/>
      <c r="I19" s="23"/>
      <c r="J19" s="22">
        <v>44075</v>
      </c>
      <c r="K19" s="27">
        <v>2195</v>
      </c>
      <c r="L19" s="21">
        <f t="shared" si="3"/>
        <v>-0.66215176235185469</v>
      </c>
      <c r="M19" s="21"/>
      <c r="N19" s="21"/>
      <c r="O19" s="21"/>
      <c r="P19" s="21"/>
      <c r="Q19" s="21"/>
      <c r="R19" s="23"/>
      <c r="S19" s="23"/>
      <c r="T19" s="5"/>
      <c r="U19" s="12"/>
      <c r="V19" s="12"/>
    </row>
    <row r="20" spans="1:22" x14ac:dyDescent="0.35">
      <c r="A20" s="24">
        <v>44105</v>
      </c>
      <c r="B20" s="20">
        <v>2079494.3577014678</v>
      </c>
      <c r="C20" s="21">
        <f t="shared" si="2"/>
        <v>0.33222846013409152</v>
      </c>
      <c r="D20" s="21"/>
      <c r="E20" s="21"/>
      <c r="F20" s="21"/>
      <c r="G20" s="21"/>
      <c r="H20" s="21"/>
      <c r="I20" s="23"/>
      <c r="J20" s="22">
        <v>44105</v>
      </c>
      <c r="K20" s="27">
        <v>1682</v>
      </c>
      <c r="L20" s="21">
        <f t="shared" si="3"/>
        <v>-0.72914653784218997</v>
      </c>
      <c r="M20" s="21"/>
      <c r="N20" s="21"/>
      <c r="O20" s="21"/>
      <c r="P20" s="21"/>
      <c r="Q20" s="21"/>
      <c r="R20" s="23"/>
      <c r="S20" s="23"/>
      <c r="T20" s="4"/>
      <c r="U20" s="12"/>
      <c r="V20" s="12"/>
    </row>
    <row r="21" spans="1:22" x14ac:dyDescent="0.35">
      <c r="A21" s="24">
        <v>44136</v>
      </c>
      <c r="B21" s="20">
        <v>1976697.1447415035</v>
      </c>
      <c r="C21" s="21">
        <f t="shared" si="2"/>
        <v>0.40200057689703639</v>
      </c>
      <c r="D21" s="21"/>
      <c r="E21" s="21"/>
      <c r="F21" s="21"/>
      <c r="G21" s="21"/>
      <c r="H21" s="21"/>
      <c r="I21" s="23"/>
      <c r="J21" s="22">
        <v>44136</v>
      </c>
      <c r="K21" s="27">
        <v>1385</v>
      </c>
      <c r="L21" s="21">
        <f t="shared" si="3"/>
        <v>-0.58495654779742279</v>
      </c>
      <c r="M21" s="21"/>
      <c r="N21" s="21"/>
      <c r="O21" s="21"/>
      <c r="P21" s="21"/>
      <c r="Q21" s="21"/>
      <c r="R21" s="23"/>
      <c r="S21" s="23"/>
      <c r="T21" s="4"/>
      <c r="U21" s="12"/>
      <c r="V21" s="12"/>
    </row>
    <row r="22" spans="1:22" x14ac:dyDescent="0.35">
      <c r="A22" s="24">
        <v>44166</v>
      </c>
      <c r="B22" s="20">
        <v>2169647.1577222156</v>
      </c>
      <c r="C22" s="21">
        <f t="shared" si="2"/>
        <v>0.59721192746582974</v>
      </c>
      <c r="D22" s="21"/>
      <c r="E22" s="21"/>
      <c r="F22" s="21"/>
      <c r="G22" s="21"/>
      <c r="H22" s="21"/>
      <c r="I22" s="23"/>
      <c r="J22" s="22">
        <v>44166</v>
      </c>
      <c r="K22" s="27">
        <v>361</v>
      </c>
      <c r="L22" s="21">
        <f t="shared" si="3"/>
        <v>-0.88858024691358029</v>
      </c>
      <c r="M22" s="21"/>
      <c r="N22" s="21"/>
      <c r="O22" s="21"/>
      <c r="P22" s="21"/>
      <c r="Q22" s="21"/>
      <c r="R22" s="23"/>
      <c r="S22" s="23"/>
      <c r="T22" s="5"/>
      <c r="U22" s="12"/>
      <c r="V22" s="12"/>
    </row>
    <row r="23" spans="1:22" x14ac:dyDescent="0.35">
      <c r="A23" s="24">
        <v>44197</v>
      </c>
      <c r="B23" s="20">
        <v>2275013.074881386</v>
      </c>
      <c r="C23" s="21">
        <f t="shared" si="2"/>
        <v>0.42302926115421197</v>
      </c>
      <c r="D23" s="21"/>
      <c r="E23" s="21"/>
      <c r="F23" s="21"/>
      <c r="G23" s="21"/>
      <c r="H23" s="21"/>
      <c r="I23" s="23"/>
      <c r="J23" s="22">
        <v>44197</v>
      </c>
      <c r="K23" s="27">
        <v>928</v>
      </c>
      <c r="L23" s="21">
        <f t="shared" si="3"/>
        <v>-0.77075098814229248</v>
      </c>
      <c r="M23" s="21"/>
      <c r="N23" s="21"/>
      <c r="O23" s="21"/>
      <c r="P23" s="21"/>
      <c r="Q23" s="21"/>
      <c r="R23" s="23"/>
      <c r="S23" s="23"/>
      <c r="T23" s="4"/>
      <c r="U23" s="12"/>
      <c r="V23" s="12"/>
    </row>
    <row r="24" spans="1:22" x14ac:dyDescent="0.35">
      <c r="A24" s="24">
        <v>44228</v>
      </c>
      <c r="B24" s="20">
        <v>1983818.468806284</v>
      </c>
      <c r="C24" s="21">
        <f t="shared" si="2"/>
        <v>0.27172834998332618</v>
      </c>
      <c r="D24" s="21"/>
      <c r="E24" s="21"/>
      <c r="F24" s="21"/>
      <c r="G24" s="21"/>
      <c r="H24" s="21"/>
      <c r="I24" s="23"/>
      <c r="J24" s="22">
        <v>44228</v>
      </c>
      <c r="K24" s="27">
        <v>749</v>
      </c>
      <c r="L24" s="21">
        <f t="shared" si="3"/>
        <v>-0.81846825012118274</v>
      </c>
      <c r="M24" s="21"/>
      <c r="N24" s="21"/>
      <c r="O24" s="21"/>
      <c r="P24" s="21"/>
      <c r="Q24" s="21"/>
      <c r="R24" s="23"/>
      <c r="S24" s="23"/>
      <c r="T24" s="4"/>
      <c r="U24" s="12"/>
      <c r="V24" s="12"/>
    </row>
    <row r="25" spans="1:22" x14ac:dyDescent="0.35">
      <c r="A25" s="24">
        <v>44256</v>
      </c>
      <c r="B25" s="20">
        <v>2838263.3455462679</v>
      </c>
      <c r="C25" s="21">
        <f t="shared" si="2"/>
        <v>0.28264025048706426</v>
      </c>
      <c r="D25" s="21"/>
      <c r="E25" s="21"/>
      <c r="F25" s="21"/>
      <c r="G25" s="21"/>
      <c r="H25" s="21"/>
      <c r="I25" s="23"/>
      <c r="J25" s="22">
        <v>44256</v>
      </c>
      <c r="K25" s="27">
        <v>1622</v>
      </c>
      <c r="L25" s="21">
        <f t="shared" si="3"/>
        <v>-0.72794364307279436</v>
      </c>
      <c r="M25" s="21"/>
      <c r="N25" s="21"/>
      <c r="O25" s="21"/>
      <c r="P25" s="21"/>
      <c r="Q25" s="21"/>
      <c r="R25" s="23"/>
      <c r="S25" s="23"/>
      <c r="T25" s="5"/>
      <c r="U25" s="12"/>
      <c r="V25" s="12"/>
    </row>
    <row r="26" spans="1:22" x14ac:dyDescent="0.35">
      <c r="A26" s="24">
        <v>44287</v>
      </c>
      <c r="B26" s="20">
        <v>2646777.9379264461</v>
      </c>
      <c r="C26" s="21">
        <f t="shared" si="2"/>
        <v>-1.49422721996769E-2</v>
      </c>
      <c r="D26" s="21"/>
      <c r="E26" s="21"/>
      <c r="F26" s="21"/>
      <c r="G26" s="21"/>
      <c r="H26" s="21"/>
      <c r="I26" s="23"/>
      <c r="J26" s="22">
        <v>44287</v>
      </c>
      <c r="K26" s="27">
        <v>1778</v>
      </c>
      <c r="L26" s="21">
        <f t="shared" si="3"/>
        <v>-0.74567300815334003</v>
      </c>
      <c r="M26" s="21"/>
      <c r="N26" s="21"/>
      <c r="O26" s="21"/>
      <c r="P26" s="21"/>
      <c r="Q26" s="21"/>
      <c r="R26" s="23"/>
      <c r="S26" s="23"/>
      <c r="T26" s="4"/>
      <c r="U26" s="12"/>
      <c r="V26" s="12"/>
    </row>
    <row r="27" spans="1:22" x14ac:dyDescent="0.35">
      <c r="A27" s="24">
        <v>44317</v>
      </c>
      <c r="B27" s="20">
        <v>2818074.6407777919</v>
      </c>
      <c r="C27" s="21">
        <f t="shared" si="2"/>
        <v>5.5050216500861983E-2</v>
      </c>
      <c r="D27" s="21"/>
      <c r="E27" s="21"/>
      <c r="F27" s="21"/>
      <c r="G27" s="21"/>
      <c r="H27" s="21"/>
      <c r="I27" s="23"/>
      <c r="J27" s="22">
        <v>44317</v>
      </c>
      <c r="K27" s="27">
        <v>1389</v>
      </c>
      <c r="L27" s="21">
        <f t="shared" si="3"/>
        <v>-0.76219825372367744</v>
      </c>
      <c r="M27" s="21"/>
      <c r="N27" s="21"/>
      <c r="O27" s="21"/>
      <c r="P27" s="21"/>
      <c r="Q27" s="21"/>
      <c r="R27" s="23"/>
      <c r="S27" s="23"/>
      <c r="T27" s="4"/>
      <c r="U27" s="12"/>
      <c r="V27" s="12"/>
    </row>
    <row r="28" spans="1:22" x14ac:dyDescent="0.35">
      <c r="A28" s="24">
        <v>44348</v>
      </c>
      <c r="B28" s="20">
        <v>2782220.8708696021</v>
      </c>
      <c r="C28" s="21">
        <f t="shared" si="2"/>
        <v>9.9723550095552227E-2</v>
      </c>
      <c r="D28" s="21"/>
      <c r="E28" s="21"/>
      <c r="F28" s="21"/>
      <c r="G28" s="21"/>
      <c r="H28" s="21"/>
      <c r="I28" s="23"/>
      <c r="J28" s="22">
        <v>44348</v>
      </c>
      <c r="K28" s="27">
        <v>1267</v>
      </c>
      <c r="L28" s="21">
        <f t="shared" si="3"/>
        <v>-0.64529675251959684</v>
      </c>
      <c r="M28" s="21"/>
      <c r="N28" s="21"/>
      <c r="O28" s="21"/>
      <c r="P28" s="21"/>
      <c r="Q28" s="21"/>
      <c r="R28" s="23"/>
      <c r="S28" s="23"/>
      <c r="T28" s="5"/>
      <c r="U28" s="12"/>
      <c r="V28" s="12"/>
    </row>
    <row r="29" spans="1:22" x14ac:dyDescent="0.35">
      <c r="A29" s="24">
        <v>44378</v>
      </c>
      <c r="B29" s="20">
        <v>2701136.6712716613</v>
      </c>
      <c r="C29" s="21">
        <f t="shared" si="2"/>
        <v>4.8768506214760074E-2</v>
      </c>
      <c r="D29" s="21"/>
      <c r="E29" s="21"/>
      <c r="F29" s="21"/>
      <c r="G29" s="21"/>
      <c r="H29" s="21"/>
      <c r="I29" s="23"/>
      <c r="J29" s="22">
        <v>44378</v>
      </c>
      <c r="K29" s="27">
        <v>786</v>
      </c>
      <c r="L29" s="21">
        <f t="shared" si="3"/>
        <v>-0.71604046242774566</v>
      </c>
      <c r="M29" s="21"/>
      <c r="N29" s="21"/>
      <c r="O29" s="21"/>
      <c r="P29" s="21"/>
      <c r="Q29" s="21"/>
      <c r="R29" s="23"/>
      <c r="S29" s="23"/>
      <c r="T29" s="4"/>
      <c r="U29" s="12"/>
      <c r="V29" s="12"/>
    </row>
    <row r="30" spans="1:22" x14ac:dyDescent="0.35">
      <c r="A30" s="24">
        <v>44409</v>
      </c>
      <c r="B30" s="20">
        <v>2242823.0424249037</v>
      </c>
      <c r="C30" s="21">
        <f t="shared" si="2"/>
        <v>-0.10291561272069034</v>
      </c>
      <c r="D30" s="21"/>
      <c r="E30" s="21"/>
      <c r="F30" s="21"/>
      <c r="G30" s="21"/>
      <c r="H30" s="21"/>
      <c r="I30" s="23"/>
      <c r="J30" s="22">
        <v>44409</v>
      </c>
      <c r="K30" s="27">
        <v>254</v>
      </c>
      <c r="L30" s="21">
        <f t="shared" si="3"/>
        <v>-0.90790427846265409</v>
      </c>
      <c r="M30" s="21"/>
      <c r="N30" s="21"/>
      <c r="O30" s="21"/>
      <c r="P30" s="21"/>
      <c r="Q30" s="21"/>
      <c r="R30" s="23"/>
      <c r="S30" s="23"/>
      <c r="T30" s="4"/>
      <c r="U30" s="12"/>
      <c r="V30" s="12"/>
    </row>
    <row r="31" spans="1:22" x14ac:dyDescent="0.35">
      <c r="A31" s="24">
        <v>44440</v>
      </c>
      <c r="B31" s="20">
        <v>2035365.4987294239</v>
      </c>
      <c r="C31" s="21">
        <f t="shared" si="2"/>
        <v>-6.3034999562904301E-2</v>
      </c>
      <c r="D31" s="21"/>
      <c r="E31" s="21"/>
      <c r="F31" s="21"/>
      <c r="G31" s="21"/>
      <c r="H31" s="21"/>
      <c r="I31" s="23"/>
      <c r="J31" s="22">
        <v>44440</v>
      </c>
      <c r="K31" s="27">
        <v>48</v>
      </c>
      <c r="L31" s="21">
        <f t="shared" si="3"/>
        <v>-0.9781321184510251</v>
      </c>
      <c r="M31" s="21"/>
      <c r="N31" s="21"/>
      <c r="O31" s="21"/>
      <c r="P31" s="21"/>
      <c r="Q31" s="21"/>
      <c r="R31" s="23"/>
      <c r="S31" s="23"/>
      <c r="T31" s="5"/>
      <c r="U31" s="12"/>
      <c r="V31" s="12"/>
    </row>
    <row r="32" spans="1:22" x14ac:dyDescent="0.35">
      <c r="A32" s="24">
        <v>44470</v>
      </c>
      <c r="B32" s="20">
        <v>1920598.4789167023</v>
      </c>
      <c r="C32" s="21">
        <f t="shared" si="2"/>
        <v>-7.6410824677782832E-2</v>
      </c>
      <c r="D32" s="21"/>
      <c r="E32" s="21"/>
      <c r="F32" s="21"/>
      <c r="G32" s="21"/>
      <c r="H32" s="21"/>
      <c r="I32" s="23"/>
      <c r="J32" s="22">
        <v>44470</v>
      </c>
      <c r="K32" s="27"/>
      <c r="L32" s="21"/>
      <c r="M32" s="21"/>
      <c r="N32" s="21"/>
      <c r="O32" s="21"/>
      <c r="P32" s="21"/>
      <c r="Q32" s="21"/>
      <c r="R32" s="23"/>
      <c r="S32" s="23"/>
      <c r="T32" s="4"/>
      <c r="U32" s="12"/>
      <c r="V32" s="12"/>
    </row>
    <row r="33" spans="1:22" x14ac:dyDescent="0.35">
      <c r="A33" s="24">
        <v>44501</v>
      </c>
      <c r="B33" s="20">
        <v>1948019.4038498662</v>
      </c>
      <c r="C33" s="21">
        <f t="shared" si="2"/>
        <v>-1.4507908289303227E-2</v>
      </c>
      <c r="D33" s="21"/>
      <c r="E33" s="21"/>
      <c r="F33" s="21"/>
      <c r="G33" s="21"/>
      <c r="H33" s="21"/>
      <c r="I33" s="23"/>
      <c r="J33" s="22">
        <v>44501</v>
      </c>
      <c r="K33" s="27"/>
      <c r="L33" s="21"/>
      <c r="M33" s="21"/>
      <c r="N33" s="21"/>
      <c r="O33" s="21"/>
      <c r="P33" s="21"/>
      <c r="Q33" s="21"/>
      <c r="R33" s="23"/>
      <c r="S33" s="23"/>
      <c r="T33" s="4"/>
      <c r="U33" s="12"/>
      <c r="V33" s="12"/>
    </row>
    <row r="34" spans="1:22" x14ac:dyDescent="0.35">
      <c r="A34" s="24">
        <v>44531</v>
      </c>
      <c r="B34" s="20">
        <v>1927586.3678476352</v>
      </c>
      <c r="C34" s="21">
        <f t="shared" si="2"/>
        <v>-0.11156689188517906</v>
      </c>
      <c r="D34" s="21"/>
      <c r="E34" s="21"/>
      <c r="F34" s="21"/>
      <c r="G34" s="21"/>
      <c r="H34" s="21"/>
      <c r="I34" s="23"/>
      <c r="J34" s="22">
        <v>44531</v>
      </c>
      <c r="K34" s="27"/>
      <c r="L34" s="21"/>
      <c r="M34" s="21"/>
      <c r="N34" s="21"/>
      <c r="O34" s="21"/>
      <c r="P34" s="21"/>
      <c r="Q34" s="21"/>
      <c r="R34" s="23"/>
      <c r="S34" s="23"/>
      <c r="T34" s="5"/>
      <c r="U34" s="12"/>
      <c r="V34" s="12"/>
    </row>
    <row r="35" spans="1:22" x14ac:dyDescent="0.35">
      <c r="A35" s="24">
        <v>44562</v>
      </c>
      <c r="B35" s="20">
        <v>1952091.6389647722</v>
      </c>
      <c r="C35" s="21">
        <f t="shared" si="2"/>
        <v>-0.14194267254198095</v>
      </c>
      <c r="D35" s="21"/>
      <c r="E35" s="21"/>
      <c r="F35" s="21"/>
      <c r="G35" s="21"/>
      <c r="H35" s="21"/>
      <c r="I35" s="23"/>
      <c r="J35" s="22">
        <v>44562</v>
      </c>
      <c r="K35" s="27"/>
      <c r="L35" s="21"/>
      <c r="M35" s="21"/>
      <c r="N35" s="21"/>
      <c r="O35" s="21"/>
      <c r="P35" s="21"/>
      <c r="Q35" s="21"/>
      <c r="R35" s="23"/>
      <c r="S35" s="23"/>
      <c r="T35" s="4"/>
      <c r="U35" s="12"/>
      <c r="V35" s="12"/>
    </row>
    <row r="36" spans="1:22" x14ac:dyDescent="0.35">
      <c r="A36" s="24">
        <v>44593</v>
      </c>
      <c r="B36" s="20">
        <v>1857043.0764354235</v>
      </c>
      <c r="C36" s="21">
        <f t="shared" si="2"/>
        <v>-6.3904734412087952E-2</v>
      </c>
      <c r="D36" s="21"/>
      <c r="E36" s="21"/>
      <c r="F36" s="21"/>
      <c r="G36" s="21"/>
      <c r="H36" s="21"/>
      <c r="I36" s="23"/>
      <c r="J36" s="22">
        <v>44593</v>
      </c>
      <c r="K36" s="27"/>
      <c r="L36" s="21"/>
      <c r="M36" s="21"/>
      <c r="N36" s="21"/>
      <c r="O36" s="21"/>
      <c r="P36" s="21"/>
      <c r="Q36" s="21"/>
      <c r="R36" s="23"/>
      <c r="S36" s="23"/>
      <c r="T36" s="4"/>
      <c r="U36" s="12"/>
      <c r="V36" s="12"/>
    </row>
    <row r="37" spans="1:22" x14ac:dyDescent="0.35">
      <c r="A37" s="24">
        <v>44621</v>
      </c>
      <c r="B37" s="20">
        <v>2258833.2159754303</v>
      </c>
      <c r="C37" s="21">
        <f t="shared" si="2"/>
        <v>-0.20414953055010379</v>
      </c>
      <c r="D37" s="21"/>
      <c r="E37" s="21"/>
      <c r="F37" s="21"/>
      <c r="G37" s="21"/>
      <c r="H37" s="21"/>
      <c r="I37" s="23"/>
      <c r="J37" s="22">
        <v>44621</v>
      </c>
      <c r="K37" s="27"/>
      <c r="L37" s="21"/>
      <c r="M37" s="21"/>
      <c r="N37" s="21"/>
      <c r="O37" s="21"/>
      <c r="P37" s="21"/>
      <c r="Q37" s="21"/>
      <c r="R37" s="23"/>
      <c r="S37" s="23"/>
      <c r="T37" s="4"/>
      <c r="U37" s="12"/>
      <c r="V37" s="12"/>
    </row>
    <row r="38" spans="1:22" x14ac:dyDescent="0.35">
      <c r="A38" s="24">
        <v>44652</v>
      </c>
      <c r="B38" s="20">
        <v>2103299.6996213468</v>
      </c>
      <c r="C38" s="21">
        <f t="shared" si="2"/>
        <v>-0.20533578979839698</v>
      </c>
      <c r="D38" s="21"/>
      <c r="E38" s="21"/>
      <c r="F38" s="21"/>
      <c r="G38" s="21"/>
      <c r="H38" s="21"/>
      <c r="I38" s="23"/>
      <c r="J38" s="22">
        <v>44652</v>
      </c>
      <c r="K38" s="27"/>
      <c r="L38" s="21"/>
      <c r="M38" s="21"/>
      <c r="N38" s="21"/>
      <c r="O38" s="21"/>
      <c r="P38" s="21"/>
      <c r="Q38" s="21"/>
      <c r="R38" s="23"/>
      <c r="S38" s="23"/>
      <c r="T38" s="4"/>
      <c r="U38" s="12"/>
      <c r="V38" s="12"/>
    </row>
    <row r="39" spans="1:22" x14ac:dyDescent="0.35">
      <c r="A39" s="24">
        <v>44682</v>
      </c>
      <c r="B39" s="20">
        <v>2101156.6378404163</v>
      </c>
      <c r="C39" s="21">
        <f t="shared" si="2"/>
        <v>-0.25439993411228645</v>
      </c>
      <c r="D39" s="21"/>
      <c r="E39" s="21"/>
      <c r="F39" s="21"/>
      <c r="G39" s="21"/>
      <c r="H39" s="21"/>
      <c r="I39" s="23"/>
      <c r="J39" s="22">
        <v>44682</v>
      </c>
      <c r="K39" s="27"/>
      <c r="L39" s="21"/>
      <c r="M39" s="21"/>
      <c r="N39" s="21"/>
      <c r="O39" s="21"/>
      <c r="P39" s="21"/>
      <c r="Q39" s="21"/>
      <c r="R39" s="23"/>
      <c r="S39" s="23"/>
      <c r="T39" s="4"/>
      <c r="U39" s="12"/>
      <c r="V39" s="12"/>
    </row>
    <row r="40" spans="1:22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S40" s="23"/>
    </row>
    <row r="41" spans="1:22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</row>
    <row r="42" spans="1:22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</row>
    <row r="43" spans="1:22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22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9B9D-FFE8-4FF4-9D67-7284A702621E}">
  <dimension ref="A1:AA70"/>
  <sheetViews>
    <sheetView topLeftCell="H1" zoomScale="65" zoomScaleNormal="65" workbookViewId="0">
      <selection activeCell="Q27" sqref="Q27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10.269531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9.72656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20.08984375" customWidth="1"/>
    <col min="25" max="25" width="11.81640625" bestFit="1" customWidth="1"/>
    <col min="26" max="26" width="12.453125" bestFit="1" customWidth="1"/>
    <col min="27" max="27" width="11.81640625" bestFit="1" customWidth="1"/>
  </cols>
  <sheetData>
    <row r="1" spans="1:27" x14ac:dyDescent="0.35">
      <c r="A1" s="22" t="s">
        <v>101</v>
      </c>
      <c r="B1" s="23"/>
      <c r="C1" s="21"/>
      <c r="D1" s="21"/>
      <c r="E1" s="21"/>
      <c r="F1" s="21"/>
      <c r="G1" s="21"/>
      <c r="H1" s="21"/>
      <c r="I1" s="23"/>
      <c r="J1" s="23" t="s">
        <v>102</v>
      </c>
      <c r="K1" s="23"/>
      <c r="L1" s="21"/>
      <c r="M1" s="21"/>
      <c r="N1" s="21"/>
      <c r="O1" s="21"/>
      <c r="P1" s="21"/>
      <c r="Q1" s="21"/>
      <c r="R1" s="23"/>
      <c r="S1" s="23" t="s">
        <v>195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1364764.371366418</v>
      </c>
      <c r="C3" s="21"/>
      <c r="D3" s="21"/>
      <c r="E3" s="19" t="s">
        <v>218</v>
      </c>
      <c r="F3" s="19">
        <f>SUM(B3:B5)</f>
        <v>4812655.4460689565</v>
      </c>
      <c r="G3" s="12"/>
      <c r="H3" s="12"/>
      <c r="I3" s="23"/>
      <c r="J3" s="22">
        <v>43586</v>
      </c>
      <c r="K3" s="27"/>
      <c r="L3" s="21"/>
      <c r="M3" s="21"/>
      <c r="N3" s="19" t="s">
        <v>218</v>
      </c>
      <c r="O3" s="4">
        <f>SUM(K3:K5)</f>
        <v>0</v>
      </c>
      <c r="P3" s="12"/>
      <c r="Q3" s="12"/>
      <c r="R3" s="23"/>
      <c r="S3" s="19" t="s">
        <v>218</v>
      </c>
      <c r="T3" s="26">
        <v>344.6</v>
      </c>
      <c r="U3" s="21"/>
      <c r="V3" s="21"/>
      <c r="W3" s="23"/>
      <c r="X3" s="19" t="s">
        <v>235</v>
      </c>
      <c r="Y3" s="19">
        <f>SLOPE(U7:U14,G7:G14)</f>
        <v>2.8202171367993176</v>
      </c>
      <c r="Z3" s="19">
        <f>INTERCEPT(U7:U14,G7:G14)</f>
        <v>0.32833465331617029</v>
      </c>
      <c r="AA3" s="19">
        <f>RSQ(U7:U14,G7:G14)</f>
        <v>0.86073195428034366</v>
      </c>
    </row>
    <row r="4" spans="1:27" x14ac:dyDescent="0.35">
      <c r="A4" s="24">
        <v>43617</v>
      </c>
      <c r="B4" s="20">
        <v>1516413.774005</v>
      </c>
      <c r="C4" s="21"/>
      <c r="D4" s="21"/>
      <c r="E4" s="19" t="s">
        <v>219</v>
      </c>
      <c r="F4" s="19">
        <f>SUM(B6:B8)</f>
        <v>3848217.0508638015</v>
      </c>
      <c r="G4" s="12"/>
      <c r="H4" s="12">
        <f>(SUM(B6:B8)-SUM(B3:B5))/SUM(B3:B5)</f>
        <v>-0.20039631052185994</v>
      </c>
      <c r="I4" s="23"/>
      <c r="J4" s="22">
        <v>43617</v>
      </c>
      <c r="K4" s="27"/>
      <c r="L4" s="21"/>
      <c r="M4" s="21"/>
      <c r="N4" s="19" t="s">
        <v>219</v>
      </c>
      <c r="O4" s="4">
        <f>SUM(K6:K8)</f>
        <v>337401</v>
      </c>
      <c r="P4" s="12"/>
      <c r="Q4" s="12">
        <f>(SUM(K26:K28)-SUM(K23:K25))/SUM(K23:K25)</f>
        <v>1.7559563902049204</v>
      </c>
      <c r="R4" s="23"/>
      <c r="S4" s="19" t="s">
        <v>219</v>
      </c>
      <c r="T4" s="26">
        <v>299.39999999999998</v>
      </c>
      <c r="U4" s="21"/>
      <c r="V4" s="21">
        <f t="shared" ref="V4:V14" si="0">(T4-T3)/T3</f>
        <v>-0.131166569936158</v>
      </c>
      <c r="W4" s="23"/>
      <c r="X4" s="19" t="s">
        <v>236</v>
      </c>
      <c r="Y4" s="19">
        <f>SLOPE(V4:V14,H4:H14)</f>
        <v>1.1921789272781096</v>
      </c>
      <c r="Z4" s="19">
        <f>INTERCEPT(V4:V14,H4:H14)</f>
        <v>0.14400218742964377</v>
      </c>
      <c r="AA4" s="19">
        <f>RSQ(V4:V14,H4:H14)</f>
        <v>0.47943425217642893</v>
      </c>
    </row>
    <row r="5" spans="1:27" x14ac:dyDescent="0.35">
      <c r="A5" s="24">
        <v>43647</v>
      </c>
      <c r="B5" s="20">
        <v>1931477.3006975388</v>
      </c>
      <c r="C5" s="21"/>
      <c r="D5" s="21"/>
      <c r="E5" s="19" t="s">
        <v>220</v>
      </c>
      <c r="F5" s="19">
        <f>SUM(B9:B11)</f>
        <v>3631684.4803471174</v>
      </c>
      <c r="G5" s="12"/>
      <c r="H5" s="12">
        <f>(SUM(B9:B11)-SUM(B6:B8))/SUM(B6:B8)</f>
        <v>-5.6268284157225346E-2</v>
      </c>
      <c r="I5" s="23"/>
      <c r="J5" s="22">
        <v>43647</v>
      </c>
      <c r="K5" s="27"/>
      <c r="L5" s="21"/>
      <c r="M5" s="21"/>
      <c r="N5" s="19" t="s">
        <v>220</v>
      </c>
      <c r="O5" s="4">
        <f>SUM(K9:K11)</f>
        <v>549063</v>
      </c>
      <c r="P5" s="12"/>
      <c r="Q5" s="12">
        <f>(SUM(K9:K11)-SUM(K6:K8))/SUM(K6:K8)</f>
        <v>0.62733068366720901</v>
      </c>
      <c r="R5" s="23"/>
      <c r="S5" s="19" t="s">
        <v>220</v>
      </c>
      <c r="T5" s="26">
        <v>347.2</v>
      </c>
      <c r="U5" s="21"/>
      <c r="V5" s="21">
        <f t="shared" si="0"/>
        <v>0.15965263861055448</v>
      </c>
      <c r="W5" s="23"/>
      <c r="X5" s="19" t="s">
        <v>237</v>
      </c>
      <c r="Y5" s="19">
        <f>SLOPE(U8:U14,P8:P14)</f>
        <v>0.55241397169814066</v>
      </c>
      <c r="Z5" s="19">
        <f>INTERCEPT(U8:U14,P8:P14)</f>
        <v>-0.14815102790887447</v>
      </c>
      <c r="AA5" s="19">
        <f>RSQ(U8:U14,P8:P14)</f>
        <v>0.91675837916799729</v>
      </c>
    </row>
    <row r="6" spans="1:27" x14ac:dyDescent="0.35">
      <c r="A6" s="24">
        <v>43678</v>
      </c>
      <c r="B6" s="20">
        <v>1628989.3540230291</v>
      </c>
      <c r="C6" s="21"/>
      <c r="D6" s="21"/>
      <c r="E6" s="19" t="s">
        <v>221</v>
      </c>
      <c r="F6" s="19">
        <f>SUM(B12:B14)</f>
        <v>2127321.8473581672</v>
      </c>
      <c r="G6" s="12"/>
      <c r="H6" s="12">
        <f>(SUM(B12:B14)-SUM(B9:B11))/SUM(B9:B11)</f>
        <v>-0.4142327454738477</v>
      </c>
      <c r="I6" s="23"/>
      <c r="J6" s="22">
        <v>43678</v>
      </c>
      <c r="K6" s="27">
        <v>2598</v>
      </c>
      <c r="L6" s="21"/>
      <c r="M6" s="21"/>
      <c r="N6" s="19" t="s">
        <v>221</v>
      </c>
      <c r="O6" s="4">
        <f>SUM(K12:K14)</f>
        <v>214161</v>
      </c>
      <c r="P6" s="12"/>
      <c r="Q6" s="12">
        <f>(SUM(K12:K14)-SUM(K9:K11))/SUM(K9:K11)</f>
        <v>-0.60995186344736396</v>
      </c>
      <c r="R6" s="23"/>
      <c r="S6" s="19" t="s">
        <v>221</v>
      </c>
      <c r="T6" s="26">
        <v>159.80000000000001</v>
      </c>
      <c r="U6" s="21"/>
      <c r="V6" s="21">
        <f t="shared" si="0"/>
        <v>-0.53974654377880182</v>
      </c>
      <c r="W6" s="23"/>
      <c r="X6" s="19" t="s">
        <v>238</v>
      </c>
      <c r="Y6" s="19">
        <f>SLOPE(V4:V14,Q4:Q14)</f>
        <v>0.4038715134639706</v>
      </c>
      <c r="Z6" s="19">
        <f>INTERCEPT(V4:V14,Q4:Q14)</f>
        <v>-2.0403154655779937E-2</v>
      </c>
      <c r="AA6" s="19">
        <f>RSQ(V4:V14,Q4:Q14)</f>
        <v>0.36529106578812365</v>
      </c>
    </row>
    <row r="7" spans="1:27" x14ac:dyDescent="0.35">
      <c r="A7" s="24">
        <v>43709</v>
      </c>
      <c r="B7" s="20">
        <v>1117222.5974141364</v>
      </c>
      <c r="C7" s="21"/>
      <c r="D7" s="21"/>
      <c r="E7" s="19" t="s">
        <v>222</v>
      </c>
      <c r="F7" s="19">
        <f>SUM(B15:B17)</f>
        <v>1932467.7002545116</v>
      </c>
      <c r="G7" s="12">
        <f t="shared" ref="G7:G14" si="1">(F7-F3)/F3</f>
        <v>-0.5984612399724194</v>
      </c>
      <c r="H7" s="12">
        <f>(SUM(B15:B17)-SUM(B12:B14))/SUM(B12:B14)</f>
        <v>-9.1595988329474881E-2</v>
      </c>
      <c r="I7" s="23"/>
      <c r="J7" s="22">
        <v>43709</v>
      </c>
      <c r="K7" s="27">
        <v>42183</v>
      </c>
      <c r="L7" s="21"/>
      <c r="M7" s="21"/>
      <c r="N7" s="19" t="s">
        <v>222</v>
      </c>
      <c r="O7" s="4">
        <f>SUM(K15:K17)</f>
        <v>28123</v>
      </c>
      <c r="P7" s="12"/>
      <c r="Q7" s="12">
        <f>(SUM(K15:K17)-SUM(K12:K14))/SUM(K12:K14)</f>
        <v>-0.8686829067850822</v>
      </c>
      <c r="R7" s="23"/>
      <c r="S7" s="19" t="s">
        <v>222</v>
      </c>
      <c r="T7" s="26">
        <v>50.8</v>
      </c>
      <c r="U7" s="21">
        <f t="shared" ref="U7:U14" si="2">(T7-T3)/T3</f>
        <v>-0.85258270458502605</v>
      </c>
      <c r="V7" s="21">
        <f t="shared" si="0"/>
        <v>-0.68210262828535673</v>
      </c>
      <c r="W7" s="23"/>
    </row>
    <row r="8" spans="1:27" x14ac:dyDescent="0.35">
      <c r="A8" s="24">
        <v>43739</v>
      </c>
      <c r="B8" s="20">
        <v>1102005.099426636</v>
      </c>
      <c r="C8" s="21"/>
      <c r="D8" s="21"/>
      <c r="E8" s="19" t="s">
        <v>223</v>
      </c>
      <c r="F8" s="19">
        <f>SUM(B18:B20)</f>
        <v>2130690.8206287995</v>
      </c>
      <c r="G8" s="12">
        <f t="shared" si="1"/>
        <v>-0.44631740037882539</v>
      </c>
      <c r="H8" s="12">
        <f>(SUM(B18:B20)-SUM(B15:B17))/SUM(B15:B17)</f>
        <v>0.10257512730907813</v>
      </c>
      <c r="I8" s="23"/>
      <c r="J8" s="22">
        <v>43739</v>
      </c>
      <c r="K8" s="27">
        <v>292620</v>
      </c>
      <c r="L8" s="21"/>
      <c r="M8" s="21"/>
      <c r="N8" s="19" t="s">
        <v>223</v>
      </c>
      <c r="O8" s="4">
        <f>SUM(K18:K20)</f>
        <v>48959</v>
      </c>
      <c r="P8" s="12">
        <f t="shared" ref="P8:P14" si="3">(O8-O4)/O4</f>
        <v>-0.85489373179095496</v>
      </c>
      <c r="Q8" s="12">
        <f>(SUM(K18:K20)-SUM(K15:K17))/SUM(K15:K17)</f>
        <v>0.74088824094157801</v>
      </c>
      <c r="R8" s="23"/>
      <c r="S8" s="19" t="s">
        <v>223</v>
      </c>
      <c r="T8" s="26">
        <v>109.1</v>
      </c>
      <c r="U8" s="21">
        <f t="shared" si="2"/>
        <v>-0.63560454241816966</v>
      </c>
      <c r="V8" s="21">
        <f t="shared" si="0"/>
        <v>1.1476377952755905</v>
      </c>
      <c r="W8" s="23"/>
    </row>
    <row r="9" spans="1:27" x14ac:dyDescent="0.35">
      <c r="A9" s="24">
        <v>43770</v>
      </c>
      <c r="B9" s="20">
        <v>1122860.3182610818</v>
      </c>
      <c r="C9" s="21"/>
      <c r="D9" s="21"/>
      <c r="E9" s="19" t="s">
        <v>224</v>
      </c>
      <c r="F9" s="19">
        <f>SUM(B21:B23)</f>
        <v>1792130.2741765282</v>
      </c>
      <c r="G9" s="12">
        <f t="shared" si="1"/>
        <v>-0.50652919220415427</v>
      </c>
      <c r="H9" s="12">
        <f>(SUM(B21:B23)-SUM(B18:B20))/SUM(B18:B20)</f>
        <v>-0.15889707843785467</v>
      </c>
      <c r="I9" s="23"/>
      <c r="J9" s="22">
        <v>43770</v>
      </c>
      <c r="K9" s="27">
        <v>241146</v>
      </c>
      <c r="L9" s="21"/>
      <c r="M9" s="21"/>
      <c r="N9" s="19" t="s">
        <v>224</v>
      </c>
      <c r="O9" s="4">
        <f>SUM(K21:K23)</f>
        <v>49535</v>
      </c>
      <c r="P9" s="12">
        <f t="shared" si="3"/>
        <v>-0.90978266610571101</v>
      </c>
      <c r="Q9" s="12">
        <f>(SUM(K21:K23)-SUM(K18:K20))/SUM(K18:K20)</f>
        <v>1.176494617945628E-2</v>
      </c>
      <c r="R9" s="23"/>
      <c r="S9" s="19" t="s">
        <v>224</v>
      </c>
      <c r="T9" s="26">
        <v>116.8</v>
      </c>
      <c r="U9" s="21">
        <f t="shared" si="2"/>
        <v>-0.66359447004608285</v>
      </c>
      <c r="V9" s="21">
        <f t="shared" si="0"/>
        <v>7.0577451879010114E-2</v>
      </c>
      <c r="W9" s="23"/>
    </row>
    <row r="10" spans="1:27" x14ac:dyDescent="0.35">
      <c r="A10" s="24">
        <v>43800</v>
      </c>
      <c r="B10" s="20">
        <v>1238917.0998889243</v>
      </c>
      <c r="C10" s="21"/>
      <c r="D10" s="21"/>
      <c r="E10" s="19" t="s">
        <v>225</v>
      </c>
      <c r="F10" s="19">
        <f>SUM(B24:B26)</f>
        <v>2847082.8669562507</v>
      </c>
      <c r="G10" s="12">
        <f t="shared" si="1"/>
        <v>0.33834138472837333</v>
      </c>
      <c r="H10" s="12">
        <f>(SUM(B24:B26)-SUM(B21:B23))/SUM(B21:B23)</f>
        <v>0.58865842956894754</v>
      </c>
      <c r="I10" s="23"/>
      <c r="J10" s="22">
        <v>43800</v>
      </c>
      <c r="K10" s="27">
        <v>141019</v>
      </c>
      <c r="L10" s="21"/>
      <c r="M10" s="21"/>
      <c r="N10" s="19" t="s">
        <v>225</v>
      </c>
      <c r="O10" s="4">
        <f>SUM(K24:K26)</f>
        <v>111938</v>
      </c>
      <c r="P10" s="12">
        <f t="shared" si="3"/>
        <v>-0.47731846601388672</v>
      </c>
      <c r="Q10" s="12">
        <f>(SUM(K24:K26)-SUM(K21:K23))/SUM(K21:K23)</f>
        <v>1.2597759160189765</v>
      </c>
      <c r="R10" s="23"/>
      <c r="S10" s="19" t="s">
        <v>225</v>
      </c>
      <c r="T10" s="26">
        <v>265.3</v>
      </c>
      <c r="U10" s="21">
        <f t="shared" si="2"/>
        <v>0.66020025031289109</v>
      </c>
      <c r="V10" s="21">
        <f t="shared" si="0"/>
        <v>1.2714041095890412</v>
      </c>
      <c r="W10" s="23"/>
    </row>
    <row r="11" spans="1:27" x14ac:dyDescent="0.35">
      <c r="A11" s="24">
        <v>43831</v>
      </c>
      <c r="B11" s="20">
        <v>1269907.0621971118</v>
      </c>
      <c r="C11" s="21"/>
      <c r="D11" s="21"/>
      <c r="E11" s="19" t="s">
        <v>226</v>
      </c>
      <c r="F11" s="19">
        <f>SUM(B27:B29)</f>
        <v>5000604.1619302826</v>
      </c>
      <c r="G11" s="12">
        <f t="shared" si="1"/>
        <v>1.5876780042800656</v>
      </c>
      <c r="H11" s="12">
        <f>(SUM(B27:B29)-SUM(B24:B26))/SUM(B24:B26)</f>
        <v>0.75639571997295285</v>
      </c>
      <c r="I11" s="23"/>
      <c r="J11" s="22">
        <v>43831</v>
      </c>
      <c r="K11" s="27">
        <v>166898</v>
      </c>
      <c r="L11" s="21"/>
      <c r="M11" s="21"/>
      <c r="N11" s="19" t="s">
        <v>226</v>
      </c>
      <c r="O11" s="4">
        <f>SUM(K27:K29)</f>
        <v>328223</v>
      </c>
      <c r="P11" s="12">
        <f t="shared" si="3"/>
        <v>10.670981047541158</v>
      </c>
      <c r="Q11" s="12">
        <f>(SUM(K27:K29)-SUM(K24:K26))/SUM(K24:K26)</f>
        <v>1.9321856742125105</v>
      </c>
      <c r="R11" s="23"/>
      <c r="S11" s="19" t="s">
        <v>226</v>
      </c>
      <c r="T11" s="26">
        <v>377.6</v>
      </c>
      <c r="U11" s="21">
        <f t="shared" si="2"/>
        <v>6.4330708661417333</v>
      </c>
      <c r="V11" s="21">
        <f t="shared" si="0"/>
        <v>0.42329438371654732</v>
      </c>
      <c r="W11" s="23"/>
    </row>
    <row r="12" spans="1:27" x14ac:dyDescent="0.35">
      <c r="A12" s="24">
        <v>43862</v>
      </c>
      <c r="B12" s="20">
        <v>1233785.4869977892</v>
      </c>
      <c r="C12" s="21"/>
      <c r="D12" s="21"/>
      <c r="E12" s="19" t="s">
        <v>227</v>
      </c>
      <c r="F12" s="19">
        <f>SUM(B30:B32)</f>
        <v>3648611.6928039175</v>
      </c>
      <c r="G12" s="12">
        <f t="shared" si="1"/>
        <v>0.71240785264525441</v>
      </c>
      <c r="H12" s="12">
        <f>(SUM(B30:B32)-SUM(B27:B29))/SUM(B27:B29)</f>
        <v>-0.27036582487754496</v>
      </c>
      <c r="I12" s="23"/>
      <c r="J12" s="22">
        <v>43862</v>
      </c>
      <c r="K12" s="27">
        <v>143335</v>
      </c>
      <c r="L12" s="21"/>
      <c r="M12" s="21"/>
      <c r="N12" s="19" t="s">
        <v>227</v>
      </c>
      <c r="O12" s="4">
        <f>SUM(K30:K32)</f>
        <v>244361</v>
      </c>
      <c r="P12" s="12">
        <f t="shared" si="3"/>
        <v>3.9911354398578403</v>
      </c>
      <c r="Q12" s="12">
        <f>(SUM(K30:K32)-SUM(K27:K29))/SUM(K27:K29)</f>
        <v>-0.25550311830676098</v>
      </c>
      <c r="R12" s="23"/>
      <c r="S12" s="19" t="s">
        <v>227</v>
      </c>
      <c r="T12" s="26">
        <v>318</v>
      </c>
      <c r="U12" s="21">
        <f t="shared" si="2"/>
        <v>1.9147571035747022</v>
      </c>
      <c r="V12" s="21">
        <f t="shared" si="0"/>
        <v>-0.15783898305084751</v>
      </c>
      <c r="W12" s="23"/>
    </row>
    <row r="13" spans="1:27" x14ac:dyDescent="0.35">
      <c r="A13" s="24">
        <v>43891</v>
      </c>
      <c r="B13" s="20">
        <v>730367.18339826795</v>
      </c>
      <c r="C13" s="21"/>
      <c r="D13" s="21"/>
      <c r="E13" s="19" t="s">
        <v>228</v>
      </c>
      <c r="F13" s="19">
        <f>SUM(B33:B35)</f>
        <v>3578761.5612280285</v>
      </c>
      <c r="G13" s="12">
        <f t="shared" si="1"/>
        <v>0.99693159185787728</v>
      </c>
      <c r="H13" s="12">
        <f>(SUM(B33:B35)-SUM(B30:B32))/SUM(B30:B32)</f>
        <v>-1.9144304041357141E-2</v>
      </c>
      <c r="I13" s="23"/>
      <c r="J13" s="22">
        <v>43891</v>
      </c>
      <c r="K13" s="27">
        <v>70826</v>
      </c>
      <c r="L13" s="21"/>
      <c r="M13" s="21"/>
      <c r="N13" s="19" t="s">
        <v>228</v>
      </c>
      <c r="O13" s="4">
        <f>SUM(K33:K35)</f>
        <v>296041</v>
      </c>
      <c r="P13" s="12">
        <f t="shared" si="3"/>
        <v>4.9764005248813969</v>
      </c>
      <c r="Q13" s="12">
        <f>(SUM(K33:K35)-SUM(K30:K32))/SUM(K30:K32)</f>
        <v>0.21149037694231076</v>
      </c>
      <c r="R13" s="23"/>
      <c r="S13" s="19" t="s">
        <v>228</v>
      </c>
      <c r="T13" s="26">
        <v>343.1</v>
      </c>
      <c r="U13" s="21">
        <f t="shared" si="2"/>
        <v>1.9375000000000002</v>
      </c>
      <c r="V13" s="21">
        <f t="shared" si="0"/>
        <v>7.8930817610062959E-2</v>
      </c>
      <c r="W13" s="23"/>
    </row>
    <row r="14" spans="1:27" x14ac:dyDescent="0.35">
      <c r="A14" s="24">
        <v>43922</v>
      </c>
      <c r="B14" s="20">
        <v>163169.17696211004</v>
      </c>
      <c r="C14" s="21"/>
      <c r="D14" s="21"/>
      <c r="E14" s="19" t="s">
        <v>229</v>
      </c>
      <c r="F14" s="19">
        <f>SUM(B36:B38)</f>
        <v>3846445.2489237376</v>
      </c>
      <c r="G14" s="12">
        <f t="shared" si="1"/>
        <v>0.35101274837001201</v>
      </c>
      <c r="H14" s="12">
        <f>(SUM(B36:B38)-SUM(B33:B35))/SUM(B33:B35)</f>
        <v>7.4797854820999904E-2</v>
      </c>
      <c r="I14" s="23"/>
      <c r="J14" s="22">
        <v>43922</v>
      </c>
      <c r="K14" s="27"/>
      <c r="L14" s="21"/>
      <c r="M14" s="21"/>
      <c r="N14" s="19" t="s">
        <v>229</v>
      </c>
      <c r="O14" s="4">
        <f>SUM(K36:K38)</f>
        <v>471339</v>
      </c>
      <c r="P14" s="12">
        <f t="shared" si="3"/>
        <v>3.2107148600117923</v>
      </c>
      <c r="Q14" s="12">
        <f>(SUM(K36:K38)-SUM(K33:K35))/SUM(K33:K35)</f>
        <v>0.59214095344901552</v>
      </c>
      <c r="R14" s="23"/>
      <c r="S14" s="19" t="s">
        <v>229</v>
      </c>
      <c r="T14" s="26">
        <v>451.1</v>
      </c>
      <c r="U14" s="21">
        <f t="shared" si="2"/>
        <v>0.70033923859781377</v>
      </c>
      <c r="V14" s="21">
        <f t="shared" si="0"/>
        <v>0.31477703293500436</v>
      </c>
      <c r="W14" s="23"/>
    </row>
    <row r="15" spans="1:27" x14ac:dyDescent="0.35">
      <c r="A15" s="24">
        <v>43952</v>
      </c>
      <c r="B15" s="20">
        <v>565244.34994935058</v>
      </c>
      <c r="C15" s="21">
        <f t="shared" ref="C15:C39" si="4">(B15-B3)/B3</f>
        <v>-0.58583008040910289</v>
      </c>
      <c r="D15" s="21"/>
      <c r="E15" s="21"/>
      <c r="F15" s="21"/>
      <c r="G15" s="21"/>
      <c r="H15" s="21"/>
      <c r="I15" s="23"/>
      <c r="J15" s="22">
        <v>43952</v>
      </c>
      <c r="K15" s="27">
        <v>2165</v>
      </c>
      <c r="L15" s="21"/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</row>
    <row r="16" spans="1:27" x14ac:dyDescent="0.35">
      <c r="A16" s="24">
        <v>43983</v>
      </c>
      <c r="B16" s="20">
        <v>708252.0562418889</v>
      </c>
      <c r="C16" s="21">
        <f t="shared" si="4"/>
        <v>-0.53294274400362074</v>
      </c>
      <c r="D16" s="21"/>
      <c r="E16" s="21"/>
      <c r="F16" s="21"/>
      <c r="G16" s="21"/>
      <c r="H16" s="21"/>
      <c r="I16" s="23"/>
      <c r="J16" s="22">
        <v>43983</v>
      </c>
      <c r="K16" s="27">
        <v>12060</v>
      </c>
      <c r="L16" s="21"/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</row>
    <row r="17" spans="1:23" x14ac:dyDescent="0.35">
      <c r="A17" s="24">
        <v>44013</v>
      </c>
      <c r="B17" s="20">
        <v>658971.29406327207</v>
      </c>
      <c r="C17" s="21">
        <f t="shared" si="4"/>
        <v>-0.6588252454091541</v>
      </c>
      <c r="D17" s="21"/>
      <c r="E17" s="21"/>
      <c r="F17" s="21"/>
      <c r="G17" s="21"/>
      <c r="H17" s="21"/>
      <c r="I17" s="23"/>
      <c r="J17" s="22">
        <v>44013</v>
      </c>
      <c r="K17" s="27">
        <v>13898</v>
      </c>
      <c r="L17" s="21"/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</row>
    <row r="18" spans="1:23" x14ac:dyDescent="0.35">
      <c r="A18" s="24">
        <v>44044</v>
      </c>
      <c r="B18" s="20">
        <v>654075.55705359892</v>
      </c>
      <c r="C18" s="21">
        <f t="shared" si="4"/>
        <v>-0.59847769696084074</v>
      </c>
      <c r="D18" s="21"/>
      <c r="E18" s="21"/>
      <c r="F18" s="21"/>
      <c r="G18" s="21"/>
      <c r="H18" s="21"/>
      <c r="I18" s="23"/>
      <c r="J18" s="22">
        <v>44044</v>
      </c>
      <c r="K18" s="27">
        <v>16137</v>
      </c>
      <c r="L18" s="21">
        <f t="shared" ref="L18:L39" si="5">(K18-K6)/K6</f>
        <v>5.2113163972286376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</row>
    <row r="19" spans="1:23" x14ac:dyDescent="0.35">
      <c r="A19" s="24">
        <v>44075</v>
      </c>
      <c r="B19" s="20">
        <v>760442.33728390676</v>
      </c>
      <c r="C19" s="21">
        <f t="shared" si="4"/>
        <v>-0.3193457247964856</v>
      </c>
      <c r="D19" s="21"/>
      <c r="E19" s="21"/>
      <c r="F19" s="21"/>
      <c r="G19" s="21"/>
      <c r="H19" s="21"/>
      <c r="I19" s="23"/>
      <c r="J19" s="22">
        <v>44075</v>
      </c>
      <c r="K19" s="27">
        <v>17098</v>
      </c>
      <c r="L19" s="21">
        <f t="shared" si="5"/>
        <v>-0.59467083896356354</v>
      </c>
      <c r="M19" s="21"/>
      <c r="N19" s="21"/>
      <c r="O19" s="21"/>
      <c r="P19" s="21"/>
      <c r="Q19" s="21"/>
      <c r="R19" s="23"/>
      <c r="S19" s="23"/>
      <c r="T19" s="23"/>
      <c r="U19" s="23"/>
      <c r="V19" s="23"/>
      <c r="W19" s="23"/>
    </row>
    <row r="20" spans="1:23" x14ac:dyDescent="0.35">
      <c r="A20" s="24">
        <v>44105</v>
      </c>
      <c r="B20" s="20">
        <v>716172.92629129405</v>
      </c>
      <c r="C20" s="21">
        <f t="shared" si="4"/>
        <v>-0.35011831917664193</v>
      </c>
      <c r="D20" s="21"/>
      <c r="E20" s="21"/>
      <c r="F20" s="21"/>
      <c r="G20" s="21"/>
      <c r="H20" s="21"/>
      <c r="I20" s="23"/>
      <c r="J20" s="22">
        <v>44105</v>
      </c>
      <c r="K20" s="27">
        <v>15724</v>
      </c>
      <c r="L20" s="21">
        <f t="shared" si="5"/>
        <v>-0.94626478026108951</v>
      </c>
      <c r="M20" s="21"/>
      <c r="N20" s="21"/>
      <c r="O20" s="21"/>
      <c r="P20" s="21"/>
      <c r="Q20" s="21"/>
      <c r="R20" s="23"/>
      <c r="S20" s="23"/>
      <c r="T20" s="23"/>
      <c r="U20" s="23"/>
      <c r="V20" s="23"/>
      <c r="W20" s="23"/>
    </row>
    <row r="21" spans="1:23" x14ac:dyDescent="0.35">
      <c r="A21" s="24">
        <v>44136</v>
      </c>
      <c r="B21" s="20">
        <v>613248.99077734526</v>
      </c>
      <c r="C21" s="21">
        <f t="shared" si="4"/>
        <v>-0.4538510437994161</v>
      </c>
      <c r="D21" s="21"/>
      <c r="E21" s="21"/>
      <c r="F21" s="21"/>
      <c r="G21" s="21"/>
      <c r="H21" s="21"/>
      <c r="I21" s="23"/>
      <c r="J21" s="22">
        <v>44136</v>
      </c>
      <c r="K21" s="27">
        <v>19450</v>
      </c>
      <c r="L21" s="21">
        <f t="shared" si="5"/>
        <v>-0.91934346827233293</v>
      </c>
      <c r="M21" s="21"/>
      <c r="N21" s="21"/>
      <c r="O21" s="21"/>
      <c r="P21" s="21"/>
      <c r="Q21" s="21"/>
      <c r="R21" s="23"/>
      <c r="S21" s="23"/>
      <c r="T21" s="23"/>
      <c r="U21" s="23"/>
      <c r="V21" s="23"/>
      <c r="W21" s="23"/>
    </row>
    <row r="22" spans="1:23" x14ac:dyDescent="0.35">
      <c r="A22" s="24">
        <v>44166</v>
      </c>
      <c r="B22" s="20">
        <v>562679.35393263085</v>
      </c>
      <c r="C22" s="21">
        <f t="shared" si="4"/>
        <v>-0.54582969757776523</v>
      </c>
      <c r="D22" s="21"/>
      <c r="E22" s="21"/>
      <c r="F22" s="21"/>
      <c r="G22" s="21"/>
      <c r="H22" s="21"/>
      <c r="I22" s="23"/>
      <c r="J22" s="22">
        <v>44166</v>
      </c>
      <c r="K22" s="27">
        <v>10429</v>
      </c>
      <c r="L22" s="21">
        <f t="shared" si="5"/>
        <v>-0.92604542650281163</v>
      </c>
      <c r="M22" s="21"/>
      <c r="N22" s="21"/>
      <c r="O22" s="21"/>
      <c r="P22" s="21"/>
      <c r="Q22" s="21"/>
      <c r="R22" s="23"/>
      <c r="S22" s="23"/>
      <c r="T22" s="23"/>
      <c r="U22" s="23"/>
      <c r="V22" s="23"/>
      <c r="W22" s="23"/>
    </row>
    <row r="23" spans="1:23" x14ac:dyDescent="0.35">
      <c r="A23" s="24">
        <v>44197</v>
      </c>
      <c r="B23" s="20">
        <v>616201.92946655198</v>
      </c>
      <c r="C23" s="21">
        <f t="shared" si="4"/>
        <v>-0.51476612123060494</v>
      </c>
      <c r="D23" s="21"/>
      <c r="E23" s="21"/>
      <c r="F23" s="21"/>
      <c r="G23" s="21"/>
      <c r="H23" s="21"/>
      <c r="I23" s="23"/>
      <c r="J23" s="22">
        <v>44197</v>
      </c>
      <c r="K23" s="27">
        <v>19656</v>
      </c>
      <c r="L23" s="21">
        <f t="shared" si="5"/>
        <v>-0.88222746827403564</v>
      </c>
      <c r="M23" s="21"/>
      <c r="N23" s="21"/>
      <c r="O23" s="21"/>
      <c r="P23" s="21"/>
      <c r="Q23" s="21"/>
      <c r="R23" s="23"/>
      <c r="S23" s="23"/>
      <c r="T23" s="23"/>
      <c r="U23" s="23"/>
      <c r="V23" s="23"/>
      <c r="W23" s="23"/>
    </row>
    <row r="24" spans="1:23" x14ac:dyDescent="0.35">
      <c r="A24" s="24">
        <v>44228</v>
      </c>
      <c r="B24" s="20">
        <v>703824.15493507695</v>
      </c>
      <c r="C24" s="21">
        <f t="shared" si="4"/>
        <v>-0.42954090289413649</v>
      </c>
      <c r="D24" s="21"/>
      <c r="E24" s="21"/>
      <c r="F24" s="21"/>
      <c r="G24" s="21"/>
      <c r="H24" s="21"/>
      <c r="I24" s="23"/>
      <c r="J24" s="22">
        <v>44228</v>
      </c>
      <c r="K24" s="27">
        <v>27688</v>
      </c>
      <c r="L24" s="21">
        <f t="shared" si="5"/>
        <v>-0.80683015313775419</v>
      </c>
      <c r="M24" s="21"/>
      <c r="N24" s="21"/>
      <c r="O24" s="21"/>
      <c r="P24" s="21"/>
      <c r="Q24" s="21"/>
      <c r="R24" s="23"/>
      <c r="S24" s="23"/>
      <c r="T24" s="23"/>
      <c r="U24" s="23"/>
      <c r="V24" s="23"/>
      <c r="W24" s="23"/>
    </row>
    <row r="25" spans="1:23" x14ac:dyDescent="0.35">
      <c r="A25" s="24">
        <v>44256</v>
      </c>
      <c r="B25" s="20">
        <v>1062764.0468128661</v>
      </c>
      <c r="C25" s="21">
        <f t="shared" si="4"/>
        <v>0.45510925322248869</v>
      </c>
      <c r="D25" s="21"/>
      <c r="E25" s="21"/>
      <c r="F25" s="21"/>
      <c r="G25" s="21"/>
      <c r="H25" s="21"/>
      <c r="I25" s="23"/>
      <c r="J25" s="22">
        <v>44256</v>
      </c>
      <c r="K25" s="27">
        <v>40251</v>
      </c>
      <c r="L25" s="21">
        <f t="shared" si="5"/>
        <v>-0.43169175161663798</v>
      </c>
      <c r="M25" s="21"/>
      <c r="N25" s="21"/>
      <c r="O25" s="21"/>
      <c r="P25" s="21"/>
      <c r="Q25" s="21"/>
      <c r="R25" s="23"/>
      <c r="S25" s="23"/>
      <c r="T25" s="23"/>
      <c r="U25" s="23"/>
      <c r="V25" s="23"/>
      <c r="W25" s="23"/>
    </row>
    <row r="26" spans="1:23" x14ac:dyDescent="0.35">
      <c r="A26" s="24">
        <v>44287</v>
      </c>
      <c r="B26" s="20">
        <v>1080494.6652083076</v>
      </c>
      <c r="C26" s="21">
        <f t="shared" si="4"/>
        <v>5.6219287571647936</v>
      </c>
      <c r="D26" s="21"/>
      <c r="E26" s="21"/>
      <c r="F26" s="21"/>
      <c r="G26" s="21"/>
      <c r="H26" s="21"/>
      <c r="I26" s="23"/>
      <c r="J26" s="22">
        <v>44287</v>
      </c>
      <c r="K26" s="27">
        <v>43999</v>
      </c>
      <c r="L26" s="21"/>
      <c r="M26" s="21"/>
      <c r="N26" s="21"/>
      <c r="O26" s="21"/>
      <c r="P26" s="21"/>
      <c r="Q26" s="21"/>
      <c r="R26" s="23"/>
      <c r="S26" s="23"/>
      <c r="T26" s="23"/>
      <c r="U26" s="23"/>
      <c r="V26" s="23"/>
      <c r="W26" s="23"/>
    </row>
    <row r="27" spans="1:23" x14ac:dyDescent="0.35">
      <c r="A27" s="24">
        <v>44317</v>
      </c>
      <c r="B27" s="20">
        <v>1390662.1479031334</v>
      </c>
      <c r="C27" s="21">
        <f t="shared" si="4"/>
        <v>1.4602849157673941</v>
      </c>
      <c r="D27" s="21"/>
      <c r="E27" s="21"/>
      <c r="F27" s="21"/>
      <c r="G27" s="21"/>
      <c r="H27" s="21"/>
      <c r="I27" s="23"/>
      <c r="J27" s="22">
        <v>44317</v>
      </c>
      <c r="K27" s="27">
        <v>74279</v>
      </c>
      <c r="L27" s="21">
        <f t="shared" si="5"/>
        <v>33.309006928406468</v>
      </c>
      <c r="M27" s="21"/>
      <c r="N27" s="21"/>
      <c r="O27" s="21"/>
      <c r="P27" s="21"/>
      <c r="Q27" s="21"/>
      <c r="R27" s="23"/>
      <c r="S27" s="23"/>
      <c r="T27" s="23"/>
      <c r="U27" s="23"/>
      <c r="V27" s="23"/>
      <c r="W27" s="23"/>
    </row>
    <row r="28" spans="1:23" x14ac:dyDescent="0.35">
      <c r="A28" s="24">
        <v>44348</v>
      </c>
      <c r="B28" s="20">
        <v>1800254.6585819388</v>
      </c>
      <c r="C28" s="21">
        <f t="shared" si="4"/>
        <v>1.541827648386098</v>
      </c>
      <c r="D28" s="21"/>
      <c r="E28" s="21"/>
      <c r="F28" s="21"/>
      <c r="G28" s="21"/>
      <c r="H28" s="21"/>
      <c r="I28" s="23"/>
      <c r="J28" s="22">
        <v>44348</v>
      </c>
      <c r="K28" s="27">
        <v>123130</v>
      </c>
      <c r="L28" s="21">
        <f t="shared" si="5"/>
        <v>9.2097844112769494</v>
      </c>
      <c r="M28" s="21"/>
      <c r="N28" s="21"/>
      <c r="O28" s="21"/>
      <c r="P28" s="21"/>
      <c r="Q28" s="21"/>
      <c r="R28" s="23"/>
      <c r="S28" s="23"/>
      <c r="T28" s="23"/>
      <c r="U28" s="23"/>
      <c r="V28" s="23"/>
      <c r="W28" s="23"/>
    </row>
    <row r="29" spans="1:23" x14ac:dyDescent="0.35">
      <c r="A29" s="24">
        <v>44378</v>
      </c>
      <c r="B29" s="20">
        <v>1809687.3554452106</v>
      </c>
      <c r="C29" s="21">
        <f t="shared" si="4"/>
        <v>1.746230938659751</v>
      </c>
      <c r="D29" s="21"/>
      <c r="E29" s="21"/>
      <c r="F29" s="21"/>
      <c r="G29" s="21"/>
      <c r="H29" s="21"/>
      <c r="I29" s="23"/>
      <c r="J29" s="22">
        <v>44378</v>
      </c>
      <c r="K29" s="27">
        <v>130814</v>
      </c>
      <c r="L29" s="21">
        <f t="shared" si="5"/>
        <v>8.4124334436609587</v>
      </c>
      <c r="M29" s="21"/>
      <c r="N29" s="21"/>
      <c r="O29" s="21"/>
      <c r="P29" s="21"/>
      <c r="Q29" s="21"/>
      <c r="R29" s="23"/>
      <c r="S29" s="23"/>
      <c r="T29" s="23"/>
      <c r="U29" s="23"/>
      <c r="V29" s="23"/>
      <c r="W29" s="23"/>
    </row>
    <row r="30" spans="1:23" x14ac:dyDescent="0.35">
      <c r="A30" s="24">
        <v>44409</v>
      </c>
      <c r="B30" s="20">
        <v>1373290.6135522025</v>
      </c>
      <c r="C30" s="21">
        <f t="shared" si="4"/>
        <v>1.0995901753895791</v>
      </c>
      <c r="D30" s="21"/>
      <c r="E30" s="21"/>
      <c r="F30" s="21"/>
      <c r="G30" s="21"/>
      <c r="H30" s="21"/>
      <c r="I30" s="23"/>
      <c r="J30" s="22">
        <v>44409</v>
      </c>
      <c r="K30" s="27">
        <v>95622</v>
      </c>
      <c r="L30" s="21">
        <f t="shared" si="5"/>
        <v>4.9256367354526862</v>
      </c>
      <c r="M30" s="21"/>
      <c r="N30" s="21"/>
      <c r="O30" s="21"/>
      <c r="P30" s="21"/>
      <c r="Q30" s="21"/>
      <c r="R30" s="23"/>
      <c r="S30" s="23"/>
      <c r="T30" s="23"/>
      <c r="U30" s="23"/>
      <c r="V30" s="23"/>
      <c r="W30" s="23"/>
    </row>
    <row r="31" spans="1:23" x14ac:dyDescent="0.35">
      <c r="A31" s="24">
        <v>44440</v>
      </c>
      <c r="B31" s="20">
        <v>1139929.4653207543</v>
      </c>
      <c r="C31" s="21">
        <f t="shared" si="4"/>
        <v>0.4990347189140894</v>
      </c>
      <c r="D31" s="21"/>
      <c r="E31" s="21"/>
      <c r="F31" s="21"/>
      <c r="G31" s="21"/>
      <c r="H31" s="21"/>
      <c r="I31" s="23"/>
      <c r="J31" s="22">
        <v>44440</v>
      </c>
      <c r="K31" s="27">
        <v>71556</v>
      </c>
      <c r="L31" s="21">
        <f t="shared" si="5"/>
        <v>3.1850508831442275</v>
      </c>
      <c r="M31" s="21"/>
      <c r="N31" s="21"/>
      <c r="O31" s="21"/>
      <c r="P31" s="21"/>
      <c r="Q31" s="21"/>
      <c r="R31" s="23"/>
      <c r="S31" s="23"/>
      <c r="T31" s="23"/>
      <c r="U31" s="23"/>
      <c r="V31" s="23"/>
      <c r="W31" s="23"/>
    </row>
    <row r="32" spans="1:23" x14ac:dyDescent="0.35">
      <c r="A32" s="24">
        <v>44470</v>
      </c>
      <c r="B32" s="20">
        <v>1135391.6139309607</v>
      </c>
      <c r="C32" s="21">
        <f t="shared" si="4"/>
        <v>0.58535958600193561</v>
      </c>
      <c r="D32" s="21"/>
      <c r="E32" s="21"/>
      <c r="F32" s="21"/>
      <c r="G32" s="21"/>
      <c r="H32" s="21"/>
      <c r="I32" s="23"/>
      <c r="J32" s="22">
        <v>44470</v>
      </c>
      <c r="K32" s="27">
        <v>77183</v>
      </c>
      <c r="L32" s="21">
        <f t="shared" si="5"/>
        <v>3.908611040447723</v>
      </c>
      <c r="M32" s="21"/>
      <c r="N32" s="21"/>
      <c r="O32" s="21"/>
      <c r="P32" s="21"/>
      <c r="Q32" s="21"/>
      <c r="R32" s="23"/>
      <c r="S32" s="23"/>
      <c r="T32" s="23"/>
      <c r="U32" s="23"/>
      <c r="V32" s="23"/>
      <c r="W32" s="23"/>
    </row>
    <row r="33" spans="1:23" x14ac:dyDescent="0.35">
      <c r="A33" s="24">
        <v>44501</v>
      </c>
      <c r="B33" s="20">
        <v>1143800.0382924196</v>
      </c>
      <c r="C33" s="21">
        <f t="shared" si="4"/>
        <v>0.86514785265697025</v>
      </c>
      <c r="D33" s="21"/>
      <c r="E33" s="21"/>
      <c r="F33" s="21"/>
      <c r="G33" s="21"/>
      <c r="H33" s="21"/>
      <c r="I33" s="23"/>
      <c r="J33" s="22">
        <v>44501</v>
      </c>
      <c r="K33" s="27">
        <v>93785</v>
      </c>
      <c r="L33" s="21">
        <f t="shared" si="5"/>
        <v>3.8218508997429308</v>
      </c>
      <c r="M33" s="21"/>
      <c r="N33" s="21"/>
      <c r="O33" s="21"/>
      <c r="P33" s="21"/>
      <c r="Q33" s="21"/>
      <c r="R33" s="23"/>
      <c r="S33" s="23"/>
      <c r="T33" s="23"/>
      <c r="U33" s="23"/>
      <c r="V33" s="23"/>
      <c r="W33" s="23"/>
    </row>
    <row r="34" spans="1:23" x14ac:dyDescent="0.35">
      <c r="A34" s="24">
        <v>44531</v>
      </c>
      <c r="B34" s="20">
        <v>1285270.0889371792</v>
      </c>
      <c r="C34" s="21">
        <f t="shared" si="4"/>
        <v>1.2841962832904361</v>
      </c>
      <c r="D34" s="21"/>
      <c r="E34" s="21"/>
      <c r="F34" s="21"/>
      <c r="G34" s="21"/>
      <c r="H34" s="21"/>
      <c r="I34" s="23"/>
      <c r="J34" s="22">
        <v>44531</v>
      </c>
      <c r="K34" s="27">
        <v>97106</v>
      </c>
      <c r="L34" s="21">
        <f t="shared" si="5"/>
        <v>8.3111515965097329</v>
      </c>
      <c r="M34" s="21"/>
      <c r="N34" s="21"/>
      <c r="O34" s="21"/>
      <c r="P34" s="21"/>
      <c r="Q34" s="21"/>
      <c r="R34" s="23"/>
      <c r="S34" s="23"/>
      <c r="T34" s="23"/>
      <c r="U34" s="23"/>
      <c r="V34" s="23"/>
      <c r="W34" s="23"/>
    </row>
    <row r="35" spans="1:23" x14ac:dyDescent="0.35">
      <c r="A35" s="24">
        <v>44562</v>
      </c>
      <c r="B35" s="20">
        <v>1149691.4339984299</v>
      </c>
      <c r="C35" s="21">
        <f t="shared" si="4"/>
        <v>0.86577058431758158</v>
      </c>
      <c r="D35" s="21"/>
      <c r="E35" s="21"/>
      <c r="F35" s="21"/>
      <c r="G35" s="21"/>
      <c r="H35" s="21"/>
      <c r="I35" s="23"/>
      <c r="J35" s="22">
        <v>44562</v>
      </c>
      <c r="K35" s="27">
        <v>105150</v>
      </c>
      <c r="L35" s="21">
        <f t="shared" si="5"/>
        <v>4.3495115995115992</v>
      </c>
      <c r="M35" s="21"/>
      <c r="N35" s="21"/>
      <c r="O35" s="21"/>
      <c r="P35" s="21"/>
      <c r="Q35" s="21"/>
      <c r="R35" s="23"/>
      <c r="S35" s="23"/>
      <c r="T35" s="23"/>
      <c r="U35" s="23"/>
      <c r="V35" s="23"/>
      <c r="W35" s="23"/>
    </row>
    <row r="36" spans="1:23" x14ac:dyDescent="0.35">
      <c r="A36" s="24">
        <v>44593</v>
      </c>
      <c r="B36" s="20">
        <v>1125829.8621649663</v>
      </c>
      <c r="C36" s="21">
        <f t="shared" si="4"/>
        <v>0.59958969050844313</v>
      </c>
      <c r="D36" s="21"/>
      <c r="E36" s="21"/>
      <c r="F36" s="21"/>
      <c r="G36" s="21"/>
      <c r="H36" s="21"/>
      <c r="I36" s="23"/>
      <c r="J36" s="22">
        <v>44593</v>
      </c>
      <c r="K36" s="27">
        <v>135354</v>
      </c>
      <c r="L36" s="21">
        <f t="shared" si="5"/>
        <v>3.8885437734758739</v>
      </c>
      <c r="M36" s="21"/>
      <c r="N36" s="21"/>
      <c r="O36" s="21"/>
      <c r="P36" s="21"/>
      <c r="Q36" s="21"/>
      <c r="R36" s="23"/>
      <c r="S36" s="23"/>
      <c r="T36" s="23"/>
      <c r="U36" s="23"/>
      <c r="V36" s="23"/>
      <c r="W36" s="23"/>
    </row>
    <row r="37" spans="1:23" x14ac:dyDescent="0.35">
      <c r="A37" s="24">
        <v>44621</v>
      </c>
      <c r="B37" s="20">
        <v>1405318.1390295513</v>
      </c>
      <c r="C37" s="21">
        <f t="shared" si="4"/>
        <v>0.32232374932514335</v>
      </c>
      <c r="D37" s="21"/>
      <c r="E37" s="21"/>
      <c r="F37" s="21"/>
      <c r="G37" s="21"/>
      <c r="H37" s="21"/>
      <c r="I37" s="23"/>
      <c r="J37" s="22">
        <v>44621</v>
      </c>
      <c r="K37" s="27">
        <v>171124</v>
      </c>
      <c r="L37" s="21">
        <f t="shared" si="5"/>
        <v>3.2514223249111822</v>
      </c>
      <c r="M37" s="21"/>
      <c r="N37" s="21"/>
      <c r="O37" s="21"/>
      <c r="P37" s="21"/>
      <c r="Q37" s="21"/>
      <c r="R37" s="23"/>
      <c r="S37" s="23"/>
      <c r="T37" s="23"/>
      <c r="U37" s="23"/>
      <c r="V37" s="23"/>
      <c r="W37" s="23"/>
    </row>
    <row r="38" spans="1:23" x14ac:dyDescent="0.35">
      <c r="A38" s="24">
        <v>44652</v>
      </c>
      <c r="B38" s="20">
        <v>1315297.2477292197</v>
      </c>
      <c r="C38" s="21">
        <f t="shared" si="4"/>
        <v>0.21731026545665064</v>
      </c>
      <c r="D38" s="21"/>
      <c r="E38" s="21"/>
      <c r="F38" s="21"/>
      <c r="G38" s="21"/>
      <c r="H38" s="21"/>
      <c r="I38" s="23"/>
      <c r="J38" s="22">
        <v>44652</v>
      </c>
      <c r="K38" s="27">
        <v>164861</v>
      </c>
      <c r="L38" s="21">
        <f t="shared" si="5"/>
        <v>2.7469260665015116</v>
      </c>
      <c r="M38" s="21"/>
      <c r="N38" s="21"/>
      <c r="O38" s="21"/>
      <c r="P38" s="21"/>
      <c r="Q38" s="21"/>
      <c r="R38" s="23"/>
      <c r="S38" s="23"/>
      <c r="T38" s="23"/>
      <c r="U38" s="23"/>
      <c r="V38" s="23"/>
      <c r="W38" s="23"/>
    </row>
    <row r="39" spans="1:23" x14ac:dyDescent="0.35">
      <c r="A39" s="24">
        <v>44682</v>
      </c>
      <c r="B39" s="20">
        <v>1263677.846427839</v>
      </c>
      <c r="C39" s="21">
        <f t="shared" si="4"/>
        <v>-9.1312114640327069E-2</v>
      </c>
      <c r="D39" s="21"/>
      <c r="E39" s="21"/>
      <c r="F39" s="21"/>
      <c r="G39" s="21"/>
      <c r="H39" s="21"/>
      <c r="I39" s="23"/>
      <c r="J39" s="22">
        <v>44682</v>
      </c>
      <c r="K39" s="27">
        <v>138197</v>
      </c>
      <c r="L39" s="21">
        <f t="shared" si="5"/>
        <v>0.86051239246624212</v>
      </c>
      <c r="M39" s="21"/>
      <c r="N39" s="21"/>
      <c r="O39" s="21"/>
      <c r="P39" s="21"/>
      <c r="Q39" s="21"/>
      <c r="R39" s="23"/>
      <c r="S39" s="23"/>
      <c r="T39" s="23"/>
      <c r="U39" s="23"/>
      <c r="V39" s="23"/>
      <c r="W39" s="23"/>
    </row>
    <row r="40" spans="1:23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1:23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</row>
    <row r="42" spans="1:23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</row>
    <row r="43" spans="1:23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</row>
    <row r="44" spans="1:23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1:23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3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W46" s="23"/>
    </row>
    <row r="47" spans="1:23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W47" s="23"/>
    </row>
    <row r="48" spans="1:23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W48" s="23"/>
    </row>
    <row r="49" spans="1:23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W49" s="23"/>
    </row>
    <row r="50" spans="1:23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W50" s="23"/>
    </row>
    <row r="51" spans="1:23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W51" s="23"/>
    </row>
    <row r="52" spans="1:23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W52" s="23"/>
    </row>
    <row r="53" spans="1:23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W53" s="23"/>
    </row>
    <row r="54" spans="1:23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W54" s="23"/>
    </row>
    <row r="55" spans="1:23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W55" s="23"/>
    </row>
    <row r="56" spans="1:23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W56" s="23"/>
    </row>
    <row r="57" spans="1:23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W57" s="23"/>
    </row>
    <row r="58" spans="1:23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W58" s="23"/>
    </row>
    <row r="59" spans="1:23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W59" s="23"/>
    </row>
    <row r="60" spans="1:23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W60" s="23"/>
    </row>
    <row r="61" spans="1:23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W61" s="23"/>
    </row>
    <row r="62" spans="1:23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W62" s="23"/>
    </row>
    <row r="63" spans="1:23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W63" s="23"/>
    </row>
    <row r="64" spans="1:23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W64" s="23"/>
    </row>
    <row r="65" spans="1:23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W65" s="23"/>
    </row>
    <row r="66" spans="1:23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W66" s="23"/>
    </row>
    <row r="67" spans="1:23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W67" s="23"/>
    </row>
    <row r="68" spans="1:23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W68" s="23"/>
    </row>
    <row r="69" spans="1:23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W69" s="23"/>
    </row>
    <row r="70" spans="1:23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W70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1607-214C-4317-B53A-019137747B3E}">
  <dimension ref="A1:AA41"/>
  <sheetViews>
    <sheetView topLeftCell="E1" zoomScale="65" zoomScaleNormal="65" workbookViewId="0">
      <selection activeCell="Q20" sqref="Q20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7.179687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6328125" customWidth="1"/>
    <col min="25" max="25" width="12.453125" bestFit="1" customWidth="1"/>
    <col min="26" max="27" width="11.81640625" bestFit="1" customWidth="1"/>
  </cols>
  <sheetData>
    <row r="1" spans="1:27" x14ac:dyDescent="0.35">
      <c r="A1" s="22" t="s">
        <v>103</v>
      </c>
      <c r="B1" s="23"/>
      <c r="C1" s="21"/>
      <c r="D1" s="21"/>
      <c r="E1" s="21"/>
      <c r="F1" s="21"/>
      <c r="G1" s="21"/>
      <c r="H1" s="21"/>
      <c r="I1" s="23"/>
      <c r="J1" s="23" t="s">
        <v>104</v>
      </c>
      <c r="K1" s="23"/>
      <c r="L1" s="21"/>
      <c r="M1" s="21"/>
      <c r="N1" s="21"/>
      <c r="O1" s="21"/>
      <c r="P1" s="21"/>
      <c r="Q1" s="21"/>
      <c r="R1" s="23"/>
      <c r="S1" s="23" t="s">
        <v>196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7615082.357226829</v>
      </c>
      <c r="C3" s="21"/>
      <c r="D3" s="21"/>
      <c r="E3" s="19" t="s">
        <v>218</v>
      </c>
      <c r="F3" s="19">
        <f>SUM(B3:B5)</f>
        <v>29010916.630310066</v>
      </c>
      <c r="G3" s="12"/>
      <c r="H3" s="12"/>
      <c r="I3" s="23"/>
      <c r="J3" s="22">
        <v>43586</v>
      </c>
      <c r="K3" s="27">
        <v>55150</v>
      </c>
      <c r="L3" s="21"/>
      <c r="M3" s="21"/>
      <c r="N3" s="19" t="s">
        <v>218</v>
      </c>
      <c r="O3" s="4">
        <f>SUM(K3:K5)</f>
        <v>204516</v>
      </c>
      <c r="P3" s="12"/>
      <c r="Q3" s="12"/>
      <c r="R3" s="23"/>
      <c r="S3" s="19" t="s">
        <v>218</v>
      </c>
      <c r="T3" s="26">
        <v>420.5</v>
      </c>
      <c r="U3" s="21"/>
      <c r="V3" s="21"/>
      <c r="W3" s="23"/>
      <c r="X3" s="19" t="s">
        <v>235</v>
      </c>
      <c r="Y3" s="19">
        <f>SLOPE(U7:U14,G7:G14)</f>
        <v>7.6787409412503227E-2</v>
      </c>
      <c r="Z3" s="19">
        <f>INTERCEPT(U7:U14,G7:G14)</f>
        <v>7.0907146810569102E-2</v>
      </c>
      <c r="AA3" s="19">
        <f>RSQ(U7:U14,G7:G14)</f>
        <v>1.029505435734691E-2</v>
      </c>
    </row>
    <row r="4" spans="1:27" x14ac:dyDescent="0.35">
      <c r="A4" s="24">
        <v>43617</v>
      </c>
      <c r="B4" s="20">
        <v>9224093.1161777824</v>
      </c>
      <c r="C4" s="21"/>
      <c r="D4" s="21"/>
      <c r="E4" s="19" t="s">
        <v>219</v>
      </c>
      <c r="F4" s="19">
        <f>SUM(B6:B8)</f>
        <v>35450134.575613037</v>
      </c>
      <c r="G4" s="12"/>
      <c r="H4" s="12">
        <f>(SUM(B6:B8)-SUM(B3:B5))/SUM(B3:B5)</f>
        <v>0.22195844506944656</v>
      </c>
      <c r="I4" s="23"/>
      <c r="J4" s="22">
        <v>43617</v>
      </c>
      <c r="K4" s="27">
        <v>59127</v>
      </c>
      <c r="L4" s="21"/>
      <c r="M4" s="21"/>
      <c r="N4" s="19" t="s">
        <v>219</v>
      </c>
      <c r="O4" s="4">
        <f>SUM(K6:K8)</f>
        <v>255236</v>
      </c>
      <c r="P4" s="12"/>
      <c r="Q4" s="12">
        <f>(SUM(K6:K8)-SUM(K3:K5))/SUM(K3:K5)</f>
        <v>0.24800015646697568</v>
      </c>
      <c r="R4" s="23"/>
      <c r="S4" s="19" t="s">
        <v>219</v>
      </c>
      <c r="T4" s="26">
        <v>524.79999999999995</v>
      </c>
      <c r="U4" s="21"/>
      <c r="V4" s="21">
        <f t="shared" ref="V4:V14" si="0">(T4-T3)/T3</f>
        <v>0.24803804994054687</v>
      </c>
      <c r="W4" s="23"/>
      <c r="X4" s="19" t="s">
        <v>236</v>
      </c>
      <c r="Y4" s="19">
        <f>SLOPE(V4:V14,H4:H14)</f>
        <v>0.36619124860016283</v>
      </c>
      <c r="Z4" s="19">
        <f>INTERCEPT(V4:V14,H4:H14)</f>
        <v>-5.4473016962633056E-4</v>
      </c>
      <c r="AA4" s="19">
        <f>RSQ(V4:V14,H4:H14)</f>
        <v>0.50021165626141983</v>
      </c>
    </row>
    <row r="5" spans="1:27" x14ac:dyDescent="0.35">
      <c r="A5" s="24">
        <v>43647</v>
      </c>
      <c r="B5" s="20">
        <v>12171741.156905452</v>
      </c>
      <c r="C5" s="21"/>
      <c r="D5" s="21"/>
      <c r="E5" s="19" t="s">
        <v>220</v>
      </c>
      <c r="F5" s="19">
        <f>SUM(B9:B11)</f>
        <v>34481164.44190833</v>
      </c>
      <c r="G5" s="12"/>
      <c r="H5" s="12">
        <f>(SUM(B9:B11)-SUM(B6:B8))/SUM(B6:B8)</f>
        <v>-2.7333327371097876E-2</v>
      </c>
      <c r="I5" s="23"/>
      <c r="J5" s="22">
        <v>43647</v>
      </c>
      <c r="K5" s="27">
        <v>90239</v>
      </c>
      <c r="L5" s="21"/>
      <c r="M5" s="21"/>
      <c r="N5" s="19" t="s">
        <v>220</v>
      </c>
      <c r="O5" s="4">
        <f>SUM(K9:K11)</f>
        <v>238987</v>
      </c>
      <c r="P5" s="12"/>
      <c r="Q5" s="12">
        <f>(SUM(K9:K11)-SUM(K6:K8))/SUM(K6:K8)</f>
        <v>-6.3662649469510571E-2</v>
      </c>
      <c r="R5" s="23"/>
      <c r="S5" s="19" t="s">
        <v>220</v>
      </c>
      <c r="T5" s="26">
        <v>513</v>
      </c>
      <c r="U5" s="21"/>
      <c r="V5" s="21">
        <f t="shared" si="0"/>
        <v>-2.2484756097560891E-2</v>
      </c>
      <c r="W5" s="23"/>
      <c r="X5" s="19" t="s">
        <v>237</v>
      </c>
      <c r="Y5" s="19">
        <f>SLOPE(U7:U14,P7:P14)</f>
        <v>-0.1450330157966217</v>
      </c>
      <c r="Z5" s="19">
        <f>INTERCEPT(U7:U14,P7:P14)</f>
        <v>8.1662030046597292E-2</v>
      </c>
      <c r="AA5" s="19">
        <f>RSQ(U7:U14,P7:P14)</f>
        <v>7.7995542050908653E-2</v>
      </c>
    </row>
    <row r="6" spans="1:27" x14ac:dyDescent="0.35">
      <c r="A6" s="24">
        <v>43678</v>
      </c>
      <c r="B6" s="20">
        <v>13074472.737257067</v>
      </c>
      <c r="C6" s="21"/>
      <c r="D6" s="21"/>
      <c r="E6" s="19" t="s">
        <v>221</v>
      </c>
      <c r="F6" s="19">
        <f>SUM(B12:B14)</f>
        <v>21104614.989295959</v>
      </c>
      <c r="G6" s="12"/>
      <c r="H6" s="12">
        <f>(SUM(B12:B14)-SUM(B9:B11))/SUM(B9:B11)</f>
        <v>-0.3879378689530143</v>
      </c>
      <c r="I6" s="23"/>
      <c r="J6" s="22">
        <v>43678</v>
      </c>
      <c r="K6" s="27">
        <v>101446</v>
      </c>
      <c r="L6" s="21"/>
      <c r="M6" s="21"/>
      <c r="N6" s="19" t="s">
        <v>221</v>
      </c>
      <c r="O6" s="4">
        <f>SUM(K12:K14)</f>
        <v>275852</v>
      </c>
      <c r="P6" s="12"/>
      <c r="Q6" s="12">
        <f>(SUM(K12:K14)-SUM(K9:K11))/SUM(K9:K11)</f>
        <v>0.1542552523777444</v>
      </c>
      <c r="R6" s="23"/>
      <c r="S6" s="19" t="s">
        <v>221</v>
      </c>
      <c r="T6" s="23">
        <v>255.2</v>
      </c>
      <c r="U6" s="21"/>
      <c r="V6" s="21">
        <f t="shared" si="0"/>
        <v>-0.50253411306042883</v>
      </c>
      <c r="W6" s="23"/>
      <c r="X6" s="19" t="s">
        <v>238</v>
      </c>
      <c r="Y6" s="19">
        <f>SLOPE(V4:V14,Q4:Q14)</f>
        <v>0.35388526243905943</v>
      </c>
      <c r="Z6" s="19">
        <f>INTERCEPT(V4:V14,Q4:Q14)</f>
        <v>1.8793885010064945E-2</v>
      </c>
      <c r="AA6" s="19">
        <f>RSQ(V4:V14,Q4:Q14)</f>
        <v>0.18690857174044306</v>
      </c>
    </row>
    <row r="7" spans="1:27" x14ac:dyDescent="0.35">
      <c r="A7" s="24">
        <v>43709</v>
      </c>
      <c r="B7" s="20">
        <v>10366702.339793449</v>
      </c>
      <c r="C7" s="21"/>
      <c r="D7" s="21"/>
      <c r="E7" s="19" t="s">
        <v>222</v>
      </c>
      <c r="F7" s="19">
        <f>SUM(B15:B17)</f>
        <v>54123794.616521358</v>
      </c>
      <c r="G7" s="12">
        <f t="shared" ref="G7:G14" si="1">(F7-F3)/F3</f>
        <v>0.86563545393025687</v>
      </c>
      <c r="H7" s="12">
        <f>(SUM(B15:B17)-SUM(B12:B14))/SUM(B12:B14)</f>
        <v>1.5645478320250041</v>
      </c>
      <c r="I7" s="23"/>
      <c r="J7" s="22">
        <v>43709</v>
      </c>
      <c r="K7" s="27">
        <v>76891</v>
      </c>
      <c r="L7" s="21"/>
      <c r="M7" s="21"/>
      <c r="N7" s="19" t="s">
        <v>222</v>
      </c>
      <c r="O7" s="4">
        <f>SUM(K15:K17)</f>
        <v>477309</v>
      </c>
      <c r="P7" s="12">
        <f t="shared" ref="P7:P14" si="2">(O7-O3)/O3</f>
        <v>1.3338467405973127</v>
      </c>
      <c r="Q7" s="12">
        <f>(SUM(K15:K17)-SUM(K12:K14))/SUM(K12:K14)</f>
        <v>0.73030828125226566</v>
      </c>
      <c r="R7" s="23"/>
      <c r="S7" s="19" t="s">
        <v>222</v>
      </c>
      <c r="T7" s="23">
        <v>368.9</v>
      </c>
      <c r="U7" s="21">
        <f t="shared" ref="U7:U14" si="3">(T7-T3)/T3</f>
        <v>-0.12271105826397152</v>
      </c>
      <c r="V7" s="21">
        <f t="shared" si="0"/>
        <v>0.44553291536050155</v>
      </c>
      <c r="W7" s="23"/>
      <c r="X7" s="23"/>
    </row>
    <row r="8" spans="1:27" x14ac:dyDescent="0.35">
      <c r="A8" s="24">
        <v>43739</v>
      </c>
      <c r="B8" s="20">
        <v>12008959.498562519</v>
      </c>
      <c r="C8" s="21"/>
      <c r="D8" s="21"/>
      <c r="E8" s="19" t="s">
        <v>223</v>
      </c>
      <c r="F8" s="19">
        <f>SUM(B18:B20)</f>
        <v>42717323.348777346</v>
      </c>
      <c r="G8" s="12">
        <f t="shared" si="1"/>
        <v>0.20499749465446532</v>
      </c>
      <c r="H8" s="12">
        <f>(SUM(B18:B20)-SUM(B15:B17))/SUM(B15:B17)</f>
        <v>-0.2107478115413248</v>
      </c>
      <c r="I8" s="23"/>
      <c r="J8" s="22">
        <v>43739</v>
      </c>
      <c r="K8" s="27">
        <v>76899</v>
      </c>
      <c r="L8" s="21"/>
      <c r="M8" s="21"/>
      <c r="N8" s="19" t="s">
        <v>223</v>
      </c>
      <c r="O8" s="4">
        <f>SUM(K18:K20)</f>
        <v>231795</v>
      </c>
      <c r="P8" s="12">
        <f t="shared" si="2"/>
        <v>-9.184049272046263E-2</v>
      </c>
      <c r="Q8" s="12">
        <f>(SUM(K18:K20)-SUM(K15:K17))/SUM(K15:K17)</f>
        <v>-0.5143711935035794</v>
      </c>
      <c r="R8" s="23"/>
      <c r="S8" s="19" t="s">
        <v>223</v>
      </c>
      <c r="T8" s="26">
        <v>425.6</v>
      </c>
      <c r="U8" s="21">
        <f t="shared" si="3"/>
        <v>-0.18902439024390233</v>
      </c>
      <c r="V8" s="21">
        <f t="shared" si="0"/>
        <v>0.15370018975332081</v>
      </c>
      <c r="W8" s="23"/>
      <c r="X8" s="23"/>
    </row>
    <row r="9" spans="1:27" x14ac:dyDescent="0.35">
      <c r="A9" s="24">
        <v>43770</v>
      </c>
      <c r="B9" s="20">
        <v>13302856.916335419</v>
      </c>
      <c r="C9" s="21"/>
      <c r="D9" s="21"/>
      <c r="E9" s="19" t="s">
        <v>224</v>
      </c>
      <c r="F9" s="19">
        <f>SUM(B21:B23)</f>
        <v>42944463.221279658</v>
      </c>
      <c r="G9" s="12">
        <f t="shared" si="1"/>
        <v>0.24544701190789991</v>
      </c>
      <c r="H9" s="12">
        <f>(SUM(B21:B23)-SUM(B18:B20))/SUM(B18:B20)</f>
        <v>5.317277738770429E-3</v>
      </c>
      <c r="I9" s="23"/>
      <c r="J9" s="22">
        <v>43770</v>
      </c>
      <c r="K9" s="27">
        <v>90006</v>
      </c>
      <c r="L9" s="21"/>
      <c r="M9" s="21"/>
      <c r="N9" s="19" t="s">
        <v>224</v>
      </c>
      <c r="O9" s="4">
        <f>SUM(K21:K23)</f>
        <v>203607</v>
      </c>
      <c r="P9" s="12">
        <f t="shared" si="2"/>
        <v>-0.14804152527124906</v>
      </c>
      <c r="Q9" s="12">
        <f>(SUM(K21:K23)-SUM(K18:K20))/SUM(K18:K20)</f>
        <v>-0.12160745486313337</v>
      </c>
      <c r="R9" s="23"/>
      <c r="S9" s="19" t="s">
        <v>224</v>
      </c>
      <c r="T9" s="26">
        <v>472.9</v>
      </c>
      <c r="U9" s="21">
        <f t="shared" si="3"/>
        <v>-7.8167641325536108E-2</v>
      </c>
      <c r="V9" s="21">
        <f t="shared" si="0"/>
        <v>0.11113721804511267</v>
      </c>
      <c r="W9" s="23"/>
      <c r="X9" s="23"/>
    </row>
    <row r="10" spans="1:27" x14ac:dyDescent="0.35">
      <c r="A10" s="24">
        <v>43800</v>
      </c>
      <c r="B10" s="20">
        <v>13619489.306645872</v>
      </c>
      <c r="C10" s="21"/>
      <c r="D10" s="21"/>
      <c r="E10" s="19" t="s">
        <v>225</v>
      </c>
      <c r="F10" s="19">
        <f>SUM(B24:B26)</f>
        <v>32367499.135603942</v>
      </c>
      <c r="G10" s="12">
        <f t="shared" si="1"/>
        <v>0.53366925442707203</v>
      </c>
      <c r="H10" s="12">
        <f>(SUM(B24:B26)-SUM(B21:B23))/SUM(B21:B23)</f>
        <v>-0.24629401073604906</v>
      </c>
      <c r="I10" s="23"/>
      <c r="J10" s="22">
        <v>43800</v>
      </c>
      <c r="K10" s="27">
        <v>96245</v>
      </c>
      <c r="L10" s="21"/>
      <c r="M10" s="21"/>
      <c r="N10" s="19" t="s">
        <v>225</v>
      </c>
      <c r="O10" s="4">
        <f>SUM(K24:K26)</f>
        <v>203849</v>
      </c>
      <c r="P10" s="12">
        <f t="shared" si="2"/>
        <v>-0.26102040224468193</v>
      </c>
      <c r="Q10" s="12">
        <f>(SUM(K24:K26)-SUM(K21:K23))/SUM(K21:K23)</f>
        <v>1.1885642438619498E-3</v>
      </c>
      <c r="R10" s="23"/>
      <c r="S10" s="19" t="s">
        <v>225</v>
      </c>
      <c r="T10" s="26">
        <v>435.5</v>
      </c>
      <c r="U10" s="21">
        <f t="shared" si="3"/>
        <v>0.70650470219435746</v>
      </c>
      <c r="V10" s="21">
        <f t="shared" si="0"/>
        <v>-7.9086487629519933E-2</v>
      </c>
      <c r="W10" s="23"/>
      <c r="X10" s="23"/>
    </row>
    <row r="11" spans="1:27" x14ac:dyDescent="0.35">
      <c r="A11" s="24">
        <v>43831</v>
      </c>
      <c r="B11" s="20">
        <v>7558818.2189270398</v>
      </c>
      <c r="C11" s="21"/>
      <c r="D11" s="21"/>
      <c r="E11" s="19" t="s">
        <v>226</v>
      </c>
      <c r="F11" s="19">
        <f>SUM(B27:B29)</f>
        <v>36639987.824544817</v>
      </c>
      <c r="G11" s="12">
        <f t="shared" si="1"/>
        <v>-0.32303364750851349</v>
      </c>
      <c r="H11" s="12">
        <f>(SUM(B27:B29)-SUM(B24:B26))/SUM(B24:B26)</f>
        <v>0.13199934511595238</v>
      </c>
      <c r="I11" s="23"/>
      <c r="J11" s="22">
        <v>43831</v>
      </c>
      <c r="K11" s="27">
        <v>52736</v>
      </c>
      <c r="L11" s="21"/>
      <c r="M11" s="21"/>
      <c r="N11" s="19" t="s">
        <v>226</v>
      </c>
      <c r="O11" s="4">
        <f>SUM(K27:K29)</f>
        <v>179087</v>
      </c>
      <c r="P11" s="12">
        <f t="shared" si="2"/>
        <v>-0.6247986105436939</v>
      </c>
      <c r="Q11" s="12">
        <f>(SUM(K27:K29)-SUM(K24:K26))/SUM(K24:K26)</f>
        <v>-0.12147226623628274</v>
      </c>
      <c r="R11" s="23"/>
      <c r="S11" s="19" t="s">
        <v>226</v>
      </c>
      <c r="T11" s="26">
        <v>413.9</v>
      </c>
      <c r="U11" s="21">
        <f t="shared" si="3"/>
        <v>0.12198427758200055</v>
      </c>
      <c r="V11" s="21">
        <f t="shared" si="0"/>
        <v>-4.9598163030998905E-2</v>
      </c>
      <c r="W11" s="23"/>
      <c r="X11" s="23"/>
    </row>
    <row r="12" spans="1:27" x14ac:dyDescent="0.35">
      <c r="A12" s="24">
        <v>43862</v>
      </c>
      <c r="B12" s="20">
        <v>6069361.7981120553</v>
      </c>
      <c r="C12" s="21"/>
      <c r="D12" s="21"/>
      <c r="E12" s="19" t="s">
        <v>227</v>
      </c>
      <c r="F12" s="19">
        <f>SUM(B30:B32)</f>
        <v>39919777.416679785</v>
      </c>
      <c r="G12" s="12">
        <f t="shared" si="1"/>
        <v>-6.5489729055732915E-2</v>
      </c>
      <c r="H12" s="12">
        <f>(SUM(B30:B32)-SUM(B27:B29))/SUM(B27:B29)</f>
        <v>8.9513937827726681E-2</v>
      </c>
      <c r="I12" s="23"/>
      <c r="J12" s="22">
        <v>43862</v>
      </c>
      <c r="K12" s="27">
        <v>54119</v>
      </c>
      <c r="L12" s="21"/>
      <c r="M12" s="21"/>
      <c r="N12" s="19" t="s">
        <v>227</v>
      </c>
      <c r="O12" s="4">
        <f>SUM(K30:K32)</f>
        <v>216501</v>
      </c>
      <c r="P12" s="12">
        <f t="shared" si="2"/>
        <v>-6.5980715718630692E-2</v>
      </c>
      <c r="Q12" s="12">
        <f>(SUM(K30:K32)-SUM(K27:K29))/SUM(K27:K29)</f>
        <v>0.20891521997688275</v>
      </c>
      <c r="R12" s="23"/>
      <c r="S12" s="19" t="s">
        <v>227</v>
      </c>
      <c r="T12" s="26">
        <v>558.20000000000005</v>
      </c>
      <c r="U12" s="21">
        <f t="shared" si="3"/>
        <v>0.31156015037593987</v>
      </c>
      <c r="V12" s="21">
        <f t="shared" si="0"/>
        <v>0.34863493597487333</v>
      </c>
      <c r="W12" s="23"/>
      <c r="X12" s="23"/>
    </row>
    <row r="13" spans="1:27" x14ac:dyDescent="0.35">
      <c r="A13" s="24">
        <v>43891</v>
      </c>
      <c r="B13" s="20">
        <v>6914702.918073317</v>
      </c>
      <c r="C13" s="21"/>
      <c r="D13" s="21"/>
      <c r="E13" s="19" t="s">
        <v>228</v>
      </c>
      <c r="F13" s="19">
        <f>SUM(B33:B35)</f>
        <v>38960141.399225056</v>
      </c>
      <c r="G13" s="12">
        <f t="shared" si="1"/>
        <v>-9.2778475342085734E-2</v>
      </c>
      <c r="H13" s="12">
        <f>(SUM(B33:B35)-SUM(B30:B32))/SUM(B30:B32)</f>
        <v>-2.4039112428862423E-2</v>
      </c>
      <c r="I13" s="23"/>
      <c r="J13" s="22">
        <v>43891</v>
      </c>
      <c r="K13" s="27">
        <v>76409</v>
      </c>
      <c r="L13" s="21"/>
      <c r="M13" s="21"/>
      <c r="N13" s="19" t="s">
        <v>228</v>
      </c>
      <c r="O13" s="4">
        <f>SUM(K33:K35)</f>
        <v>236358</v>
      </c>
      <c r="P13" s="12">
        <f t="shared" si="2"/>
        <v>0.16085399814348231</v>
      </c>
      <c r="Q13" s="12">
        <f>(SUM(K33:K35)-SUM(K30:K32))/SUM(K30:K32)</f>
        <v>9.1717821164798319E-2</v>
      </c>
      <c r="R13" s="23"/>
      <c r="S13" s="19" t="s">
        <v>228</v>
      </c>
      <c r="T13" s="26">
        <v>507.8</v>
      </c>
      <c r="U13" s="21">
        <f t="shared" si="3"/>
        <v>7.3799957707760697E-2</v>
      </c>
      <c r="V13" s="21">
        <f t="shared" si="0"/>
        <v>-9.0290218559656091E-2</v>
      </c>
      <c r="W13" s="23"/>
      <c r="X13" s="23"/>
    </row>
    <row r="14" spans="1:27" x14ac:dyDescent="0.35">
      <c r="A14" s="24">
        <v>43922</v>
      </c>
      <c r="B14" s="20">
        <v>8120550.2731105881</v>
      </c>
      <c r="C14" s="21"/>
      <c r="D14" s="21"/>
      <c r="E14" s="19" t="s">
        <v>229</v>
      </c>
      <c r="F14" s="19">
        <f>SUM(B36:B38)</f>
        <v>25520420.083134674</v>
      </c>
      <c r="G14" s="12">
        <f t="shared" si="1"/>
        <v>-0.21154180073608303</v>
      </c>
      <c r="H14" s="12">
        <f>(SUM(B36:B38)-SUM(B33:B35))/SUM(B33:B35)</f>
        <v>-0.34496079411964631</v>
      </c>
      <c r="I14" s="23"/>
      <c r="J14" s="22">
        <v>43922</v>
      </c>
      <c r="K14" s="27">
        <v>145324</v>
      </c>
      <c r="L14" s="21"/>
      <c r="M14" s="21"/>
      <c r="N14" s="19" t="s">
        <v>229</v>
      </c>
      <c r="O14" s="4">
        <f>SUM(K36:K38)</f>
        <v>138148</v>
      </c>
      <c r="P14" s="12">
        <f t="shared" si="2"/>
        <v>-0.3223022923830875</v>
      </c>
      <c r="Q14" s="12">
        <f>(SUM(K36:K38)-SUM(K33:K35))/SUM(K33:K35)</f>
        <v>-0.41551375455876255</v>
      </c>
      <c r="R14" s="23"/>
      <c r="S14" s="19" t="s">
        <v>229</v>
      </c>
      <c r="T14" s="26">
        <v>362.4</v>
      </c>
      <c r="U14" s="21">
        <f t="shared" si="3"/>
        <v>-0.1678530424799082</v>
      </c>
      <c r="V14" s="21">
        <f t="shared" si="0"/>
        <v>-0.28633320204805046</v>
      </c>
      <c r="W14" s="23"/>
      <c r="X14" s="23"/>
    </row>
    <row r="15" spans="1:27" x14ac:dyDescent="0.35">
      <c r="A15" s="24">
        <v>43952</v>
      </c>
      <c r="B15" s="20">
        <v>18114919.717122417</v>
      </c>
      <c r="C15" s="21">
        <f t="shared" ref="C15:C39" si="4">(B15-B3)/B3</f>
        <v>1.3788212480632047</v>
      </c>
      <c r="D15" s="21"/>
      <c r="E15" s="21"/>
      <c r="F15" s="21"/>
      <c r="G15" s="21"/>
      <c r="H15" s="21"/>
      <c r="I15" s="23"/>
      <c r="J15" s="22">
        <v>43952</v>
      </c>
      <c r="K15" s="27">
        <v>170886</v>
      </c>
      <c r="L15" s="21">
        <f t="shared" ref="L15:L39" si="5">(K15-K3)/K3</f>
        <v>2.09856754306437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</row>
    <row r="16" spans="1:27" x14ac:dyDescent="0.35">
      <c r="A16" s="24">
        <v>43983</v>
      </c>
      <c r="B16" s="20">
        <v>20699793.571679328</v>
      </c>
      <c r="C16" s="21">
        <f t="shared" si="4"/>
        <v>1.2441006732005724</v>
      </c>
      <c r="D16" s="21"/>
      <c r="E16" s="21"/>
      <c r="F16" s="21"/>
      <c r="G16" s="21"/>
      <c r="H16" s="21"/>
      <c r="I16" s="23"/>
      <c r="J16" s="22">
        <v>43983</v>
      </c>
      <c r="K16" s="27">
        <v>198667</v>
      </c>
      <c r="L16" s="21">
        <f t="shared" si="5"/>
        <v>2.3600047355691984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</row>
    <row r="17" spans="1:24" x14ac:dyDescent="0.35">
      <c r="A17" s="24">
        <v>44013</v>
      </c>
      <c r="B17" s="20">
        <v>15309081.327719618</v>
      </c>
      <c r="C17" s="21">
        <f t="shared" si="4"/>
        <v>0.25775607042335463</v>
      </c>
      <c r="D17" s="21"/>
      <c r="E17" s="21"/>
      <c r="F17" s="21"/>
      <c r="G17" s="21"/>
      <c r="H17" s="21"/>
      <c r="I17" s="23"/>
      <c r="J17" s="22">
        <v>44013</v>
      </c>
      <c r="K17" s="27">
        <v>107756</v>
      </c>
      <c r="L17" s="21">
        <f t="shared" si="5"/>
        <v>0.19411784261793683</v>
      </c>
      <c r="M17" s="21"/>
      <c r="N17" s="21"/>
      <c r="O17" s="21"/>
      <c r="P17" s="21"/>
      <c r="Q17" s="21"/>
      <c r="R17" s="23"/>
      <c r="W17" s="23"/>
      <c r="X17" s="23"/>
    </row>
    <row r="18" spans="1:24" x14ac:dyDescent="0.35">
      <c r="A18" s="24">
        <v>44044</v>
      </c>
      <c r="B18" s="20">
        <v>13234723.938628666</v>
      </c>
      <c r="C18" s="21">
        <f t="shared" si="4"/>
        <v>1.2256800300248174E-2</v>
      </c>
      <c r="D18" s="21"/>
      <c r="E18" s="21"/>
      <c r="F18" s="21"/>
      <c r="G18" s="21"/>
      <c r="H18" s="21"/>
      <c r="I18" s="23"/>
      <c r="J18" s="22">
        <v>44044</v>
      </c>
      <c r="K18" s="27">
        <v>77628</v>
      </c>
      <c r="L18" s="21">
        <f t="shared" si="5"/>
        <v>-0.2347850087731404</v>
      </c>
      <c r="M18" s="21"/>
      <c r="N18" s="21"/>
      <c r="O18" s="21"/>
      <c r="P18" s="21"/>
      <c r="Q18" s="21"/>
      <c r="R18" s="23"/>
      <c r="W18" s="23"/>
      <c r="X18" s="23"/>
    </row>
    <row r="19" spans="1:24" x14ac:dyDescent="0.35">
      <c r="A19" s="24">
        <v>44075</v>
      </c>
      <c r="B19" s="20">
        <v>14649064.597589817</v>
      </c>
      <c r="C19" s="21">
        <f t="shared" si="4"/>
        <v>0.41308818536808606</v>
      </c>
      <c r="D19" s="21"/>
      <c r="E19" s="21"/>
      <c r="F19" s="21"/>
      <c r="G19" s="21"/>
      <c r="H19" s="21"/>
      <c r="I19" s="23"/>
      <c r="J19" s="22">
        <v>44075</v>
      </c>
      <c r="K19" s="27">
        <v>95150</v>
      </c>
      <c r="L19" s="21">
        <f t="shared" si="5"/>
        <v>0.23746602333172934</v>
      </c>
      <c r="M19" s="21"/>
      <c r="N19" s="21"/>
      <c r="O19" s="21"/>
      <c r="P19" s="21"/>
      <c r="Q19" s="21"/>
      <c r="R19" s="23"/>
      <c r="W19" s="23"/>
      <c r="X19" s="23"/>
    </row>
    <row r="20" spans="1:24" x14ac:dyDescent="0.35">
      <c r="A20" s="24">
        <v>44105</v>
      </c>
      <c r="B20" s="20">
        <v>14833534.812558863</v>
      </c>
      <c r="C20" s="21">
        <f t="shared" si="4"/>
        <v>0.23520566576433607</v>
      </c>
      <c r="D20" s="21"/>
      <c r="E20" s="21"/>
      <c r="F20" s="21"/>
      <c r="G20" s="21"/>
      <c r="H20" s="21"/>
      <c r="I20" s="23"/>
      <c r="J20" s="22">
        <v>44105</v>
      </c>
      <c r="K20" s="27">
        <v>59017</v>
      </c>
      <c r="L20" s="21">
        <f t="shared" si="5"/>
        <v>-0.23253878463959218</v>
      </c>
      <c r="M20" s="21"/>
      <c r="N20" s="21"/>
      <c r="O20" s="21"/>
      <c r="P20" s="21"/>
      <c r="Q20" s="21"/>
      <c r="R20" s="23"/>
      <c r="W20" s="23"/>
      <c r="X20" s="23"/>
    </row>
    <row r="21" spans="1:24" x14ac:dyDescent="0.35">
      <c r="A21" s="24">
        <v>44136</v>
      </c>
      <c r="B21" s="20">
        <v>19698213.004619967</v>
      </c>
      <c r="C21" s="21">
        <f t="shared" si="4"/>
        <v>0.48075057324199932</v>
      </c>
      <c r="D21" s="21"/>
      <c r="E21" s="21"/>
      <c r="F21" s="21"/>
      <c r="G21" s="21"/>
      <c r="H21" s="21"/>
      <c r="I21" s="23"/>
      <c r="J21" s="22">
        <v>44136</v>
      </c>
      <c r="K21" s="27">
        <v>83973</v>
      </c>
      <c r="L21" s="21">
        <f t="shared" si="5"/>
        <v>-6.7028864742350508E-2</v>
      </c>
      <c r="M21" s="21"/>
      <c r="N21" s="21"/>
      <c r="O21" s="21"/>
      <c r="P21" s="21"/>
      <c r="Q21" s="21"/>
      <c r="R21" s="23"/>
      <c r="W21" s="23"/>
      <c r="X21" s="23"/>
    </row>
    <row r="22" spans="1:24" x14ac:dyDescent="0.35">
      <c r="A22" s="24">
        <v>44166</v>
      </c>
      <c r="B22" s="20">
        <v>14692670.941573484</v>
      </c>
      <c r="C22" s="21">
        <f t="shared" si="4"/>
        <v>7.8797494587696013E-2</v>
      </c>
      <c r="D22" s="21"/>
      <c r="E22" s="21"/>
      <c r="F22" s="21"/>
      <c r="G22" s="21"/>
      <c r="H22" s="21"/>
      <c r="I22" s="23"/>
      <c r="J22" s="22">
        <v>44166</v>
      </c>
      <c r="K22" s="27">
        <v>76417</v>
      </c>
      <c r="L22" s="21">
        <f t="shared" si="5"/>
        <v>-0.20601589692971065</v>
      </c>
      <c r="M22" s="21"/>
      <c r="N22" s="21"/>
      <c r="O22" s="21"/>
      <c r="P22" s="21"/>
      <c r="Q22" s="21"/>
      <c r="R22" s="23"/>
      <c r="W22" s="23"/>
      <c r="X22" s="23"/>
    </row>
    <row r="23" spans="1:24" x14ac:dyDescent="0.35">
      <c r="A23" s="24">
        <v>44197</v>
      </c>
      <c r="B23" s="20">
        <v>8553579.2750862092</v>
      </c>
      <c r="C23" s="21">
        <f t="shared" si="4"/>
        <v>0.13160272245578275</v>
      </c>
      <c r="D23" s="21"/>
      <c r="E23" s="21"/>
      <c r="F23" s="21"/>
      <c r="G23" s="21"/>
      <c r="H23" s="21"/>
      <c r="I23" s="23"/>
      <c r="J23" s="22">
        <v>44197</v>
      </c>
      <c r="K23" s="27">
        <v>43217</v>
      </c>
      <c r="L23" s="21">
        <f t="shared" si="5"/>
        <v>-0.1805028822815534</v>
      </c>
      <c r="M23" s="21"/>
      <c r="N23" s="21"/>
      <c r="O23" s="21"/>
      <c r="P23" s="21"/>
      <c r="Q23" s="21"/>
      <c r="R23" s="23"/>
      <c r="W23" s="23"/>
      <c r="X23" s="23"/>
    </row>
    <row r="24" spans="1:24" x14ac:dyDescent="0.35">
      <c r="A24" s="24">
        <v>44228</v>
      </c>
      <c r="B24" s="20">
        <v>7717043.2678046143</v>
      </c>
      <c r="C24" s="21">
        <f t="shared" si="4"/>
        <v>0.27147524311453786</v>
      </c>
      <c r="D24" s="21"/>
      <c r="E24" s="21"/>
      <c r="F24" s="21"/>
      <c r="G24" s="21"/>
      <c r="H24" s="21"/>
      <c r="I24" s="23"/>
      <c r="J24" s="22">
        <v>44228</v>
      </c>
      <c r="K24" s="27">
        <v>41451</v>
      </c>
      <c r="L24" s="21">
        <f t="shared" si="5"/>
        <v>-0.23407675677673276</v>
      </c>
      <c r="M24" s="21"/>
      <c r="N24" s="21"/>
      <c r="O24" s="21"/>
      <c r="P24" s="21"/>
      <c r="Q24" s="21"/>
      <c r="R24" s="23"/>
      <c r="W24" s="23"/>
      <c r="X24" s="23"/>
    </row>
    <row r="25" spans="1:24" x14ac:dyDescent="0.35">
      <c r="A25" s="24">
        <v>44256</v>
      </c>
      <c r="B25" s="20">
        <v>13013987.09220469</v>
      </c>
      <c r="C25" s="21">
        <f t="shared" si="4"/>
        <v>0.88207465257680961</v>
      </c>
      <c r="D25" s="21"/>
      <c r="E25" s="21"/>
      <c r="F25" s="21"/>
      <c r="G25" s="21"/>
      <c r="H25" s="21"/>
      <c r="I25" s="23"/>
      <c r="J25" s="22">
        <v>44256</v>
      </c>
      <c r="K25" s="27">
        <v>97339</v>
      </c>
      <c r="L25" s="21">
        <f t="shared" si="5"/>
        <v>0.27392061144629559</v>
      </c>
      <c r="M25" s="21"/>
      <c r="N25" s="21"/>
      <c r="O25" s="21"/>
      <c r="P25" s="21"/>
      <c r="Q25" s="21"/>
      <c r="R25" s="23"/>
      <c r="W25" s="23"/>
      <c r="X25" s="23"/>
    </row>
    <row r="26" spans="1:24" x14ac:dyDescent="0.35">
      <c r="A26" s="24">
        <v>44287</v>
      </c>
      <c r="B26" s="20">
        <v>11636468.775594637</v>
      </c>
      <c r="C26" s="21">
        <f t="shared" si="4"/>
        <v>0.4329655484217908</v>
      </c>
      <c r="D26" s="21"/>
      <c r="E26" s="21"/>
      <c r="F26" s="21"/>
      <c r="G26" s="21"/>
      <c r="H26" s="21"/>
      <c r="I26" s="23"/>
      <c r="J26" s="22">
        <v>44287</v>
      </c>
      <c r="K26" s="27">
        <v>65059</v>
      </c>
      <c r="L26" s="21">
        <f t="shared" si="5"/>
        <v>-0.55231758002807518</v>
      </c>
      <c r="M26" s="21"/>
      <c r="N26" s="21"/>
      <c r="O26" s="21"/>
      <c r="P26" s="21"/>
      <c r="Q26" s="21"/>
      <c r="R26" s="23"/>
      <c r="W26" s="23"/>
      <c r="X26" s="23"/>
    </row>
    <row r="27" spans="1:24" x14ac:dyDescent="0.35">
      <c r="A27" s="24">
        <v>44317</v>
      </c>
      <c r="B27" s="20">
        <v>12219190.953697793</v>
      </c>
      <c r="C27" s="21">
        <f t="shared" si="4"/>
        <v>-0.32546259412079631</v>
      </c>
      <c r="D27" s="21"/>
      <c r="E27" s="21"/>
      <c r="F27" s="21"/>
      <c r="G27" s="21"/>
      <c r="H27" s="21"/>
      <c r="I27" s="23"/>
      <c r="J27" s="22">
        <v>44317</v>
      </c>
      <c r="K27" s="27">
        <v>47244</v>
      </c>
      <c r="L27" s="21">
        <f t="shared" si="5"/>
        <v>-0.72353498823777251</v>
      </c>
      <c r="M27" s="21"/>
      <c r="N27" s="21"/>
      <c r="O27" s="21"/>
      <c r="P27" s="21"/>
      <c r="Q27" s="21"/>
      <c r="R27" s="23"/>
      <c r="W27" s="23"/>
      <c r="X27" s="23"/>
    </row>
    <row r="28" spans="1:24" x14ac:dyDescent="0.35">
      <c r="A28" s="24">
        <v>44348</v>
      </c>
      <c r="B28" s="20">
        <v>11529764.256160365</v>
      </c>
      <c r="C28" s="21">
        <f t="shared" si="4"/>
        <v>-0.44300100306628415</v>
      </c>
      <c r="D28" s="21"/>
      <c r="E28" s="21"/>
      <c r="F28" s="21"/>
      <c r="G28" s="21"/>
      <c r="H28" s="21"/>
      <c r="I28" s="23"/>
      <c r="J28" s="22">
        <v>44348</v>
      </c>
      <c r="K28" s="27">
        <v>45269</v>
      </c>
      <c r="L28" s="21">
        <f t="shared" si="5"/>
        <v>-0.77213628836193227</v>
      </c>
      <c r="M28" s="21"/>
      <c r="N28" s="21"/>
      <c r="O28" s="21"/>
      <c r="P28" s="21"/>
      <c r="Q28" s="21"/>
      <c r="R28" s="23"/>
      <c r="W28" s="23"/>
      <c r="X28" s="23"/>
    </row>
    <row r="29" spans="1:24" x14ac:dyDescent="0.35">
      <c r="A29" s="24">
        <v>44378</v>
      </c>
      <c r="B29" s="20">
        <v>12891032.614686664</v>
      </c>
      <c r="C29" s="21">
        <f t="shared" si="4"/>
        <v>-0.15794864899271763</v>
      </c>
      <c r="D29" s="21"/>
      <c r="E29" s="21"/>
      <c r="F29" s="21"/>
      <c r="G29" s="21"/>
      <c r="H29" s="21"/>
      <c r="I29" s="23"/>
      <c r="J29" s="22">
        <v>44378</v>
      </c>
      <c r="K29" s="27">
        <v>86574</v>
      </c>
      <c r="L29" s="21">
        <f t="shared" si="5"/>
        <v>-0.19657374067337319</v>
      </c>
      <c r="M29" s="21"/>
      <c r="N29" s="21"/>
      <c r="O29" s="21"/>
      <c r="P29" s="21"/>
      <c r="Q29" s="21"/>
      <c r="R29" s="23"/>
      <c r="W29" s="23"/>
      <c r="X29" s="23"/>
    </row>
    <row r="30" spans="1:24" x14ac:dyDescent="0.35">
      <c r="A30" s="24">
        <v>44409</v>
      </c>
      <c r="B30" s="20">
        <v>14582658.434591198</v>
      </c>
      <c r="C30" s="21">
        <f t="shared" si="4"/>
        <v>0.10184832734049459</v>
      </c>
      <c r="D30" s="21"/>
      <c r="E30" s="21"/>
      <c r="F30" s="21"/>
      <c r="G30" s="21"/>
      <c r="H30" s="21"/>
      <c r="I30" s="23"/>
      <c r="J30" s="22">
        <v>44409</v>
      </c>
      <c r="K30" s="27">
        <v>93944</v>
      </c>
      <c r="L30" s="21">
        <f t="shared" si="5"/>
        <v>0.21018189313134436</v>
      </c>
      <c r="M30" s="21"/>
      <c r="N30" s="21"/>
      <c r="O30" s="21"/>
      <c r="P30" s="21"/>
      <c r="Q30" s="21"/>
      <c r="R30" s="23"/>
      <c r="W30" s="23"/>
      <c r="X30" s="23"/>
    </row>
    <row r="31" spans="1:24" x14ac:dyDescent="0.35">
      <c r="A31" s="24">
        <v>44440</v>
      </c>
      <c r="B31" s="20">
        <v>11914523.481683156</v>
      </c>
      <c r="C31" s="21">
        <f t="shared" si="4"/>
        <v>-0.1866700155282659</v>
      </c>
      <c r="D31" s="21"/>
      <c r="E31" s="21"/>
      <c r="F31" s="21"/>
      <c r="G31" s="21"/>
      <c r="H31" s="21"/>
      <c r="I31" s="23"/>
      <c r="J31" s="22">
        <v>44440</v>
      </c>
      <c r="K31" s="27">
        <v>57969</v>
      </c>
      <c r="L31" s="21">
        <f t="shared" si="5"/>
        <v>-0.39076195480819759</v>
      </c>
      <c r="M31" s="21"/>
      <c r="N31" s="21"/>
      <c r="O31" s="21"/>
      <c r="P31" s="21"/>
      <c r="Q31" s="21"/>
      <c r="R31" s="23"/>
      <c r="W31" s="23"/>
      <c r="X31" s="23"/>
    </row>
    <row r="32" spans="1:24" x14ac:dyDescent="0.35">
      <c r="A32" s="24">
        <v>44470</v>
      </c>
      <c r="B32" s="20">
        <v>13422595.500405427</v>
      </c>
      <c r="C32" s="21">
        <f t="shared" si="4"/>
        <v>-9.5118212211890291E-2</v>
      </c>
      <c r="D32" s="21"/>
      <c r="E32" s="21"/>
      <c r="F32" s="21"/>
      <c r="G32" s="21"/>
      <c r="H32" s="21"/>
      <c r="I32" s="23"/>
      <c r="J32" s="22">
        <v>44470</v>
      </c>
      <c r="K32" s="27">
        <v>64588</v>
      </c>
      <c r="L32" s="21">
        <f t="shared" si="5"/>
        <v>9.4396529813443583E-2</v>
      </c>
      <c r="M32" s="21"/>
      <c r="N32" s="21"/>
      <c r="O32" s="21"/>
      <c r="P32" s="21"/>
      <c r="Q32" s="21"/>
      <c r="R32" s="23"/>
      <c r="W32" s="23"/>
      <c r="X32" s="23"/>
    </row>
    <row r="33" spans="1:24" x14ac:dyDescent="0.35">
      <c r="A33" s="24">
        <v>44501</v>
      </c>
      <c r="B33" s="20">
        <v>18405128.877538193</v>
      </c>
      <c r="C33" s="21">
        <f t="shared" si="4"/>
        <v>-6.5644742839286868E-2</v>
      </c>
      <c r="D33" s="21"/>
      <c r="E33" s="21"/>
      <c r="F33" s="21"/>
      <c r="G33" s="21"/>
      <c r="H33" s="21"/>
      <c r="I33" s="23"/>
      <c r="J33" s="22">
        <v>44501</v>
      </c>
      <c r="K33" s="27">
        <v>98977</v>
      </c>
      <c r="L33" s="21">
        <f t="shared" si="5"/>
        <v>0.17867647934455122</v>
      </c>
      <c r="M33" s="21"/>
      <c r="N33" s="21"/>
      <c r="O33" s="21"/>
      <c r="P33" s="21"/>
      <c r="Q33" s="21"/>
      <c r="R33" s="23"/>
      <c r="W33" s="23"/>
      <c r="X33" s="23"/>
    </row>
    <row r="34" spans="1:24" x14ac:dyDescent="0.35">
      <c r="A34" s="24">
        <v>44531</v>
      </c>
      <c r="B34" s="20">
        <v>12334191.139238419</v>
      </c>
      <c r="C34" s="21">
        <f t="shared" si="4"/>
        <v>-0.16052083461977321</v>
      </c>
      <c r="D34" s="21"/>
      <c r="E34" s="21"/>
      <c r="F34" s="21"/>
      <c r="G34" s="21"/>
      <c r="H34" s="21"/>
      <c r="I34" s="23"/>
      <c r="J34" s="22">
        <v>44531</v>
      </c>
      <c r="K34" s="27">
        <v>94655</v>
      </c>
      <c r="L34" s="21">
        <f t="shared" si="5"/>
        <v>0.23866417158485678</v>
      </c>
      <c r="M34" s="21"/>
      <c r="N34" s="21"/>
      <c r="O34" s="21"/>
      <c r="P34" s="21"/>
      <c r="Q34" s="21"/>
      <c r="R34" s="23"/>
      <c r="W34" s="23"/>
      <c r="X34" s="23"/>
    </row>
    <row r="35" spans="1:24" x14ac:dyDescent="0.35">
      <c r="A35" s="24">
        <v>44562</v>
      </c>
      <c r="B35" s="20">
        <v>8220821.3824484386</v>
      </c>
      <c r="C35" s="21">
        <f t="shared" si="4"/>
        <v>-3.8902765957519791E-2</v>
      </c>
      <c r="D35" s="21"/>
      <c r="E35" s="21"/>
      <c r="F35" s="21"/>
      <c r="G35" s="21"/>
      <c r="H35" s="21"/>
      <c r="I35" s="23"/>
      <c r="J35" s="22">
        <v>44562</v>
      </c>
      <c r="K35" s="27">
        <v>42726</v>
      </c>
      <c r="L35" s="21">
        <f t="shared" si="5"/>
        <v>-1.1361269870652753E-2</v>
      </c>
      <c r="M35" s="21"/>
      <c r="N35" s="21"/>
      <c r="O35" s="21"/>
      <c r="P35" s="21"/>
      <c r="Q35" s="21"/>
      <c r="R35" s="23"/>
      <c r="W35" s="23"/>
      <c r="X35" s="23"/>
    </row>
    <row r="36" spans="1:24" x14ac:dyDescent="0.35">
      <c r="A36" s="24">
        <v>44593</v>
      </c>
      <c r="B36" s="20">
        <v>6853552.7099387478</v>
      </c>
      <c r="C36" s="21">
        <f t="shared" si="4"/>
        <v>-0.11189396351687385</v>
      </c>
      <c r="D36" s="21"/>
      <c r="E36" s="21"/>
      <c r="F36" s="21"/>
      <c r="G36" s="21"/>
      <c r="H36" s="21"/>
      <c r="I36" s="23"/>
      <c r="J36" s="22">
        <v>44593</v>
      </c>
      <c r="K36" s="27">
        <v>38023</v>
      </c>
      <c r="L36" s="21">
        <f t="shared" si="5"/>
        <v>-8.270005548720176E-2</v>
      </c>
      <c r="M36" s="21"/>
      <c r="N36" s="21"/>
      <c r="O36" s="21"/>
      <c r="P36" s="21"/>
      <c r="Q36" s="21"/>
      <c r="R36" s="23"/>
      <c r="W36" s="23"/>
      <c r="X36" s="23"/>
    </row>
    <row r="37" spans="1:24" x14ac:dyDescent="0.35">
      <c r="A37" s="24">
        <v>44621</v>
      </c>
      <c r="B37" s="20">
        <v>9464501.7392183803</v>
      </c>
      <c r="C37" s="21">
        <f t="shared" si="4"/>
        <v>-0.27274388147445089</v>
      </c>
      <c r="D37" s="21"/>
      <c r="E37" s="21"/>
      <c r="F37" s="21"/>
      <c r="G37" s="21"/>
      <c r="H37" s="21"/>
      <c r="I37" s="23"/>
      <c r="J37" s="22">
        <v>44621</v>
      </c>
      <c r="K37" s="27">
        <v>51609</v>
      </c>
      <c r="L37" s="21">
        <f t="shared" si="5"/>
        <v>-0.46980141567100547</v>
      </c>
      <c r="M37" s="21"/>
      <c r="N37" s="21"/>
      <c r="O37" s="21"/>
      <c r="P37" s="21"/>
      <c r="Q37" s="21"/>
      <c r="R37" s="23"/>
      <c r="W37" s="23"/>
      <c r="X37" s="23"/>
    </row>
    <row r="38" spans="1:24" x14ac:dyDescent="0.35">
      <c r="A38" s="24">
        <v>44652</v>
      </c>
      <c r="B38" s="20">
        <v>9202365.6339775454</v>
      </c>
      <c r="C38" s="21">
        <f t="shared" si="4"/>
        <v>-0.20917884871759182</v>
      </c>
      <c r="D38" s="21"/>
      <c r="E38" s="21"/>
      <c r="F38" s="21"/>
      <c r="G38" s="21"/>
      <c r="H38" s="21"/>
      <c r="I38" s="23"/>
      <c r="J38" s="22">
        <v>44652</v>
      </c>
      <c r="K38" s="27">
        <v>48516</v>
      </c>
      <c r="L38" s="21">
        <f t="shared" si="5"/>
        <v>-0.25427688713321756</v>
      </c>
      <c r="M38" s="21"/>
      <c r="N38" s="21"/>
      <c r="O38" s="21"/>
      <c r="P38" s="21"/>
      <c r="Q38" s="21"/>
      <c r="R38" s="23"/>
      <c r="W38" s="23"/>
      <c r="X38" s="23"/>
    </row>
    <row r="39" spans="1:24" x14ac:dyDescent="0.35">
      <c r="A39" s="24">
        <v>44682</v>
      </c>
      <c r="B39" s="20">
        <v>9658393.8173846807</v>
      </c>
      <c r="C39" s="21">
        <f t="shared" si="4"/>
        <v>-0.20957174218953992</v>
      </c>
      <c r="D39" s="21"/>
      <c r="E39" s="21"/>
      <c r="F39" s="21"/>
      <c r="G39" s="21"/>
      <c r="H39" s="21"/>
      <c r="I39" s="23"/>
      <c r="J39" s="22">
        <v>44682</v>
      </c>
      <c r="K39" s="27">
        <v>49385</v>
      </c>
      <c r="L39" s="21">
        <f t="shared" si="5"/>
        <v>4.5317923969181273E-2</v>
      </c>
      <c r="M39" s="21"/>
      <c r="N39" s="21"/>
      <c r="O39" s="21"/>
      <c r="P39" s="21"/>
      <c r="Q39" s="21"/>
      <c r="R39" s="23"/>
      <c r="W39" s="23"/>
      <c r="X39" s="23"/>
    </row>
    <row r="40" spans="1:24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W40" s="23"/>
      <c r="X40" s="23"/>
    </row>
    <row r="41" spans="1:24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  <c r="X41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8E60-315D-411D-8FD1-CBC884E21420}">
  <dimension ref="A1:AA48"/>
  <sheetViews>
    <sheetView topLeftCell="H1" zoomScale="65" zoomScaleNormal="65" workbookViewId="0">
      <selection activeCell="O26" sqref="O26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7.63281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8.0898437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6328125" customWidth="1"/>
    <col min="25" max="26" width="12.453125" bestFit="1" customWidth="1"/>
    <col min="27" max="27" width="11.81640625" bestFit="1" customWidth="1"/>
  </cols>
  <sheetData>
    <row r="1" spans="1:27" x14ac:dyDescent="0.35">
      <c r="A1" s="22" t="s">
        <v>105</v>
      </c>
      <c r="B1" s="23"/>
      <c r="C1" s="21"/>
      <c r="D1" s="21"/>
      <c r="E1" s="21"/>
      <c r="F1" s="21"/>
      <c r="G1" s="21"/>
      <c r="H1" s="21"/>
      <c r="I1" s="23"/>
      <c r="J1" s="23" t="s">
        <v>106</v>
      </c>
      <c r="K1" s="23"/>
      <c r="L1" s="21"/>
      <c r="M1" s="21"/>
      <c r="N1" s="21"/>
      <c r="O1" s="21"/>
      <c r="P1" s="21"/>
      <c r="Q1" s="21"/>
      <c r="R1" s="23"/>
      <c r="S1" s="23" t="s">
        <v>197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7619437.7291381126</v>
      </c>
      <c r="C3" s="21"/>
      <c r="D3" s="21"/>
      <c r="E3" s="19" t="s">
        <v>10</v>
      </c>
      <c r="F3" s="5">
        <f>SUM(B5:B7)</f>
        <v>25808072.064758152</v>
      </c>
      <c r="G3" s="12"/>
      <c r="H3" s="12"/>
      <c r="I3" s="23"/>
      <c r="J3" s="22">
        <v>43586</v>
      </c>
      <c r="K3" s="27">
        <v>34124</v>
      </c>
      <c r="L3" s="21"/>
      <c r="M3" s="21"/>
      <c r="N3" s="19" t="s">
        <v>10</v>
      </c>
      <c r="O3" s="5">
        <f>SUM(K5:K7)</f>
        <v>120201</v>
      </c>
      <c r="P3" s="12"/>
      <c r="Q3" s="12"/>
      <c r="R3" s="23"/>
      <c r="S3" s="23" t="s">
        <v>10</v>
      </c>
      <c r="T3" s="26">
        <v>540.20000000000005</v>
      </c>
      <c r="U3" s="21"/>
      <c r="V3" s="21"/>
      <c r="W3" s="23"/>
      <c r="X3" s="19" t="s">
        <v>235</v>
      </c>
      <c r="Y3" s="19">
        <f>SLOPE(U7:U13,G7:G13)</f>
        <v>2.6272459894026499</v>
      </c>
      <c r="Z3" s="19">
        <f>INTERCEPT(U7:U13,G7:G13)</f>
        <v>-0.1503515522236761</v>
      </c>
      <c r="AA3" s="19">
        <f>RSQ(U7:U13,G7:G13)</f>
        <v>0.46846774574237637</v>
      </c>
    </row>
    <row r="4" spans="1:27" x14ac:dyDescent="0.35">
      <c r="A4" s="24">
        <v>43617</v>
      </c>
      <c r="B4" s="20">
        <v>6562521.1634958982</v>
      </c>
      <c r="C4" s="21"/>
      <c r="D4" s="21"/>
      <c r="E4" s="19" t="s">
        <v>9</v>
      </c>
      <c r="F4" s="5">
        <f>SUM(B8:B10)</f>
        <v>36943764.389778994</v>
      </c>
      <c r="G4" s="12"/>
      <c r="H4" s="12">
        <f>(SUM(B8:B10)-SUM(B5:B7))/SUM(B5:B7)</f>
        <v>0.4314809838208345</v>
      </c>
      <c r="I4" s="23"/>
      <c r="J4" s="22">
        <v>43617</v>
      </c>
      <c r="K4" s="27">
        <v>30580</v>
      </c>
      <c r="L4" s="21"/>
      <c r="M4" s="21"/>
      <c r="N4" s="19" t="s">
        <v>9</v>
      </c>
      <c r="O4" s="5">
        <f>SUM(K8:K10)</f>
        <v>130067</v>
      </c>
      <c r="P4" s="12"/>
      <c r="Q4" s="12">
        <f>(SUM(K8:K10)-SUM(K5:K7))/SUM(K5:K7)</f>
        <v>8.2079184033410704E-2</v>
      </c>
      <c r="R4" s="23"/>
      <c r="S4" s="23" t="s">
        <v>9</v>
      </c>
      <c r="T4" s="26">
        <v>731.6</v>
      </c>
      <c r="U4" s="21"/>
      <c r="V4" s="21">
        <f t="shared" ref="V4:V13" si="0">(T4-T3)/T3</f>
        <v>0.3543132173269159</v>
      </c>
      <c r="W4" s="23"/>
      <c r="X4" s="19" t="s">
        <v>236</v>
      </c>
      <c r="Y4" s="19">
        <f>SLOPE(V4:V13,H4:H13)</f>
        <v>0.76809025452480617</v>
      </c>
      <c r="Z4" s="19">
        <f>INTERCEPT(V4:V13,H4:H13)</f>
        <v>9.1922848620483236E-3</v>
      </c>
      <c r="AA4" s="19">
        <f>RSQ(V4:V13,H4:H13)</f>
        <v>0.48046497472253685</v>
      </c>
    </row>
    <row r="5" spans="1:27" x14ac:dyDescent="0.35">
      <c r="A5" s="24">
        <v>43647</v>
      </c>
      <c r="B5" s="20">
        <v>6421821.605387195</v>
      </c>
      <c r="C5" s="21"/>
      <c r="D5" s="21"/>
      <c r="E5" s="19" t="s">
        <v>8</v>
      </c>
      <c r="F5" s="5">
        <f>SUM(B11:B13)</f>
        <v>15761053.091094237</v>
      </c>
      <c r="G5" s="12"/>
      <c r="H5" s="12">
        <f>(SUM(B11:B13)-SUM(B8:B10))/SUM(B8:B10)</f>
        <v>-0.57337717605586636</v>
      </c>
      <c r="I5" s="23"/>
      <c r="J5" s="22">
        <v>43647</v>
      </c>
      <c r="K5" s="27">
        <v>33116</v>
      </c>
      <c r="L5" s="21"/>
      <c r="M5" s="21"/>
      <c r="N5" s="19" t="s">
        <v>8</v>
      </c>
      <c r="O5" s="5">
        <f>SUM(K11:K13)</f>
        <v>62296</v>
      </c>
      <c r="P5" s="12"/>
      <c r="Q5" s="12">
        <f>(SUM(K11:K13)-SUM(K8:K10))/SUM(K8:K10)</f>
        <v>-0.52104684508753185</v>
      </c>
      <c r="R5" s="23"/>
      <c r="S5" s="23" t="s">
        <v>8</v>
      </c>
      <c r="T5" s="26">
        <v>414</v>
      </c>
      <c r="U5" s="21"/>
      <c r="V5" s="21">
        <f t="shared" si="0"/>
        <v>-0.43411700382722801</v>
      </c>
      <c r="W5" s="23"/>
      <c r="X5" s="19" t="s">
        <v>237</v>
      </c>
      <c r="Y5" s="19">
        <f>SLOPE(U7:U13,P7:P13)</f>
        <v>-0.47179642359110774</v>
      </c>
      <c r="Z5" s="19">
        <f>INTERCEPT(U7:U13,P7:P13)</f>
        <v>9.8266108751090125E-2</v>
      </c>
      <c r="AA5" s="19">
        <f>RSQ(U7:U13,P7:P13)</f>
        <v>0.28032914518519925</v>
      </c>
    </row>
    <row r="6" spans="1:27" x14ac:dyDescent="0.35">
      <c r="A6" s="24">
        <v>43678</v>
      </c>
      <c r="B6" s="20">
        <v>7237802.0448997412</v>
      </c>
      <c r="C6" s="21"/>
      <c r="D6" s="21"/>
      <c r="E6" s="19" t="s">
        <v>7</v>
      </c>
      <c r="F6" s="5">
        <f>SUM(B14:B16)</f>
        <v>20254341.08161037</v>
      </c>
      <c r="G6" s="12"/>
      <c r="H6" s="12">
        <f>(SUM(B14:B16)-SUM(B11:B13))/SUM(B11:B13)</f>
        <v>0.28508805627049505</v>
      </c>
      <c r="I6" s="23"/>
      <c r="J6" s="22">
        <v>43678</v>
      </c>
      <c r="K6" s="27">
        <v>33736</v>
      </c>
      <c r="L6" s="21"/>
      <c r="M6" s="21"/>
      <c r="N6" s="19" t="s">
        <v>7</v>
      </c>
      <c r="O6" s="5">
        <f>SUM(K14:K16)</f>
        <v>200480</v>
      </c>
      <c r="P6" s="12"/>
      <c r="Q6" s="12">
        <f>(SUM(K14:K16)-SUM(K11:K13))/SUM(K11:K13)</f>
        <v>2.2181841530756388</v>
      </c>
      <c r="R6" s="23"/>
      <c r="S6" s="23" t="s">
        <v>7</v>
      </c>
      <c r="T6" s="26">
        <v>256.60000000000002</v>
      </c>
      <c r="U6" s="21"/>
      <c r="V6" s="21">
        <f t="shared" si="0"/>
        <v>-0.38019323671497579</v>
      </c>
      <c r="W6" s="23"/>
      <c r="X6" s="19" t="s">
        <v>238</v>
      </c>
      <c r="Y6" s="19">
        <f>SLOPE(V4:V13,Q4:Q13)</f>
        <v>-0.10131484002726497</v>
      </c>
      <c r="Z6" s="19">
        <f>INTERCEPT(V4:V13,Q4:Q13)</f>
        <v>7.8352494713816473E-2</v>
      </c>
      <c r="AA6" s="19">
        <f>RSQ(V4:V13,Q4:Q13)</f>
        <v>2.7914909227138362E-2</v>
      </c>
    </row>
    <row r="7" spans="1:27" x14ac:dyDescent="0.35">
      <c r="A7" s="24">
        <v>43709</v>
      </c>
      <c r="B7" s="20">
        <v>12148448.414471215</v>
      </c>
      <c r="C7" s="21"/>
      <c r="D7" s="21"/>
      <c r="E7" s="19" t="s">
        <v>6</v>
      </c>
      <c r="F7" s="5">
        <f>SUM(B17:B19)</f>
        <v>26731904.18788448</v>
      </c>
      <c r="G7" s="12">
        <f t="shared" ref="G7:G13" si="1">(F7-F3)/F3</f>
        <v>3.5796247034967553E-2</v>
      </c>
      <c r="H7" s="12">
        <f>(SUM(B17:B19)-SUM(B14:B16))/SUM(B14:B16)</f>
        <v>0.3198111002561973</v>
      </c>
      <c r="I7" s="23"/>
      <c r="J7" s="22">
        <v>43709</v>
      </c>
      <c r="K7" s="27">
        <v>53349</v>
      </c>
      <c r="L7" s="21"/>
      <c r="M7" s="21"/>
      <c r="N7" s="19" t="s">
        <v>6</v>
      </c>
      <c r="O7" s="5">
        <f>SUM(K17:K19)</f>
        <v>155951</v>
      </c>
      <c r="P7" s="12">
        <f t="shared" ref="P7:P13" si="2">(O7-O3)/O3</f>
        <v>0.29741849069475296</v>
      </c>
      <c r="Q7" s="12">
        <f>(SUM(K17:K19)-SUM(K14:K16))/SUM(K14:K16)</f>
        <v>-0.22211193136472465</v>
      </c>
      <c r="R7" s="23"/>
      <c r="S7" s="23" t="s">
        <v>6</v>
      </c>
      <c r="T7" s="26">
        <v>533.79999999999995</v>
      </c>
      <c r="U7" s="21">
        <f t="shared" ref="U7:U13" si="3">(T7-T3)/T3</f>
        <v>-1.184746390225859E-2</v>
      </c>
      <c r="V7" s="21">
        <f t="shared" si="0"/>
        <v>1.0802805923616521</v>
      </c>
      <c r="W7" s="23"/>
    </row>
    <row r="8" spans="1:27" x14ac:dyDescent="0.35">
      <c r="A8" s="24">
        <v>43739</v>
      </c>
      <c r="B8" s="20">
        <v>25818324.438206267</v>
      </c>
      <c r="C8" s="21"/>
      <c r="D8" s="21"/>
      <c r="E8" s="19" t="s">
        <v>5</v>
      </c>
      <c r="F8" s="5">
        <f>SUM(B20:B22)</f>
        <v>36386481.154739067</v>
      </c>
      <c r="G8" s="12">
        <f t="shared" si="1"/>
        <v>-1.5084635912037897E-2</v>
      </c>
      <c r="H8" s="12">
        <f>(SUM(B20:B22)-SUM(B17:B19))/SUM(B17:B19)</f>
        <v>0.36116308434287542</v>
      </c>
      <c r="I8" s="23"/>
      <c r="J8" s="22">
        <v>43739</v>
      </c>
      <c r="K8" s="27">
        <v>99081</v>
      </c>
      <c r="L8" s="21"/>
      <c r="M8" s="21"/>
      <c r="N8" s="19" t="s">
        <v>5</v>
      </c>
      <c r="O8" s="5">
        <f>SUM(K20:K22)</f>
        <v>163089</v>
      </c>
      <c r="P8" s="12">
        <f t="shared" si="2"/>
        <v>0.25388453643122388</v>
      </c>
      <c r="Q8" s="12">
        <f>(SUM(K20:K22)-SUM(K17:K19))/SUM(K17:K19)</f>
        <v>4.5770786977961025E-2</v>
      </c>
      <c r="R8" s="23"/>
      <c r="S8" s="23" t="s">
        <v>5</v>
      </c>
      <c r="T8" s="26">
        <v>648.20000000000005</v>
      </c>
      <c r="U8" s="21">
        <f t="shared" si="3"/>
        <v>-0.11399671951886273</v>
      </c>
      <c r="V8" s="21">
        <f t="shared" si="0"/>
        <v>0.21431247658299007</v>
      </c>
      <c r="W8" s="23"/>
    </row>
    <row r="9" spans="1:27" x14ac:dyDescent="0.35">
      <c r="A9" s="24">
        <v>43770</v>
      </c>
      <c r="B9" s="20">
        <v>5544664.5234165872</v>
      </c>
      <c r="C9" s="21"/>
      <c r="D9" s="21"/>
      <c r="E9" s="19" t="s">
        <v>4</v>
      </c>
      <c r="F9" s="5">
        <f>SUM(B23:B25)</f>
        <v>19048560.672161754</v>
      </c>
      <c r="G9" s="12">
        <f t="shared" si="1"/>
        <v>0.20858425906357231</v>
      </c>
      <c r="H9" s="12">
        <f>(SUM(B23:B25)-SUM(B20:B22))/SUM(B20:B22)</f>
        <v>-0.47649346494499312</v>
      </c>
      <c r="I9" s="23"/>
      <c r="J9" s="22">
        <v>43770</v>
      </c>
      <c r="K9" s="27">
        <v>17557</v>
      </c>
      <c r="L9" s="21"/>
      <c r="M9" s="21"/>
      <c r="N9" s="19" t="s">
        <v>4</v>
      </c>
      <c r="O9" s="5">
        <f>SUM(K23:K25)</f>
        <v>97857</v>
      </c>
      <c r="P9" s="12">
        <f t="shared" si="2"/>
        <v>0.57083921921150638</v>
      </c>
      <c r="Q9" s="12">
        <f>(SUM(K23:K25)-SUM(K20:K22))/SUM(K20:K22)</f>
        <v>-0.39997792616301531</v>
      </c>
      <c r="R9" s="23"/>
      <c r="S9" s="23" t="s">
        <v>4</v>
      </c>
      <c r="T9" s="26">
        <v>426.9</v>
      </c>
      <c r="U9" s="21">
        <f t="shared" si="3"/>
        <v>3.1159420289855019E-2</v>
      </c>
      <c r="V9" s="21">
        <f t="shared" si="0"/>
        <v>-0.34140697315643326</v>
      </c>
      <c r="W9" s="23"/>
    </row>
    <row r="10" spans="1:27" x14ac:dyDescent="0.35">
      <c r="A10" s="24">
        <v>43800</v>
      </c>
      <c r="B10" s="20">
        <v>5580775.4281561412</v>
      </c>
      <c r="C10" s="21"/>
      <c r="D10" s="21"/>
      <c r="E10" s="19" t="s">
        <v>3</v>
      </c>
      <c r="F10" s="5">
        <f>SUM(B26:B28)</f>
        <v>25574198.06227611</v>
      </c>
      <c r="G10" s="12">
        <f t="shared" si="1"/>
        <v>0.26265268068857717</v>
      </c>
      <c r="H10" s="12">
        <f>(SUM(B26:B28)-SUM(B23:B25))/SUM(B23:B25)</f>
        <v>0.3425790274879485</v>
      </c>
      <c r="I10" s="23"/>
      <c r="J10" s="22">
        <v>43800</v>
      </c>
      <c r="K10" s="27">
        <v>13429</v>
      </c>
      <c r="L10" s="21"/>
      <c r="M10" s="21"/>
      <c r="N10" s="19" t="s">
        <v>3</v>
      </c>
      <c r="O10" s="5">
        <f>SUM(K26:K28)</f>
        <v>70052</v>
      </c>
      <c r="P10" s="12">
        <f t="shared" si="2"/>
        <v>-0.65057861133280126</v>
      </c>
      <c r="Q10" s="12">
        <f>(SUM(K26:K28)-SUM(K23:K25))/SUM(K23:K25)</f>
        <v>-0.28413910093299405</v>
      </c>
      <c r="R10" s="23"/>
      <c r="S10" s="23" t="s">
        <v>3</v>
      </c>
      <c r="T10" s="26">
        <v>535.70000000000005</v>
      </c>
      <c r="U10" s="21">
        <f t="shared" si="3"/>
        <v>1.0876851130163678</v>
      </c>
      <c r="V10" s="21">
        <f t="shared" si="0"/>
        <v>0.25486062309674412</v>
      </c>
      <c r="W10" s="23"/>
    </row>
    <row r="11" spans="1:27" x14ac:dyDescent="0.35">
      <c r="A11" s="24">
        <v>43831</v>
      </c>
      <c r="B11" s="20">
        <v>6009829.7832604796</v>
      </c>
      <c r="C11" s="21"/>
      <c r="D11" s="21"/>
      <c r="E11" s="19" t="s">
        <v>2</v>
      </c>
      <c r="F11" s="5">
        <f>SUM(B29:B31)</f>
        <v>28931257.380008951</v>
      </c>
      <c r="G11" s="12">
        <f t="shared" si="1"/>
        <v>8.2274467866799747E-2</v>
      </c>
      <c r="H11" s="12">
        <f>(SUM(B29:B31)-SUM(B26:B28))/SUM(B26:B28)</f>
        <v>0.13126743249418871</v>
      </c>
      <c r="I11" s="23"/>
      <c r="J11" s="22">
        <v>43831</v>
      </c>
      <c r="K11" s="27">
        <v>23412</v>
      </c>
      <c r="L11" s="21"/>
      <c r="M11" s="21"/>
      <c r="N11" s="19" t="s">
        <v>2</v>
      </c>
      <c r="O11" s="5">
        <f>SUM(K29:K31)</f>
        <v>83102</v>
      </c>
      <c r="P11" s="12">
        <f t="shared" si="2"/>
        <v>-0.46712749517476643</v>
      </c>
      <c r="Q11" s="12">
        <f>(SUM(K29:K31)-SUM(K26:K28))/SUM(K26:K28)</f>
        <v>0.18629018443442014</v>
      </c>
      <c r="R11" s="23"/>
      <c r="S11" s="23" t="s">
        <v>2</v>
      </c>
      <c r="T11" s="26">
        <v>510.2</v>
      </c>
      <c r="U11" s="21">
        <f t="shared" si="3"/>
        <v>-4.4211315099288065E-2</v>
      </c>
      <c r="V11" s="21">
        <f t="shared" si="0"/>
        <v>-4.760126936718323E-2</v>
      </c>
      <c r="W11" s="23"/>
    </row>
    <row r="12" spans="1:27" x14ac:dyDescent="0.35">
      <c r="A12" s="24">
        <v>43862</v>
      </c>
      <c r="B12" s="20">
        <v>6088219.2485661283</v>
      </c>
      <c r="C12" s="21"/>
      <c r="D12" s="21"/>
      <c r="E12" s="19" t="s">
        <v>1</v>
      </c>
      <c r="F12" s="5">
        <f>SUM(B32:B34)</f>
        <v>43733434.926169172</v>
      </c>
      <c r="G12" s="12">
        <f t="shared" si="1"/>
        <v>0.20191437968915055</v>
      </c>
      <c r="H12" s="12">
        <f>(SUM(B32:B34)-SUM(B29:B31))/SUM(B29:B31)</f>
        <v>0.51163270755001111</v>
      </c>
      <c r="I12" s="23"/>
      <c r="J12" s="22">
        <v>43862</v>
      </c>
      <c r="K12" s="27">
        <v>22751</v>
      </c>
      <c r="L12" s="21"/>
      <c r="M12" s="21"/>
      <c r="N12" s="19" t="s">
        <v>1</v>
      </c>
      <c r="O12" s="5">
        <f>SUM(K32:K34)</f>
        <v>103710</v>
      </c>
      <c r="P12" s="12">
        <f t="shared" si="2"/>
        <v>-0.36408954619870132</v>
      </c>
      <c r="Q12" s="12">
        <f>(SUM(K32:K34)-SUM(K29:K31))/SUM(K29:K31)</f>
        <v>0.24798440470746794</v>
      </c>
      <c r="R12" s="23"/>
      <c r="S12" s="23" t="s">
        <v>1</v>
      </c>
      <c r="T12" s="26">
        <v>698.3</v>
      </c>
      <c r="U12" s="21">
        <f t="shared" si="3"/>
        <v>7.7290959580376281E-2</v>
      </c>
      <c r="V12" s="21">
        <f t="shared" si="0"/>
        <v>0.3686789494315954</v>
      </c>
      <c r="W12" s="23"/>
    </row>
    <row r="13" spans="1:27" x14ac:dyDescent="0.35">
      <c r="A13" s="24">
        <v>43891</v>
      </c>
      <c r="B13" s="20">
        <v>3663004.059267628</v>
      </c>
      <c r="C13" s="21"/>
      <c r="D13" s="21"/>
      <c r="E13" s="19" t="s">
        <v>0</v>
      </c>
      <c r="F13" s="5">
        <f>SUM(B35:B37)</f>
        <v>19438095.565739863</v>
      </c>
      <c r="G13" s="12">
        <f t="shared" si="1"/>
        <v>2.0449570982409637E-2</v>
      </c>
      <c r="H13" s="12">
        <f>(SUM(B35:B37)-SUM(B32:B34))/SUM(B32:B34)</f>
        <v>-0.55553238389449</v>
      </c>
      <c r="I13" s="23"/>
      <c r="J13" s="22">
        <v>43891</v>
      </c>
      <c r="K13" s="27">
        <v>16133</v>
      </c>
      <c r="L13" s="21"/>
      <c r="M13" s="21"/>
      <c r="N13" s="19" t="s">
        <v>0</v>
      </c>
      <c r="O13" s="5">
        <f>SUM(K35:K37)</f>
        <v>59937</v>
      </c>
      <c r="P13" s="12">
        <f t="shared" si="2"/>
        <v>-0.38750421533462093</v>
      </c>
      <c r="Q13" s="12">
        <f>(SUM(K35:K37)-SUM(K32:K34))/SUM(K32:K34)</f>
        <v>-0.42207115996528782</v>
      </c>
      <c r="R13" s="23"/>
      <c r="S13" s="23" t="s">
        <v>0</v>
      </c>
      <c r="T13" s="25">
        <v>433</v>
      </c>
      <c r="U13" s="21">
        <f t="shared" si="3"/>
        <v>1.4289060669946178E-2</v>
      </c>
      <c r="V13" s="21">
        <f t="shared" si="0"/>
        <v>-0.37992266933982527</v>
      </c>
      <c r="W13" s="23"/>
    </row>
    <row r="14" spans="1:27" x14ac:dyDescent="0.35">
      <c r="A14" s="24">
        <v>43922</v>
      </c>
      <c r="B14" s="20">
        <v>2958274.860922087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21816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</row>
    <row r="15" spans="1:27" x14ac:dyDescent="0.35">
      <c r="A15" s="24">
        <v>43952</v>
      </c>
      <c r="B15" s="20">
        <v>8946916.4093280528</v>
      </c>
      <c r="C15" s="21">
        <f t="shared" ref="C15:C39" si="4">(B15-B3)/B3</f>
        <v>0.1742226562353047</v>
      </c>
      <c r="D15" s="21"/>
      <c r="E15" s="21"/>
      <c r="F15" s="21"/>
      <c r="G15" s="21"/>
      <c r="H15" s="21"/>
      <c r="I15" s="23"/>
      <c r="J15" s="22">
        <v>43952</v>
      </c>
      <c r="K15" s="27">
        <v>113041</v>
      </c>
      <c r="L15" s="21">
        <f t="shared" ref="L15:L39" si="5">(K15-K3)/K3</f>
        <v>2.3126538506622905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</row>
    <row r="16" spans="1:27" x14ac:dyDescent="0.35">
      <c r="A16" s="24">
        <v>43983</v>
      </c>
      <c r="B16" s="20">
        <v>8349149.8113602316</v>
      </c>
      <c r="C16" s="21">
        <f t="shared" si="4"/>
        <v>0.27224729693863337</v>
      </c>
      <c r="D16" s="21"/>
      <c r="E16" s="21"/>
      <c r="F16" s="21"/>
      <c r="G16" s="21"/>
      <c r="H16" s="21"/>
      <c r="I16" s="23"/>
      <c r="J16" s="22">
        <v>43983</v>
      </c>
      <c r="K16" s="27">
        <v>65623</v>
      </c>
      <c r="L16" s="21">
        <f t="shared" si="5"/>
        <v>1.1459450621321126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</row>
    <row r="17" spans="1:23" x14ac:dyDescent="0.35">
      <c r="A17" s="24">
        <v>44013</v>
      </c>
      <c r="B17" s="20">
        <v>7826737.9855682589</v>
      </c>
      <c r="C17" s="21">
        <f t="shared" si="4"/>
        <v>0.21877225287642607</v>
      </c>
      <c r="D17" s="21"/>
      <c r="E17" s="21"/>
      <c r="F17" s="21"/>
      <c r="G17" s="21"/>
      <c r="H17" s="21"/>
      <c r="I17" s="23"/>
      <c r="J17" s="22">
        <v>44013</v>
      </c>
      <c r="K17" s="27">
        <v>50719</v>
      </c>
      <c r="L17" s="21">
        <f t="shared" si="5"/>
        <v>0.5315557434472763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</row>
    <row r="18" spans="1:23" x14ac:dyDescent="0.35">
      <c r="A18" s="24">
        <v>44044</v>
      </c>
      <c r="B18" s="20">
        <v>8187089.1371098319</v>
      </c>
      <c r="C18" s="21">
        <f t="shared" si="4"/>
        <v>0.13115681892391964</v>
      </c>
      <c r="D18" s="21"/>
      <c r="E18" s="21"/>
      <c r="F18" s="21"/>
      <c r="G18" s="21"/>
      <c r="H18" s="21"/>
      <c r="I18" s="23"/>
      <c r="J18" s="22">
        <v>44044</v>
      </c>
      <c r="K18" s="27">
        <v>48410</v>
      </c>
      <c r="L18" s="21">
        <f t="shared" si="5"/>
        <v>0.43496561536637418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</row>
    <row r="19" spans="1:23" x14ac:dyDescent="0.35">
      <c r="A19" s="24">
        <v>44075</v>
      </c>
      <c r="B19" s="20">
        <v>10718077.06520639</v>
      </c>
      <c r="C19" s="21">
        <f t="shared" si="4"/>
        <v>-0.11774107280736924</v>
      </c>
      <c r="D19" s="21"/>
      <c r="E19" s="21"/>
      <c r="F19" s="21"/>
      <c r="G19" s="21"/>
      <c r="H19" s="21"/>
      <c r="I19" s="23"/>
      <c r="J19" s="22">
        <v>44075</v>
      </c>
      <c r="K19" s="27">
        <v>56822</v>
      </c>
      <c r="L19" s="21">
        <f t="shared" si="5"/>
        <v>6.5099626984573278E-2</v>
      </c>
      <c r="M19" s="21"/>
      <c r="N19" s="21"/>
      <c r="O19" s="21"/>
      <c r="P19" s="21"/>
      <c r="Q19" s="21"/>
      <c r="R19" s="23"/>
      <c r="S19" s="23"/>
      <c r="T19" s="23"/>
      <c r="U19" s="23"/>
      <c r="V19" s="23"/>
      <c r="W19" s="23"/>
    </row>
    <row r="20" spans="1:23" x14ac:dyDescent="0.35">
      <c r="A20" s="24">
        <v>44105</v>
      </c>
      <c r="B20" s="20">
        <v>23425220.985420894</v>
      </c>
      <c r="C20" s="21">
        <f t="shared" si="4"/>
        <v>-9.2690114670804485E-2</v>
      </c>
      <c r="D20" s="21"/>
      <c r="E20" s="21"/>
      <c r="F20" s="21"/>
      <c r="G20" s="21"/>
      <c r="H20" s="21"/>
      <c r="I20" s="23"/>
      <c r="J20" s="22">
        <v>44105</v>
      </c>
      <c r="K20" s="27">
        <v>107101</v>
      </c>
      <c r="L20" s="21">
        <f t="shared" si="5"/>
        <v>8.094387420393416E-2</v>
      </c>
      <c r="M20" s="21"/>
      <c r="N20" s="21"/>
      <c r="O20" s="21"/>
      <c r="P20" s="21"/>
      <c r="Q20" s="21"/>
      <c r="R20" s="23"/>
      <c r="S20" s="23"/>
      <c r="T20" s="23"/>
      <c r="U20" s="23"/>
      <c r="V20" s="23"/>
      <c r="W20" s="23"/>
    </row>
    <row r="21" spans="1:23" x14ac:dyDescent="0.35">
      <c r="A21" s="24">
        <v>44136</v>
      </c>
      <c r="B21" s="20">
        <v>6198563.033430838</v>
      </c>
      <c r="C21" s="21">
        <f t="shared" si="4"/>
        <v>0.11793292583395519</v>
      </c>
      <c r="D21" s="21"/>
      <c r="E21" s="21"/>
      <c r="F21" s="21"/>
      <c r="G21" s="21"/>
      <c r="H21" s="21"/>
      <c r="I21" s="23"/>
      <c r="J21" s="22">
        <v>44136</v>
      </c>
      <c r="K21" s="27">
        <v>26704</v>
      </c>
      <c r="L21" s="21">
        <f t="shared" si="5"/>
        <v>0.52098877940422628</v>
      </c>
      <c r="M21" s="21"/>
      <c r="N21" s="21"/>
      <c r="O21" s="21"/>
      <c r="P21" s="21"/>
      <c r="Q21" s="21"/>
      <c r="R21" s="23"/>
      <c r="S21" s="23"/>
      <c r="T21" s="23"/>
      <c r="U21" s="23"/>
      <c r="V21" s="23"/>
      <c r="W21" s="23"/>
    </row>
    <row r="22" spans="1:23" x14ac:dyDescent="0.35">
      <c r="A22" s="24">
        <v>44166</v>
      </c>
      <c r="B22" s="20">
        <v>6762697.1358873351</v>
      </c>
      <c r="C22" s="21">
        <f t="shared" si="4"/>
        <v>0.21178449535312954</v>
      </c>
      <c r="D22" s="21"/>
      <c r="E22" s="21"/>
      <c r="F22" s="21"/>
      <c r="G22" s="21"/>
      <c r="H22" s="21"/>
      <c r="I22" s="23"/>
      <c r="J22" s="22">
        <v>44166</v>
      </c>
      <c r="K22" s="27">
        <v>29284</v>
      </c>
      <c r="L22" s="21">
        <f t="shared" si="5"/>
        <v>1.1806538089209919</v>
      </c>
      <c r="M22" s="21"/>
      <c r="N22" s="21"/>
      <c r="O22" s="21"/>
      <c r="P22" s="21"/>
      <c r="Q22" s="21"/>
      <c r="R22" s="23"/>
      <c r="S22" s="23"/>
      <c r="T22" s="23"/>
      <c r="U22" s="23"/>
      <c r="V22" s="23"/>
      <c r="W22" s="23"/>
    </row>
    <row r="23" spans="1:23" x14ac:dyDescent="0.35">
      <c r="A23" s="24">
        <v>44197</v>
      </c>
      <c r="B23" s="20">
        <v>5977543.0828780895</v>
      </c>
      <c r="C23" s="21">
        <f t="shared" si="4"/>
        <v>-5.372315281261383E-3</v>
      </c>
      <c r="D23" s="21"/>
      <c r="E23" s="21"/>
      <c r="F23" s="21"/>
      <c r="G23" s="21"/>
      <c r="H23" s="21"/>
      <c r="I23" s="23"/>
      <c r="J23" s="22">
        <v>44197</v>
      </c>
      <c r="K23" s="27">
        <v>38292</v>
      </c>
      <c r="L23" s="21">
        <f t="shared" si="5"/>
        <v>0.63557150179395183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6395765.9570574593</v>
      </c>
      <c r="C24" s="21">
        <f t="shared" si="4"/>
        <v>5.0515051435403392E-2</v>
      </c>
      <c r="D24" s="21"/>
      <c r="E24" s="21"/>
      <c r="F24" s="21"/>
      <c r="G24" s="21"/>
      <c r="H24" s="21"/>
      <c r="I24" s="23"/>
      <c r="J24" s="22">
        <v>44228</v>
      </c>
      <c r="K24" s="27">
        <v>33357</v>
      </c>
      <c r="L24" s="21">
        <f t="shared" si="5"/>
        <v>0.46617731088743353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6675251.6322262064</v>
      </c>
      <c r="C25" s="21">
        <f t="shared" si="4"/>
        <v>0.82234349845652088</v>
      </c>
      <c r="D25" s="21"/>
      <c r="E25" s="21"/>
      <c r="F25" s="21"/>
      <c r="G25" s="21"/>
      <c r="H25" s="21"/>
      <c r="I25" s="23"/>
      <c r="J25" s="22">
        <v>44256</v>
      </c>
      <c r="K25" s="27">
        <v>26208</v>
      </c>
      <c r="L25" s="21">
        <f t="shared" si="5"/>
        <v>0.62449637389202262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7098120.3070173524</v>
      </c>
      <c r="C26" s="21">
        <f t="shared" si="4"/>
        <v>1.3994120359745361</v>
      </c>
      <c r="D26" s="21"/>
      <c r="E26" s="21"/>
      <c r="F26" s="21"/>
      <c r="G26" s="21"/>
      <c r="H26" s="21"/>
      <c r="I26" s="23"/>
      <c r="J26" s="22">
        <v>44287</v>
      </c>
      <c r="K26" s="27">
        <v>20549</v>
      </c>
      <c r="L26" s="21">
        <f t="shared" si="5"/>
        <v>-5.8076640997433079E-2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9438537.9449575264</v>
      </c>
      <c r="C27" s="21">
        <f t="shared" si="4"/>
        <v>5.4948712286716925E-2</v>
      </c>
      <c r="D27" s="21"/>
      <c r="E27" s="21"/>
      <c r="F27" s="21"/>
      <c r="G27" s="21"/>
      <c r="H27" s="21"/>
      <c r="I27" s="23"/>
      <c r="J27" s="22">
        <v>44317</v>
      </c>
      <c r="K27" s="27">
        <v>24144</v>
      </c>
      <c r="L27" s="21">
        <f t="shared" si="5"/>
        <v>-0.78641377907131038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9037539.8103012331</v>
      </c>
      <c r="C28" s="21">
        <f t="shared" si="4"/>
        <v>8.2450311048958169E-2</v>
      </c>
      <c r="D28" s="21"/>
      <c r="E28" s="21"/>
      <c r="F28" s="21"/>
      <c r="G28" s="21"/>
      <c r="H28" s="21"/>
      <c r="I28" s="23"/>
      <c r="J28" s="22">
        <v>44348</v>
      </c>
      <c r="K28" s="27">
        <v>25359</v>
      </c>
      <c r="L28" s="21">
        <f t="shared" si="5"/>
        <v>-0.61356536580162446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8240687.9969764892</v>
      </c>
      <c r="C29" s="21">
        <f t="shared" si="4"/>
        <v>5.2889212871507101E-2</v>
      </c>
      <c r="D29" s="21"/>
      <c r="E29" s="21"/>
      <c r="F29" s="21"/>
      <c r="G29" s="21"/>
      <c r="H29" s="21"/>
      <c r="I29" s="23"/>
      <c r="J29" s="22">
        <v>44378</v>
      </c>
      <c r="K29" s="27">
        <v>26923</v>
      </c>
      <c r="L29" s="21">
        <f t="shared" si="5"/>
        <v>-0.46917328811687925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8321703.3400829015</v>
      </c>
      <c r="C30" s="21">
        <f t="shared" si="4"/>
        <v>1.6442254471482461E-2</v>
      </c>
      <c r="D30" s="21"/>
      <c r="E30" s="21"/>
      <c r="F30" s="21"/>
      <c r="G30" s="21"/>
      <c r="H30" s="21"/>
      <c r="I30" s="23"/>
      <c r="J30" s="22">
        <v>44409</v>
      </c>
      <c r="K30" s="27">
        <v>25757</v>
      </c>
      <c r="L30" s="21">
        <f t="shared" si="5"/>
        <v>-0.46794050815947119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12368866.042949561</v>
      </c>
      <c r="C31" s="21">
        <f t="shared" si="4"/>
        <v>0.15401913680039239</v>
      </c>
      <c r="D31" s="21"/>
      <c r="E31" s="21"/>
      <c r="F31" s="21"/>
      <c r="G31" s="21"/>
      <c r="H31" s="21"/>
      <c r="I31" s="23"/>
      <c r="J31" s="22">
        <v>44440</v>
      </c>
      <c r="K31" s="27">
        <v>30422</v>
      </c>
      <c r="L31" s="21">
        <f t="shared" si="5"/>
        <v>-0.46460877829009889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29898191.212698244</v>
      </c>
      <c r="C32" s="21">
        <f t="shared" si="4"/>
        <v>0.27632483088658666</v>
      </c>
      <c r="D32" s="21"/>
      <c r="E32" s="21"/>
      <c r="F32" s="21"/>
      <c r="G32" s="21"/>
      <c r="H32" s="21"/>
      <c r="I32" s="23"/>
      <c r="J32" s="22">
        <v>44470</v>
      </c>
      <c r="K32" s="27">
        <v>66921</v>
      </c>
      <c r="L32" s="21">
        <f t="shared" si="5"/>
        <v>-0.37515989579929226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6661054.1014479306</v>
      </c>
      <c r="C33" s="21">
        <f t="shared" si="4"/>
        <v>7.4612626430146781E-2</v>
      </c>
      <c r="D33" s="21"/>
      <c r="E33" s="21"/>
      <c r="F33" s="21"/>
      <c r="G33" s="21"/>
      <c r="H33" s="21"/>
      <c r="I33" s="23"/>
      <c r="J33" s="22">
        <v>44501</v>
      </c>
      <c r="K33" s="27">
        <v>19307</v>
      </c>
      <c r="L33" s="21">
        <f t="shared" si="5"/>
        <v>-0.2769997004194128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7174189.6120229978</v>
      </c>
      <c r="C34" s="21">
        <f t="shared" si="4"/>
        <v>6.0847390895566213E-2</v>
      </c>
      <c r="D34" s="21"/>
      <c r="E34" s="21"/>
      <c r="F34" s="21"/>
      <c r="G34" s="21"/>
      <c r="H34" s="21"/>
      <c r="I34" s="23"/>
      <c r="J34" s="22">
        <v>44531</v>
      </c>
      <c r="K34" s="27">
        <v>17482</v>
      </c>
      <c r="L34" s="21">
        <f t="shared" si="5"/>
        <v>-0.40301871329053407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5651150.8935349714</v>
      </c>
      <c r="C35" s="21">
        <f t="shared" si="4"/>
        <v>-5.4603067651327677E-2</v>
      </c>
      <c r="D35" s="21"/>
      <c r="E35" s="21"/>
      <c r="F35" s="21"/>
      <c r="G35" s="21"/>
      <c r="H35" s="21"/>
      <c r="I35" s="23"/>
      <c r="J35" s="22">
        <v>44562</v>
      </c>
      <c r="K35" s="27">
        <v>19845</v>
      </c>
      <c r="L35" s="21">
        <f t="shared" si="5"/>
        <v>-0.48174553431526168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6532816.2956969701</v>
      </c>
      <c r="C36" s="21">
        <f t="shared" si="4"/>
        <v>2.1428291710437201E-2</v>
      </c>
      <c r="D36" s="21"/>
      <c r="E36" s="21"/>
      <c r="F36" s="21"/>
      <c r="G36" s="21"/>
      <c r="H36" s="21"/>
      <c r="I36" s="23"/>
      <c r="J36" s="22">
        <v>44593</v>
      </c>
      <c r="K36" s="27">
        <v>19481</v>
      </c>
      <c r="L36" s="21">
        <f t="shared" si="5"/>
        <v>-0.41598465089786252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7254128.3765079202</v>
      </c>
      <c r="C37" s="21">
        <f t="shared" si="4"/>
        <v>8.6719838618077319E-2</v>
      </c>
      <c r="D37" s="21"/>
      <c r="E37" s="21"/>
      <c r="F37" s="21"/>
      <c r="G37" s="21"/>
      <c r="H37" s="21"/>
      <c r="I37" s="23"/>
      <c r="J37" s="22">
        <v>44621</v>
      </c>
      <c r="K37" s="27">
        <v>20611</v>
      </c>
      <c r="L37" s="21">
        <f t="shared" si="5"/>
        <v>-0.2135607448107448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6667316.0855399324</v>
      </c>
      <c r="C38" s="21">
        <f t="shared" si="4"/>
        <v>-6.0692719035984478E-2</v>
      </c>
      <c r="D38" s="21"/>
      <c r="E38" s="21"/>
      <c r="F38" s="21"/>
      <c r="G38" s="21"/>
      <c r="H38" s="21"/>
      <c r="I38" s="23"/>
      <c r="J38" s="22">
        <v>44652</v>
      </c>
      <c r="K38" s="27">
        <v>19508</v>
      </c>
      <c r="L38" s="21">
        <f t="shared" si="5"/>
        <v>-5.065939948415981E-2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7864691.5949616842</v>
      </c>
      <c r="C39" s="21">
        <f t="shared" si="4"/>
        <v>-0.16674683718749669</v>
      </c>
      <c r="D39" s="21"/>
      <c r="E39" s="21"/>
      <c r="F39" s="21"/>
      <c r="G39" s="21"/>
      <c r="H39" s="21"/>
      <c r="I39" s="23"/>
      <c r="J39" s="22">
        <v>44682</v>
      </c>
      <c r="K39" s="27">
        <v>22102</v>
      </c>
      <c r="L39" s="21">
        <f t="shared" si="5"/>
        <v>-8.4575878064943669E-2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</row>
    <row r="41" spans="1:23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</row>
    <row r="42" spans="1:23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W42" s="23"/>
    </row>
    <row r="43" spans="1:23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W43" s="23"/>
    </row>
    <row r="44" spans="1:23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W44" s="23"/>
    </row>
    <row r="45" spans="1:23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W45" s="23"/>
    </row>
    <row r="46" spans="1:23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W46" s="23"/>
    </row>
    <row r="47" spans="1:23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W47" s="23"/>
    </row>
    <row r="48" spans="1:23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W48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728A-B9BC-4EB5-A2ED-7F2FE2D7E064}">
  <dimension ref="A1:AI41"/>
  <sheetViews>
    <sheetView topLeftCell="G1" zoomScale="65" zoomScaleNormal="65" workbookViewId="0">
      <selection activeCell="S2" sqref="S2:V13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90625" bestFit="1" customWidth="1"/>
    <col min="12" max="12" width="10.453125" bestFit="1" customWidth="1"/>
    <col min="13" max="13" width="8.9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8.63281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20.453125" customWidth="1"/>
    <col min="25" max="25" width="11.81640625" bestFit="1" customWidth="1"/>
    <col min="26" max="26" width="12.453125" bestFit="1" customWidth="1"/>
    <col min="27" max="27" width="11.81640625" bestFit="1" customWidth="1"/>
  </cols>
  <sheetData>
    <row r="1" spans="1:35" x14ac:dyDescent="0.35">
      <c r="A1" s="22" t="s">
        <v>107</v>
      </c>
      <c r="B1" s="23"/>
      <c r="C1" s="21"/>
      <c r="D1" s="21"/>
      <c r="E1" s="21"/>
      <c r="F1" s="21"/>
      <c r="G1" s="21"/>
      <c r="H1" s="21"/>
      <c r="I1" s="23"/>
      <c r="J1" s="23" t="s">
        <v>108</v>
      </c>
      <c r="K1" s="23"/>
      <c r="L1" s="21"/>
      <c r="M1" s="21"/>
      <c r="N1" s="21"/>
      <c r="O1" s="21"/>
      <c r="P1" s="21"/>
      <c r="Q1" s="21"/>
      <c r="R1" s="23"/>
      <c r="S1" s="23" t="s">
        <v>198</v>
      </c>
      <c r="T1" s="23"/>
      <c r="U1" s="23"/>
      <c r="V1" s="23"/>
      <c r="W1" s="23"/>
      <c r="X1" s="19" t="s">
        <v>230</v>
      </c>
      <c r="Y1" s="19"/>
      <c r="Z1" s="19"/>
      <c r="AA1" s="19"/>
      <c r="AB1" s="23"/>
      <c r="AC1" s="23"/>
      <c r="AD1" s="23"/>
      <c r="AE1" s="23"/>
      <c r="AF1" s="23"/>
      <c r="AG1" s="23"/>
      <c r="AH1" s="23"/>
      <c r="AI1" s="23"/>
    </row>
    <row r="2" spans="1:35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  <c r="AB2" s="23"/>
      <c r="AC2" s="23"/>
      <c r="AD2" s="23"/>
      <c r="AE2" s="23"/>
      <c r="AF2" s="23"/>
      <c r="AG2" s="23"/>
      <c r="AH2" s="23"/>
      <c r="AI2" s="23"/>
    </row>
    <row r="3" spans="1:35" x14ac:dyDescent="0.35">
      <c r="A3" s="24">
        <v>43586</v>
      </c>
      <c r="B3" s="20">
        <v>979669.96682528884</v>
      </c>
      <c r="C3" s="21"/>
      <c r="D3" s="21"/>
      <c r="E3" s="19" t="s">
        <v>10</v>
      </c>
      <c r="F3" s="5">
        <f>SUM(B5:B7)</f>
        <v>4054469.6128291693</v>
      </c>
      <c r="G3" s="12"/>
      <c r="H3" s="12"/>
      <c r="I3" s="23"/>
      <c r="J3" s="22">
        <v>43586</v>
      </c>
      <c r="K3" s="27">
        <v>55295</v>
      </c>
      <c r="L3" s="21"/>
      <c r="M3" s="21"/>
      <c r="N3" s="19" t="s">
        <v>10</v>
      </c>
      <c r="O3" s="5">
        <f>SUM(K5:K7)</f>
        <v>180951</v>
      </c>
      <c r="P3" s="12"/>
      <c r="Q3" s="12"/>
      <c r="R3" s="23"/>
      <c r="S3" s="23" t="s">
        <v>10</v>
      </c>
      <c r="T3" s="26">
        <v>228.1</v>
      </c>
      <c r="U3" s="21"/>
      <c r="V3" s="21"/>
      <c r="W3" s="23"/>
      <c r="X3" s="19" t="s">
        <v>235</v>
      </c>
      <c r="Y3" s="19">
        <f>SLOPE(U7:U13,G7:G13)</f>
        <v>0.79096276487575712</v>
      </c>
      <c r="Z3" s="19">
        <f>INTERCEPT(U7:U13,G7:G13)</f>
        <v>2.6923420962698619E-2</v>
      </c>
      <c r="AA3" s="19">
        <f>RSQ(U7:U13,G7:G13)</f>
        <v>0.99110586983425797</v>
      </c>
      <c r="AB3" s="23"/>
      <c r="AC3" s="23"/>
      <c r="AD3" s="23"/>
      <c r="AE3" s="23"/>
      <c r="AF3" s="23"/>
      <c r="AG3" s="23"/>
      <c r="AH3" s="23"/>
      <c r="AI3" s="23"/>
    </row>
    <row r="4" spans="1:35" x14ac:dyDescent="0.35">
      <c r="A4" s="24">
        <v>43617</v>
      </c>
      <c r="B4" s="20">
        <v>1105507.89143552</v>
      </c>
      <c r="C4" s="21"/>
      <c r="D4" s="21"/>
      <c r="E4" s="19" t="s">
        <v>9</v>
      </c>
      <c r="F4" s="5">
        <f>SUM(B8:B10)</f>
        <v>7243159.3218559995</v>
      </c>
      <c r="G4" s="12"/>
      <c r="H4" s="12">
        <f>(SUM(B8:B10)-SUM(B5:B7))/SUM(B5:B7)</f>
        <v>0.78646284558087831</v>
      </c>
      <c r="I4" s="23"/>
      <c r="J4" s="22">
        <v>43617</v>
      </c>
      <c r="K4" s="27">
        <v>68488</v>
      </c>
      <c r="L4" s="21"/>
      <c r="M4" s="21"/>
      <c r="N4" s="19" t="s">
        <v>9</v>
      </c>
      <c r="O4" s="5">
        <f>SUM(K8:K10)</f>
        <v>258473</v>
      </c>
      <c r="P4" s="12"/>
      <c r="Q4" s="12">
        <f>(SUM(K8:K10)-SUM(K5:K7))/SUM(K5:K7)</f>
        <v>0.42841432210930031</v>
      </c>
      <c r="R4" s="23"/>
      <c r="S4" s="23" t="s">
        <v>9</v>
      </c>
      <c r="T4" s="26">
        <v>466.2</v>
      </c>
      <c r="U4" s="21"/>
      <c r="V4" s="21">
        <f t="shared" ref="V4:V13" si="0">(T4-T3)/T3</f>
        <v>1.0438404208680403</v>
      </c>
      <c r="W4" s="23"/>
      <c r="X4" s="19" t="s">
        <v>236</v>
      </c>
      <c r="Y4" s="19">
        <f>SLOPE(V4:V13,H4:H13)</f>
        <v>1.0671647906994564</v>
      </c>
      <c r="Z4" s="19">
        <f>INTERCEPT(V4:V13,H4:H13)</f>
        <v>-1.3087547701697178E-2</v>
      </c>
      <c r="AA4" s="19">
        <f>RSQ(V4:V13,H4:H13)</f>
        <v>0.70109017182791178</v>
      </c>
      <c r="AB4" s="23"/>
      <c r="AC4" s="23"/>
      <c r="AD4" s="23"/>
      <c r="AE4" s="23"/>
      <c r="AF4" s="23"/>
      <c r="AG4" s="23"/>
      <c r="AH4" s="23"/>
      <c r="AI4" s="23"/>
    </row>
    <row r="5" spans="1:35" x14ac:dyDescent="0.35">
      <c r="A5" s="24">
        <v>43647</v>
      </c>
      <c r="B5" s="20">
        <v>1266142.0415940532</v>
      </c>
      <c r="C5" s="21"/>
      <c r="D5" s="21"/>
      <c r="E5" s="19" t="s">
        <v>8</v>
      </c>
      <c r="F5" s="5">
        <f>SUM(B11:B13)</f>
        <v>8820214.5265953895</v>
      </c>
      <c r="G5" s="12"/>
      <c r="H5" s="12">
        <f>(SUM(B11:B13)-SUM(B8:B10))/SUM(B8:B10)</f>
        <v>0.21773029346195338</v>
      </c>
      <c r="I5" s="23"/>
      <c r="J5" s="22">
        <v>43647</v>
      </c>
      <c r="K5" s="27">
        <v>59644</v>
      </c>
      <c r="L5" s="21"/>
      <c r="M5" s="21"/>
      <c r="N5" s="19" t="s">
        <v>8</v>
      </c>
      <c r="O5" s="5">
        <f>SUM(K11:K13)</f>
        <v>859693</v>
      </c>
      <c r="P5" s="12"/>
      <c r="Q5" s="12">
        <f>(SUM(K11:K13)-SUM(K8:K10))/SUM(K8:K10)</f>
        <v>2.3260456604751751</v>
      </c>
      <c r="R5" s="23"/>
      <c r="S5" s="23" t="s">
        <v>8</v>
      </c>
      <c r="T5" s="26">
        <v>524.5</v>
      </c>
      <c r="U5" s="21"/>
      <c r="V5" s="21">
        <f t="shared" si="0"/>
        <v>0.12505362505362508</v>
      </c>
      <c r="W5" s="23"/>
      <c r="X5" s="19" t="s">
        <v>237</v>
      </c>
      <c r="Y5" s="19">
        <f>SLOPE(U7:U13,P7:P13)</f>
        <v>0.87727268115166857</v>
      </c>
      <c r="Z5" s="19">
        <f>INTERCEPT(U7:U13,P7:P13)</f>
        <v>0.60418993414363753</v>
      </c>
      <c r="AA5" s="19">
        <f>RSQ(U7:U13,P7:P13)</f>
        <v>0.68534340818603245</v>
      </c>
      <c r="AB5" s="23"/>
      <c r="AC5" s="23"/>
      <c r="AD5" s="23"/>
      <c r="AE5" s="23"/>
      <c r="AF5" s="23"/>
      <c r="AG5" s="23"/>
      <c r="AH5" s="23"/>
      <c r="AI5" s="23"/>
    </row>
    <row r="6" spans="1:35" x14ac:dyDescent="0.35">
      <c r="A6" s="24">
        <v>43678</v>
      </c>
      <c r="B6" s="20">
        <v>1411258.114134232</v>
      </c>
      <c r="C6" s="21"/>
      <c r="D6" s="21"/>
      <c r="E6" s="19" t="s">
        <v>7</v>
      </c>
      <c r="F6" s="5">
        <f>SUM(B14:B16)</f>
        <v>13266698.277250521</v>
      </c>
      <c r="G6" s="12"/>
      <c r="H6" s="12">
        <f>(SUM(B14:B16)-SUM(B11:B13))/SUM(B11:B13)</f>
        <v>0.50412421798219886</v>
      </c>
      <c r="I6" s="23"/>
      <c r="J6" s="22">
        <v>43678</v>
      </c>
      <c r="K6" s="27">
        <v>64071</v>
      </c>
      <c r="L6" s="21"/>
      <c r="M6" s="21"/>
      <c r="N6" s="19" t="s">
        <v>7</v>
      </c>
      <c r="O6" s="5">
        <f>SUM(K14:K16)</f>
        <v>774446</v>
      </c>
      <c r="P6" s="12"/>
      <c r="Q6" s="12">
        <f>(SUM(K14:K16)-SUM(K11:K13))/SUM(K11:K13)</f>
        <v>-9.9159816353046965E-2</v>
      </c>
      <c r="R6" s="23"/>
      <c r="S6" s="23" t="s">
        <v>7</v>
      </c>
      <c r="T6" s="26">
        <v>607.1</v>
      </c>
      <c r="U6" s="21"/>
      <c r="V6" s="21">
        <f t="shared" si="0"/>
        <v>0.15748331744518593</v>
      </c>
      <c r="W6" s="23"/>
      <c r="X6" s="19" t="s">
        <v>238</v>
      </c>
      <c r="Y6" s="19">
        <f>SLOPE(V4:V13,Q4:Q13)</f>
        <v>9.3813202465164613E-2</v>
      </c>
      <c r="Z6" s="19">
        <f>INTERCEPT(V4:V13,Q4:Q13)</f>
        <v>0.17776885578126261</v>
      </c>
      <c r="AA6" s="19">
        <f>RSQ(V4:V13,Q4:Q13)</f>
        <v>4.0197485330146575E-2</v>
      </c>
      <c r="AB6" s="23"/>
      <c r="AC6" s="23"/>
      <c r="AD6" s="23"/>
      <c r="AE6" s="23"/>
      <c r="AF6" s="23"/>
      <c r="AG6" s="23"/>
      <c r="AH6" s="23"/>
      <c r="AI6" s="23"/>
    </row>
    <row r="7" spans="1:35" x14ac:dyDescent="0.35">
      <c r="A7" s="24">
        <v>43709</v>
      </c>
      <c r="B7" s="20">
        <v>1377069.4571008838</v>
      </c>
      <c r="C7" s="21"/>
      <c r="D7" s="21"/>
      <c r="E7" s="19" t="s">
        <v>6</v>
      </c>
      <c r="F7" s="5">
        <f>SUM(B17:B19)</f>
        <v>15592838.482325207</v>
      </c>
      <c r="G7" s="12">
        <f t="shared" ref="G7:G13" si="1">(F7-F3)/F3</f>
        <v>2.8458392764829914</v>
      </c>
      <c r="H7" s="12">
        <f>(SUM(B17:B19)-SUM(B14:B16))/SUM(B14:B16)</f>
        <v>0.17533678361130042</v>
      </c>
      <c r="I7" s="23"/>
      <c r="J7" s="22">
        <v>43709</v>
      </c>
      <c r="K7" s="27">
        <v>57236</v>
      </c>
      <c r="L7" s="21"/>
      <c r="M7" s="21"/>
      <c r="N7" s="19" t="s">
        <v>6</v>
      </c>
      <c r="O7" s="5">
        <f>SUM(K17:K19)</f>
        <v>509277</v>
      </c>
      <c r="P7" s="12">
        <f t="shared" ref="P7:P13" si="2">(O7-O3)/O3</f>
        <v>1.8144470049903012</v>
      </c>
      <c r="Q7" s="12">
        <f>(SUM(K17:K19)-SUM(K14:K16))/SUM(K14:K16)</f>
        <v>-0.34239830795174875</v>
      </c>
      <c r="R7" s="23"/>
      <c r="S7" s="23" t="s">
        <v>6</v>
      </c>
      <c r="T7" s="26">
        <v>757.9</v>
      </c>
      <c r="U7" s="21">
        <f t="shared" ref="U7:U13" si="3">(T7-T3)/T3</f>
        <v>2.3226654975887766</v>
      </c>
      <c r="V7" s="21">
        <f t="shared" si="0"/>
        <v>0.24839400428265515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</row>
    <row r="8" spans="1:35" x14ac:dyDescent="0.35">
      <c r="A8" s="24">
        <v>43739</v>
      </c>
      <c r="B8" s="20">
        <v>1445582.3231104934</v>
      </c>
      <c r="C8" s="21"/>
      <c r="D8" s="21"/>
      <c r="E8" s="19" t="s">
        <v>5</v>
      </c>
      <c r="F8" s="5">
        <f>SUM(B20:B22)</f>
        <v>19091526.869343694</v>
      </c>
      <c r="G8" s="12">
        <f t="shared" si="1"/>
        <v>1.6358010394353233</v>
      </c>
      <c r="H8" s="12">
        <f>(SUM(B20:B22)-SUM(B17:B19))/SUM(B17:B19)</f>
        <v>0.22437790213656864</v>
      </c>
      <c r="I8" s="23"/>
      <c r="J8" s="22">
        <v>43739</v>
      </c>
      <c r="K8" s="27">
        <v>51871</v>
      </c>
      <c r="L8" s="21"/>
      <c r="M8" s="21"/>
      <c r="N8" s="19" t="s">
        <v>5</v>
      </c>
      <c r="O8" s="5">
        <f>SUM(K20:K22)</f>
        <v>518217</v>
      </c>
      <c r="P8" s="12">
        <f t="shared" si="2"/>
        <v>1.0049173414631316</v>
      </c>
      <c r="Q8" s="12">
        <f>(SUM(K20:K22)-SUM(K17:K19))/SUM(K17:K19)</f>
        <v>1.7554297563015804E-2</v>
      </c>
      <c r="R8" s="23"/>
      <c r="S8" s="23" t="s">
        <v>5</v>
      </c>
      <c r="T8" s="26">
        <v>1064.8</v>
      </c>
      <c r="U8" s="21">
        <f t="shared" si="3"/>
        <v>1.2839982839982838</v>
      </c>
      <c r="V8" s="21">
        <f t="shared" si="0"/>
        <v>0.40493468795355586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</row>
    <row r="9" spans="1:35" x14ac:dyDescent="0.35">
      <c r="A9" s="24">
        <v>43770</v>
      </c>
      <c r="B9" s="20">
        <v>2546632.1415847791</v>
      </c>
      <c r="C9" s="21"/>
      <c r="D9" s="21"/>
      <c r="E9" s="19" t="s">
        <v>4</v>
      </c>
      <c r="F9" s="5">
        <f>SUM(B23:B25)</f>
        <v>25130483.1075597</v>
      </c>
      <c r="G9" s="12">
        <f t="shared" si="1"/>
        <v>1.8491918231449285</v>
      </c>
      <c r="H9" s="12">
        <f>(SUM(B23:B25)-SUM(B20:B22))/SUM(B20:B22)</f>
        <v>0.31631604321355178</v>
      </c>
      <c r="I9" s="23"/>
      <c r="J9" s="22">
        <v>43770</v>
      </c>
      <c r="K9" s="27">
        <v>65132</v>
      </c>
      <c r="L9" s="21"/>
      <c r="M9" s="21"/>
      <c r="N9" s="19" t="s">
        <v>4</v>
      </c>
      <c r="O9" s="5">
        <f>SUM(K23:K25)</f>
        <v>750732</v>
      </c>
      <c r="P9" s="12">
        <f t="shared" si="2"/>
        <v>-0.12674408189900349</v>
      </c>
      <c r="Q9" s="12">
        <f>(SUM(K23:K25)-SUM(K20:K22))/SUM(K20:K22)</f>
        <v>0.44868269470125449</v>
      </c>
      <c r="R9" s="23"/>
      <c r="S9" s="23" t="s">
        <v>4</v>
      </c>
      <c r="T9" s="26">
        <v>1262.3</v>
      </c>
      <c r="U9" s="21">
        <f t="shared" si="3"/>
        <v>1.4066730219256434</v>
      </c>
      <c r="V9" s="21">
        <f t="shared" si="0"/>
        <v>0.18548084147257701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x14ac:dyDescent="0.35">
      <c r="A10" s="24">
        <v>43800</v>
      </c>
      <c r="B10" s="20">
        <v>3250944.8571607266</v>
      </c>
      <c r="C10" s="21"/>
      <c r="D10" s="21"/>
      <c r="E10" s="19" t="s">
        <v>3</v>
      </c>
      <c r="F10" s="5">
        <f>SUM(B26:B28)</f>
        <v>19337672.08426062</v>
      </c>
      <c r="G10" s="12">
        <f t="shared" si="1"/>
        <v>0.45761000062995993</v>
      </c>
      <c r="H10" s="12">
        <f>(SUM(B26:B28)-SUM(B23:B25))/SUM(B23:B25)</f>
        <v>-0.23050933794251247</v>
      </c>
      <c r="I10" s="23"/>
      <c r="J10" s="22">
        <v>43800</v>
      </c>
      <c r="K10" s="27">
        <v>141470</v>
      </c>
      <c r="L10" s="21"/>
      <c r="M10" s="21"/>
      <c r="N10" s="19" t="s">
        <v>3</v>
      </c>
      <c r="O10" s="5">
        <f>SUM(K26:K28)</f>
        <v>366399</v>
      </c>
      <c r="P10" s="12">
        <f t="shared" si="2"/>
        <v>-0.52688889864496691</v>
      </c>
      <c r="Q10" s="12">
        <f>(SUM(K26:K28)-SUM(K23:K25))/SUM(K23:K25)</f>
        <v>-0.51194434232189379</v>
      </c>
      <c r="R10" s="23"/>
      <c r="S10" s="23" t="s">
        <v>3</v>
      </c>
      <c r="T10" s="26">
        <v>936.9</v>
      </c>
      <c r="U10" s="21">
        <f t="shared" si="3"/>
        <v>0.54323834623620482</v>
      </c>
      <c r="V10" s="21">
        <f t="shared" si="0"/>
        <v>-0.25778341123346271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x14ac:dyDescent="0.35">
      <c r="A11" s="24">
        <v>43831</v>
      </c>
      <c r="B11" s="20">
        <v>3893196.9669499528</v>
      </c>
      <c r="C11" s="21"/>
      <c r="D11" s="21"/>
      <c r="E11" s="19" t="s">
        <v>2</v>
      </c>
      <c r="F11" s="5">
        <f>SUM(B29:B31)</f>
        <v>17050123.270465784</v>
      </c>
      <c r="G11" s="12">
        <f t="shared" si="1"/>
        <v>9.3458595738834693E-2</v>
      </c>
      <c r="H11" s="12">
        <f>(SUM(B29:B31)-SUM(B26:B28))/SUM(B26:B28)</f>
        <v>-0.11829494283630579</v>
      </c>
      <c r="I11" s="23"/>
      <c r="J11" s="22">
        <v>43831</v>
      </c>
      <c r="K11" s="27">
        <v>360604</v>
      </c>
      <c r="L11" s="21"/>
      <c r="M11" s="21"/>
      <c r="N11" s="19" t="s">
        <v>2</v>
      </c>
      <c r="O11" s="5">
        <f>SUM(K29:K31)</f>
        <v>326794</v>
      </c>
      <c r="P11" s="12">
        <f t="shared" si="2"/>
        <v>-0.35831777205724979</v>
      </c>
      <c r="Q11" s="12">
        <f>(SUM(K29:K31)-SUM(K26:K28))/SUM(K26:K28)</f>
        <v>-0.10809254392069848</v>
      </c>
      <c r="R11" s="23"/>
      <c r="S11" s="23" t="s">
        <v>2</v>
      </c>
      <c r="T11" s="26">
        <v>805.1</v>
      </c>
      <c r="U11" s="21">
        <f t="shared" si="3"/>
        <v>6.2277345296213281E-2</v>
      </c>
      <c r="V11" s="21">
        <f t="shared" si="0"/>
        <v>-0.1406766997545095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x14ac:dyDescent="0.35">
      <c r="A12" s="24">
        <v>43862</v>
      </c>
      <c r="B12" s="20">
        <v>2039251.0958452353</v>
      </c>
      <c r="C12" s="21"/>
      <c r="D12" s="21"/>
      <c r="E12" s="19" t="s">
        <v>1</v>
      </c>
      <c r="F12" s="5">
        <f>SUM(B32:B34)</f>
        <v>18851668.070817091</v>
      </c>
      <c r="G12" s="12">
        <f t="shared" si="1"/>
        <v>-1.2563625747072021E-2</v>
      </c>
      <c r="H12" s="12">
        <f>(SUM(B32:B34)-SUM(B29:B31))/SUM(B29:B31)</f>
        <v>0.10566168770591483</v>
      </c>
      <c r="I12" s="23"/>
      <c r="J12" s="22">
        <v>43862</v>
      </c>
      <c r="K12" s="27">
        <v>128778</v>
      </c>
      <c r="L12" s="21"/>
      <c r="M12" s="21"/>
      <c r="N12" s="19" t="s">
        <v>1</v>
      </c>
      <c r="O12" s="5">
        <f>SUM(K32:K34)</f>
        <v>485127</v>
      </c>
      <c r="P12" s="12">
        <f t="shared" si="2"/>
        <v>-6.3853559416229111E-2</v>
      </c>
      <c r="Q12" s="12">
        <f>(SUM(K32:K34)-SUM(K29:K31))/SUM(K29:K31)</f>
        <v>0.48450399946143441</v>
      </c>
      <c r="R12" s="23"/>
      <c r="S12" s="23" t="s">
        <v>1</v>
      </c>
      <c r="T12" s="26">
        <v>1133.9000000000001</v>
      </c>
      <c r="U12" s="21">
        <f t="shared" si="3"/>
        <v>6.4894815927873911E-2</v>
      </c>
      <c r="V12" s="21">
        <f t="shared" si="0"/>
        <v>0.40839647248788979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x14ac:dyDescent="0.35">
      <c r="A13" s="24">
        <v>43891</v>
      </c>
      <c r="B13" s="20">
        <v>2887766.4638002012</v>
      </c>
      <c r="C13" s="21"/>
      <c r="D13" s="21"/>
      <c r="E13" s="19" t="s">
        <v>0</v>
      </c>
      <c r="F13" s="5">
        <f>SUM(B35:B37)</f>
        <v>19596321.475312933</v>
      </c>
      <c r="G13" s="12">
        <f t="shared" si="1"/>
        <v>-0.22021708092758438</v>
      </c>
      <c r="H13" s="12">
        <f>(SUM(B35:B37)-SUM(B32:B34))/SUM(B32:B34)</f>
        <v>3.9500663904038662E-2</v>
      </c>
      <c r="I13" s="23"/>
      <c r="J13" s="22">
        <v>43891</v>
      </c>
      <c r="K13" s="27">
        <v>370311</v>
      </c>
      <c r="L13" s="21"/>
      <c r="M13" s="21"/>
      <c r="N13" s="19" t="s">
        <v>0</v>
      </c>
      <c r="O13" s="5">
        <f>SUM(K35:K37)</f>
        <v>484389</v>
      </c>
      <c r="P13" s="12">
        <f t="shared" si="2"/>
        <v>-0.35477773692875753</v>
      </c>
      <c r="Q13" s="12">
        <f>(SUM(K35:K37)-SUM(K32:K34))/SUM(K32:K34)</f>
        <v>-1.5212511363003915E-3</v>
      </c>
      <c r="R13" s="23"/>
      <c r="S13" s="23" t="s">
        <v>0</v>
      </c>
      <c r="T13" s="25">
        <v>964.3</v>
      </c>
      <c r="U13" s="21">
        <f t="shared" si="3"/>
        <v>-0.23607700229739365</v>
      </c>
      <c r="V13" s="21">
        <f t="shared" si="0"/>
        <v>-0.14957227268718593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x14ac:dyDescent="0.35">
      <c r="A14" s="24">
        <v>43922</v>
      </c>
      <c r="B14" s="20">
        <v>3842443.1532117873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423014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35">
      <c r="A15" s="24">
        <v>43952</v>
      </c>
      <c r="B15" s="20">
        <v>5157117.1882070173</v>
      </c>
      <c r="C15" s="21">
        <f t="shared" ref="C15:C39" si="4">(B15-B3)/B3</f>
        <v>4.2641372736158614</v>
      </c>
      <c r="D15" s="21"/>
      <c r="E15" s="21"/>
      <c r="F15" s="21"/>
      <c r="G15" s="21"/>
      <c r="H15" s="21"/>
      <c r="I15" s="23"/>
      <c r="J15" s="22">
        <v>43952</v>
      </c>
      <c r="K15" s="27">
        <v>205452</v>
      </c>
      <c r="L15" s="21">
        <f t="shared" ref="L15:L39" si="5">(K15-K3)/K3</f>
        <v>2.715561985712994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35">
      <c r="A16" s="24">
        <v>43983</v>
      </c>
      <c r="B16" s="20">
        <v>4267137.9358317172</v>
      </c>
      <c r="C16" s="21">
        <f t="shared" si="4"/>
        <v>2.8598891684895791</v>
      </c>
      <c r="D16" s="21"/>
      <c r="E16" s="21"/>
      <c r="F16" s="21"/>
      <c r="G16" s="21"/>
      <c r="H16" s="21"/>
      <c r="I16" s="23"/>
      <c r="J16" s="22">
        <v>43983</v>
      </c>
      <c r="K16" s="27">
        <v>145980</v>
      </c>
      <c r="L16" s="21">
        <f t="shared" si="5"/>
        <v>1.1314682864151384</v>
      </c>
      <c r="M16" s="21"/>
      <c r="N16" s="21"/>
      <c r="O16" s="21"/>
      <c r="P16" s="21"/>
      <c r="Q16" s="21"/>
      <c r="R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x14ac:dyDescent="0.35">
      <c r="A17" s="24">
        <v>44013</v>
      </c>
      <c r="B17" s="20">
        <v>5059056.0900700781</v>
      </c>
      <c r="C17" s="21">
        <f t="shared" si="4"/>
        <v>2.9956465577122811</v>
      </c>
      <c r="D17" s="21"/>
      <c r="E17" s="21"/>
      <c r="F17" s="21"/>
      <c r="G17" s="21"/>
      <c r="H17" s="21"/>
      <c r="I17" s="23"/>
      <c r="J17" s="22">
        <v>44013</v>
      </c>
      <c r="K17" s="27">
        <v>155337</v>
      </c>
      <c r="L17" s="21">
        <f t="shared" si="5"/>
        <v>1.6044027898866609</v>
      </c>
      <c r="M17" s="21"/>
      <c r="N17" s="21"/>
      <c r="O17" s="21"/>
      <c r="P17" s="21"/>
      <c r="Q17" s="21"/>
      <c r="R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1:35" x14ac:dyDescent="0.35">
      <c r="A18" s="24">
        <v>44044</v>
      </c>
      <c r="B18" s="20">
        <v>4625994.6534136999</v>
      </c>
      <c r="C18" s="21">
        <f t="shared" si="4"/>
        <v>2.2779224488297238</v>
      </c>
      <c r="D18" s="21"/>
      <c r="E18" s="21"/>
      <c r="F18" s="21"/>
      <c r="G18" s="21"/>
      <c r="H18" s="21"/>
      <c r="I18" s="23"/>
      <c r="J18" s="22">
        <v>44044</v>
      </c>
      <c r="K18" s="27">
        <v>189920</v>
      </c>
      <c r="L18" s="21">
        <f t="shared" si="5"/>
        <v>1.9642115777808993</v>
      </c>
      <c r="M18" s="21"/>
      <c r="N18" s="21"/>
      <c r="O18" s="21"/>
      <c r="P18" s="21"/>
      <c r="Q18" s="21"/>
      <c r="R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x14ac:dyDescent="0.35">
      <c r="A19" s="24">
        <v>44075</v>
      </c>
      <c r="B19" s="20">
        <v>5907787.7388414303</v>
      </c>
      <c r="C19" s="21">
        <f t="shared" si="4"/>
        <v>3.2901160202034943</v>
      </c>
      <c r="D19" s="21"/>
      <c r="E19" s="21"/>
      <c r="F19" s="21"/>
      <c r="G19" s="21"/>
      <c r="H19" s="21"/>
      <c r="I19" s="23"/>
      <c r="J19" s="22">
        <v>44075</v>
      </c>
      <c r="K19" s="27">
        <v>164020</v>
      </c>
      <c r="L19" s="21">
        <f t="shared" si="5"/>
        <v>1.8656789433223846</v>
      </c>
      <c r="M19" s="21"/>
      <c r="N19" s="21"/>
      <c r="O19" s="21"/>
      <c r="P19" s="21"/>
      <c r="Q19" s="21"/>
      <c r="R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35" x14ac:dyDescent="0.35">
      <c r="A20" s="24">
        <v>44105</v>
      </c>
      <c r="B20" s="20">
        <v>5376209.1779803624</v>
      </c>
      <c r="C20" s="21">
        <f t="shared" si="4"/>
        <v>2.7190612336848772</v>
      </c>
      <c r="D20" s="21"/>
      <c r="E20" s="21"/>
      <c r="F20" s="21"/>
      <c r="G20" s="21"/>
      <c r="H20" s="21"/>
      <c r="I20" s="23"/>
      <c r="J20" s="22">
        <v>44105</v>
      </c>
      <c r="K20" s="27">
        <v>147780</v>
      </c>
      <c r="L20" s="21">
        <f t="shared" si="5"/>
        <v>1.8489907655530065</v>
      </c>
      <c r="M20" s="21"/>
      <c r="N20" s="21"/>
      <c r="O20" s="21"/>
      <c r="P20" s="21"/>
      <c r="Q20" s="21"/>
      <c r="R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</row>
    <row r="21" spans="1:35" x14ac:dyDescent="0.35">
      <c r="A21" s="24">
        <v>44136</v>
      </c>
      <c r="B21" s="20">
        <v>6442936.6986232921</v>
      </c>
      <c r="C21" s="21">
        <f t="shared" si="4"/>
        <v>1.5299832643335081</v>
      </c>
      <c r="D21" s="21"/>
      <c r="E21" s="21"/>
      <c r="F21" s="21"/>
      <c r="G21" s="21"/>
      <c r="H21" s="21"/>
      <c r="I21" s="23"/>
      <c r="J21" s="22">
        <v>44136</v>
      </c>
      <c r="K21" s="27">
        <v>164484</v>
      </c>
      <c r="L21" s="21">
        <f t="shared" si="5"/>
        <v>1.5253945833077442</v>
      </c>
      <c r="M21" s="21"/>
      <c r="N21" s="21"/>
      <c r="O21" s="21"/>
      <c r="P21" s="21"/>
      <c r="Q21" s="21"/>
      <c r="R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35">
      <c r="A22" s="24">
        <v>44166</v>
      </c>
      <c r="B22" s="20">
        <v>7272380.9927400388</v>
      </c>
      <c r="C22" s="21">
        <f t="shared" si="4"/>
        <v>1.2370053360706674</v>
      </c>
      <c r="D22" s="21"/>
      <c r="E22" s="21"/>
      <c r="F22" s="21"/>
      <c r="G22" s="21"/>
      <c r="H22" s="21"/>
      <c r="I22" s="23"/>
      <c r="J22" s="22">
        <v>44166</v>
      </c>
      <c r="K22" s="27">
        <v>205953</v>
      </c>
      <c r="L22" s="21">
        <f t="shared" si="5"/>
        <v>0.45580688485191206</v>
      </c>
      <c r="M22" s="21"/>
      <c r="N22" s="21"/>
      <c r="O22" s="21"/>
      <c r="P22" s="21"/>
      <c r="Q22" s="21"/>
      <c r="R22" s="21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35">
      <c r="A23" s="24">
        <v>44197</v>
      </c>
      <c r="B23" s="20">
        <v>9642466.6563438624</v>
      </c>
      <c r="C23" s="21">
        <f t="shared" si="4"/>
        <v>1.4767477058572918</v>
      </c>
      <c r="D23" s="21"/>
      <c r="E23" s="21"/>
      <c r="F23" s="21"/>
      <c r="G23" s="21"/>
      <c r="H23" s="21"/>
      <c r="I23" s="23"/>
      <c r="J23" s="22">
        <v>44197</v>
      </c>
      <c r="K23" s="27">
        <v>344636</v>
      </c>
      <c r="L23" s="21">
        <f t="shared" si="5"/>
        <v>-4.4281261439140997E-2</v>
      </c>
      <c r="M23" s="21"/>
      <c r="N23" s="21"/>
      <c r="O23" s="21"/>
      <c r="P23" s="21"/>
      <c r="Q23" s="21"/>
      <c r="R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35">
      <c r="A24" s="24">
        <v>44228</v>
      </c>
      <c r="B24" s="20">
        <v>7840286.1168913599</v>
      </c>
      <c r="C24" s="21">
        <f t="shared" si="4"/>
        <v>2.8446889315715644</v>
      </c>
      <c r="D24" s="21"/>
      <c r="E24" s="21"/>
      <c r="F24" s="21"/>
      <c r="G24" s="21"/>
      <c r="H24" s="21"/>
      <c r="I24" s="23"/>
      <c r="J24" s="22">
        <v>44228</v>
      </c>
      <c r="K24" s="27">
        <v>195322</v>
      </c>
      <c r="L24" s="21">
        <f t="shared" si="5"/>
        <v>0.51673422478994857</v>
      </c>
      <c r="M24" s="21"/>
      <c r="N24" s="21"/>
      <c r="O24" s="21"/>
      <c r="P24" s="21"/>
      <c r="Q24" s="21"/>
      <c r="R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35">
      <c r="A25" s="24">
        <v>44256</v>
      </c>
      <c r="B25" s="20">
        <v>7647730.3343244754</v>
      </c>
      <c r="C25" s="21">
        <f t="shared" si="4"/>
        <v>1.6483202260962355</v>
      </c>
      <c r="D25" s="21"/>
      <c r="E25" s="21"/>
      <c r="F25" s="21"/>
      <c r="G25" s="21"/>
      <c r="H25" s="21"/>
      <c r="I25" s="23"/>
      <c r="J25" s="22">
        <v>44256</v>
      </c>
      <c r="K25" s="27">
        <v>210774</v>
      </c>
      <c r="L25" s="21">
        <f t="shared" si="5"/>
        <v>-0.43081896027933275</v>
      </c>
      <c r="M25" s="21"/>
      <c r="N25" s="21"/>
      <c r="O25" s="21"/>
      <c r="P25" s="21"/>
      <c r="Q25" s="21"/>
      <c r="R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35">
      <c r="A26" s="24">
        <v>44287</v>
      </c>
      <c r="B26" s="20">
        <v>6983348.6385143586</v>
      </c>
      <c r="C26" s="21">
        <f t="shared" si="4"/>
        <v>0.8174240606987716</v>
      </c>
      <c r="D26" s="21"/>
      <c r="E26" s="21"/>
      <c r="F26" s="21"/>
      <c r="G26" s="21"/>
      <c r="H26" s="21"/>
      <c r="I26" s="23"/>
      <c r="J26" s="22">
        <v>44287</v>
      </c>
      <c r="K26" s="27">
        <v>162674</v>
      </c>
      <c r="L26" s="21">
        <f t="shared" si="5"/>
        <v>-0.61544062371458153</v>
      </c>
      <c r="M26" s="21"/>
      <c r="N26" s="21"/>
      <c r="O26" s="21"/>
      <c r="P26" s="21"/>
      <c r="Q26" s="21"/>
      <c r="R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35" x14ac:dyDescent="0.35">
      <c r="A27" s="24">
        <v>44317</v>
      </c>
      <c r="B27" s="20">
        <v>6594769.0569442697</v>
      </c>
      <c r="C27" s="21">
        <f t="shared" si="4"/>
        <v>0.27877044795972206</v>
      </c>
      <c r="D27" s="21"/>
      <c r="E27" s="21"/>
      <c r="F27" s="21"/>
      <c r="G27" s="21"/>
      <c r="H27" s="21"/>
      <c r="I27" s="23"/>
      <c r="J27" s="22">
        <v>44317</v>
      </c>
      <c r="K27" s="27">
        <v>103467</v>
      </c>
      <c r="L27" s="21">
        <f t="shared" si="5"/>
        <v>-0.49639331814730447</v>
      </c>
      <c r="M27" s="21"/>
      <c r="N27" s="21"/>
      <c r="O27" s="21"/>
      <c r="P27" s="21"/>
      <c r="Q27" s="21"/>
      <c r="R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1:35" x14ac:dyDescent="0.35">
      <c r="A28" s="24">
        <v>44348</v>
      </c>
      <c r="B28" s="20">
        <v>5759554.3888019938</v>
      </c>
      <c r="C28" s="21">
        <f t="shared" si="4"/>
        <v>0.34974647536894926</v>
      </c>
      <c r="D28" s="21"/>
      <c r="E28" s="21"/>
      <c r="F28" s="21"/>
      <c r="G28" s="21"/>
      <c r="H28" s="21"/>
      <c r="I28" s="23"/>
      <c r="J28" s="22">
        <v>44348</v>
      </c>
      <c r="K28" s="27">
        <v>100258</v>
      </c>
      <c r="L28" s="21">
        <f t="shared" si="5"/>
        <v>-0.31320728866968078</v>
      </c>
      <c r="M28" s="21"/>
      <c r="N28" s="21"/>
      <c r="O28" s="21"/>
      <c r="P28" s="21"/>
      <c r="Q28" s="21"/>
      <c r="R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35" x14ac:dyDescent="0.35">
      <c r="A29" s="24">
        <v>44378</v>
      </c>
      <c r="B29" s="20">
        <v>5267467.4889066368</v>
      </c>
      <c r="C29" s="21">
        <f t="shared" si="4"/>
        <v>4.1195708275626526E-2</v>
      </c>
      <c r="D29" s="21"/>
      <c r="E29" s="21"/>
      <c r="F29" s="21"/>
      <c r="G29" s="21"/>
      <c r="H29" s="21"/>
      <c r="I29" s="23"/>
      <c r="J29" s="22">
        <v>44378</v>
      </c>
      <c r="K29" s="27">
        <v>98102</v>
      </c>
      <c r="L29" s="21">
        <f t="shared" si="5"/>
        <v>-0.36845696775398007</v>
      </c>
      <c r="M29" s="21"/>
      <c r="N29" s="21"/>
      <c r="O29" s="21"/>
      <c r="P29" s="21"/>
      <c r="Q29" s="21"/>
      <c r="R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35" x14ac:dyDescent="0.35">
      <c r="A30" s="24">
        <v>44409</v>
      </c>
      <c r="B30" s="20">
        <v>5953171.2644434348</v>
      </c>
      <c r="C30" s="21">
        <f t="shared" si="4"/>
        <v>0.28689540530496721</v>
      </c>
      <c r="D30" s="21"/>
      <c r="E30" s="21"/>
      <c r="F30" s="21"/>
      <c r="G30" s="21"/>
      <c r="H30" s="21"/>
      <c r="I30" s="23"/>
      <c r="J30" s="22">
        <v>44409</v>
      </c>
      <c r="K30" s="27">
        <v>104086</v>
      </c>
      <c r="L30" s="21">
        <f t="shared" si="5"/>
        <v>-0.4519481887110362</v>
      </c>
      <c r="M30" s="21"/>
      <c r="N30" s="21"/>
      <c r="O30" s="21"/>
      <c r="P30" s="21"/>
      <c r="Q30" s="21"/>
      <c r="R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1:35" x14ac:dyDescent="0.35">
      <c r="A31" s="24">
        <v>44440</v>
      </c>
      <c r="B31" s="20">
        <v>5829484.5171157112</v>
      </c>
      <c r="C31" s="21">
        <f t="shared" si="4"/>
        <v>-1.3254237489086737E-2</v>
      </c>
      <c r="D31" s="21"/>
      <c r="E31" s="21"/>
      <c r="F31" s="21"/>
      <c r="G31" s="21"/>
      <c r="H31" s="21"/>
      <c r="I31" s="23"/>
      <c r="J31" s="22">
        <v>44440</v>
      </c>
      <c r="K31" s="27">
        <v>124606</v>
      </c>
      <c r="L31" s="21">
        <f t="shared" si="5"/>
        <v>-0.24029996341909524</v>
      </c>
      <c r="M31" s="21"/>
      <c r="N31" s="21"/>
      <c r="O31" s="21"/>
      <c r="P31" s="21"/>
      <c r="Q31" s="21"/>
      <c r="R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</row>
    <row r="32" spans="1:35" x14ac:dyDescent="0.35">
      <c r="A32" s="24">
        <v>44470</v>
      </c>
      <c r="B32" s="20">
        <v>5380550.3626683336</v>
      </c>
      <c r="C32" s="21">
        <f t="shared" si="4"/>
        <v>8.0748061398941992E-4</v>
      </c>
      <c r="D32" s="21"/>
      <c r="E32" s="21"/>
      <c r="F32" s="21"/>
      <c r="G32" s="21"/>
      <c r="H32" s="21"/>
      <c r="I32" s="23"/>
      <c r="J32" s="22">
        <v>44470</v>
      </c>
      <c r="K32" s="27">
        <v>126372</v>
      </c>
      <c r="L32" s="21">
        <f t="shared" si="5"/>
        <v>-0.14486398700771416</v>
      </c>
      <c r="M32" s="21"/>
      <c r="N32" s="21"/>
      <c r="O32" s="21"/>
      <c r="P32" s="21"/>
      <c r="Q32" s="21"/>
      <c r="R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5" x14ac:dyDescent="0.35">
      <c r="A33" s="24">
        <v>44501</v>
      </c>
      <c r="B33" s="20">
        <v>6811586.4199475851</v>
      </c>
      <c r="C33" s="21">
        <f t="shared" si="4"/>
        <v>5.7217653776276418E-2</v>
      </c>
      <c r="D33" s="21"/>
      <c r="E33" s="21"/>
      <c r="F33" s="21"/>
      <c r="G33" s="21"/>
      <c r="H33" s="21"/>
      <c r="I33" s="23"/>
      <c r="J33" s="22">
        <v>44501</v>
      </c>
      <c r="K33" s="27">
        <v>179140</v>
      </c>
      <c r="L33" s="21">
        <f t="shared" si="5"/>
        <v>8.910289146664721E-2</v>
      </c>
      <c r="M33" s="21"/>
      <c r="N33" s="21"/>
      <c r="O33" s="21"/>
      <c r="P33" s="21"/>
      <c r="Q33" s="21"/>
      <c r="R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5" x14ac:dyDescent="0.35">
      <c r="A34" s="24">
        <v>44531</v>
      </c>
      <c r="B34" s="20">
        <v>6659531.28820117</v>
      </c>
      <c r="C34" s="21">
        <f t="shared" si="4"/>
        <v>-8.4270846803910823E-2</v>
      </c>
      <c r="D34" s="21"/>
      <c r="E34" s="21"/>
      <c r="F34" s="21"/>
      <c r="G34" s="21"/>
      <c r="H34" s="21"/>
      <c r="I34" s="23"/>
      <c r="J34" s="22">
        <v>44531</v>
      </c>
      <c r="K34" s="27">
        <v>179615</v>
      </c>
      <c r="L34" s="21">
        <f t="shared" si="5"/>
        <v>-0.12788354624598816</v>
      </c>
      <c r="M34" s="21"/>
      <c r="N34" s="21"/>
      <c r="O34" s="21"/>
      <c r="P34" s="21"/>
      <c r="Q34" s="21"/>
      <c r="R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1:35" x14ac:dyDescent="0.35">
      <c r="A35" s="24">
        <v>44562</v>
      </c>
      <c r="B35" s="20">
        <v>8404327.1096729562</v>
      </c>
      <c r="C35" s="21">
        <f t="shared" si="4"/>
        <v>-0.12840485643331973</v>
      </c>
      <c r="D35" s="21"/>
      <c r="E35" s="21"/>
      <c r="F35" s="21"/>
      <c r="G35" s="21"/>
      <c r="H35" s="21"/>
      <c r="I35" s="23"/>
      <c r="J35" s="22">
        <v>44562</v>
      </c>
      <c r="K35" s="27">
        <v>230964</v>
      </c>
      <c r="L35" s="21">
        <f t="shared" si="5"/>
        <v>-0.32983205468958554</v>
      </c>
      <c r="M35" s="21"/>
      <c r="N35" s="21"/>
      <c r="O35" s="21"/>
      <c r="P35" s="21"/>
      <c r="Q35" s="21"/>
      <c r="R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1:35" x14ac:dyDescent="0.35">
      <c r="A36" s="24">
        <v>44593</v>
      </c>
      <c r="B36" s="20">
        <v>5854943.5970302466</v>
      </c>
      <c r="C36" s="21">
        <f t="shared" si="4"/>
        <v>-0.25322322301271999</v>
      </c>
      <c r="D36" s="21"/>
      <c r="E36" s="21"/>
      <c r="F36" s="21"/>
      <c r="G36" s="21"/>
      <c r="H36" s="21"/>
      <c r="I36" s="23"/>
      <c r="J36" s="22">
        <v>44593</v>
      </c>
      <c r="K36" s="27">
        <v>130732</v>
      </c>
      <c r="L36" s="21">
        <f t="shared" si="5"/>
        <v>-0.33068471549543832</v>
      </c>
      <c r="M36" s="21"/>
      <c r="N36" s="21"/>
      <c r="O36" s="21"/>
      <c r="P36" s="21"/>
      <c r="Q36" s="21"/>
      <c r="R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5" x14ac:dyDescent="0.35">
      <c r="A37" s="24">
        <v>44621</v>
      </c>
      <c r="B37" s="20">
        <v>5337050.7686097324</v>
      </c>
      <c r="C37" s="21">
        <f t="shared" si="4"/>
        <v>-0.30213925762313709</v>
      </c>
      <c r="D37" s="21"/>
      <c r="E37" s="21"/>
      <c r="F37" s="21"/>
      <c r="G37" s="21"/>
      <c r="H37" s="21"/>
      <c r="I37" s="23"/>
      <c r="J37" s="22">
        <v>44621</v>
      </c>
      <c r="K37" s="27">
        <v>122693</v>
      </c>
      <c r="L37" s="21">
        <f t="shared" si="5"/>
        <v>-0.41789309876929792</v>
      </c>
      <c r="M37" s="21"/>
      <c r="N37" s="21"/>
      <c r="O37" s="21"/>
      <c r="P37" s="21"/>
      <c r="Q37" s="21"/>
      <c r="R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5" x14ac:dyDescent="0.35">
      <c r="A38" s="24">
        <v>44652</v>
      </c>
      <c r="B38" s="20">
        <v>4808032.3202229571</v>
      </c>
      <c r="C38" s="21">
        <f t="shared" si="4"/>
        <v>-0.31150046072369364</v>
      </c>
      <c r="D38" s="21"/>
      <c r="E38" s="21"/>
      <c r="F38" s="21"/>
      <c r="G38" s="21"/>
      <c r="H38" s="21"/>
      <c r="I38" s="23"/>
      <c r="J38" s="22">
        <v>44652</v>
      </c>
      <c r="K38" s="27">
        <v>111410</v>
      </c>
      <c r="L38" s="21">
        <f t="shared" si="5"/>
        <v>-0.31513333415296851</v>
      </c>
      <c r="M38" s="21"/>
      <c r="N38" s="21"/>
      <c r="O38" s="21"/>
      <c r="P38" s="21"/>
      <c r="Q38" s="21"/>
      <c r="R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5" x14ac:dyDescent="0.35">
      <c r="A39" s="24">
        <v>44682</v>
      </c>
      <c r="B39" s="20">
        <v>4525945.0434677582</v>
      </c>
      <c r="C39" s="21">
        <f t="shared" si="4"/>
        <v>-0.31370681757203411</v>
      </c>
      <c r="D39" s="21"/>
      <c r="E39" s="21"/>
      <c r="F39" s="21"/>
      <c r="G39" s="21"/>
      <c r="H39" s="21"/>
      <c r="I39" s="23"/>
      <c r="J39" s="22">
        <v>44682</v>
      </c>
      <c r="K39" s="27">
        <v>105670</v>
      </c>
      <c r="L39" s="21">
        <f t="shared" si="5"/>
        <v>2.1291812848541081E-2</v>
      </c>
      <c r="M39" s="21"/>
      <c r="N39" s="21"/>
      <c r="O39" s="21"/>
      <c r="P39" s="21"/>
      <c r="Q39" s="21"/>
      <c r="R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1:35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5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EB12-7C48-44BD-850B-C50688C0CAFD}">
  <dimension ref="A1:AA41"/>
  <sheetViews>
    <sheetView topLeftCell="J1" zoomScale="65" zoomScaleNormal="65" workbookViewId="0">
      <selection activeCell="S2" sqref="S2:V13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8.0898437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20.54296875" customWidth="1"/>
    <col min="25" max="27" width="11.81640625" bestFit="1" customWidth="1"/>
  </cols>
  <sheetData>
    <row r="1" spans="1:27" x14ac:dyDescent="0.35">
      <c r="A1" s="22" t="s">
        <v>109</v>
      </c>
      <c r="B1" s="23"/>
      <c r="C1" s="21"/>
      <c r="D1" s="21"/>
      <c r="E1" s="21"/>
      <c r="F1" s="21"/>
      <c r="G1" s="21"/>
      <c r="H1" s="21"/>
      <c r="I1" s="23"/>
      <c r="J1" s="23" t="s">
        <v>110</v>
      </c>
      <c r="K1" s="23"/>
      <c r="L1" s="21"/>
      <c r="M1" s="21"/>
      <c r="N1" s="21"/>
      <c r="O1" s="21"/>
      <c r="P1" s="21"/>
      <c r="Q1" s="21"/>
      <c r="R1" s="23"/>
      <c r="S1" s="23" t="s">
        <v>199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11697517.092961339</v>
      </c>
      <c r="C3" s="21"/>
      <c r="D3" s="21"/>
      <c r="E3" s="19" t="s">
        <v>10</v>
      </c>
      <c r="F3" s="5">
        <f>SUM(B5:B7)</f>
        <v>32847386.133282922</v>
      </c>
      <c r="G3" s="12"/>
      <c r="H3" s="12"/>
      <c r="I3" s="23"/>
      <c r="J3" s="22">
        <v>43586</v>
      </c>
      <c r="K3" s="27">
        <v>214960</v>
      </c>
      <c r="L3" s="21"/>
      <c r="M3" s="21"/>
      <c r="N3" s="19" t="s">
        <v>10</v>
      </c>
      <c r="O3" s="5">
        <f>SUM(K5:K7)</f>
        <v>720620</v>
      </c>
      <c r="P3" s="12"/>
      <c r="Q3" s="12"/>
      <c r="R3" s="23"/>
      <c r="S3" s="23" t="s">
        <v>10</v>
      </c>
      <c r="T3" s="26">
        <v>403.7</v>
      </c>
      <c r="U3" s="21"/>
      <c r="V3" s="21"/>
      <c r="W3" s="23"/>
      <c r="X3" s="19" t="s">
        <v>235</v>
      </c>
      <c r="Y3" s="19">
        <f>SLOPE(U7:U13,G7:G13)</f>
        <v>0.23003151914706804</v>
      </c>
      <c r="Z3" s="19">
        <f>INTERCEPT(U7:U13,G7:G13)</f>
        <v>0.10986935254814</v>
      </c>
      <c r="AA3" s="19">
        <f>RSQ(U7:U13,G7:G13)</f>
        <v>0.50934353121110909</v>
      </c>
    </row>
    <row r="4" spans="1:27" x14ac:dyDescent="0.35">
      <c r="A4" s="24">
        <v>43617</v>
      </c>
      <c r="B4" s="20">
        <v>11860112.314178193</v>
      </c>
      <c r="C4" s="21"/>
      <c r="D4" s="21"/>
      <c r="E4" s="19" t="s">
        <v>9</v>
      </c>
      <c r="F4" s="5">
        <f>SUM(B8:B10)</f>
        <v>32375531.127679098</v>
      </c>
      <c r="G4" s="12"/>
      <c r="H4" s="12">
        <f>(SUM(B8:B10)-SUM(B5:B7))/SUM(B5:B7)</f>
        <v>-1.4365070136454855E-2</v>
      </c>
      <c r="I4" s="23"/>
      <c r="J4" s="22">
        <v>43617</v>
      </c>
      <c r="K4" s="27">
        <v>232395</v>
      </c>
      <c r="L4" s="21"/>
      <c r="M4" s="21"/>
      <c r="N4" s="19" t="s">
        <v>9</v>
      </c>
      <c r="O4" s="5">
        <f>SUM(K8:K10)</f>
        <v>805934</v>
      </c>
      <c r="P4" s="12"/>
      <c r="Q4" s="12">
        <f>(SUM(K8:K10)-SUM(K5:K7))/SUM(K5:K7)</f>
        <v>0.11838971996336488</v>
      </c>
      <c r="R4" s="23"/>
      <c r="S4" s="23" t="s">
        <v>9</v>
      </c>
      <c r="T4" s="26">
        <v>417.5</v>
      </c>
      <c r="U4" s="21"/>
      <c r="V4" s="21">
        <f t="shared" ref="V4:V13" si="0">(T4-T3)/T3</f>
        <v>3.4183799851374812E-2</v>
      </c>
      <c r="W4" s="23"/>
      <c r="X4" s="19" t="s">
        <v>236</v>
      </c>
      <c r="Y4" s="19">
        <f>SLOPE(V4:V13,H4:H13)</f>
        <v>0.33119983071321374</v>
      </c>
      <c r="Z4" s="19">
        <f>INTERCEPT(V4:V13,H4:H13)</f>
        <v>2.4544446861267059E-2</v>
      </c>
      <c r="AA4" s="19">
        <f>RSQ(V4:V13,H4:H13)</f>
        <v>0.39168159386974238</v>
      </c>
    </row>
    <row r="5" spans="1:27" x14ac:dyDescent="0.35">
      <c r="A5" s="24">
        <v>43647</v>
      </c>
      <c r="B5" s="20">
        <v>11327445.047712006</v>
      </c>
      <c r="C5" s="21"/>
      <c r="D5" s="21"/>
      <c r="E5" s="19" t="s">
        <v>8</v>
      </c>
      <c r="F5" s="5">
        <f>SUM(B11:B13)</f>
        <v>32737174.971972093</v>
      </c>
      <c r="G5" s="12"/>
      <c r="H5" s="12">
        <f>(SUM(B11:B13)-SUM(B8:B10))/SUM(B8:B10)</f>
        <v>1.1170282979043121E-2</v>
      </c>
      <c r="I5" s="23"/>
      <c r="J5" s="22">
        <v>43647</v>
      </c>
      <c r="K5" s="27">
        <v>236770</v>
      </c>
      <c r="L5" s="21"/>
      <c r="M5" s="21"/>
      <c r="N5" s="19" t="s">
        <v>8</v>
      </c>
      <c r="O5" s="5">
        <f>SUM(K11:K13)</f>
        <v>761548</v>
      </c>
      <c r="P5" s="12"/>
      <c r="Q5" s="12">
        <f>(SUM(K11:K13)-SUM(K8:K10))/SUM(K8:K10)</f>
        <v>-5.5073988688900087E-2</v>
      </c>
      <c r="R5" s="23"/>
      <c r="S5" s="23" t="s">
        <v>8</v>
      </c>
      <c r="T5" s="26">
        <v>409.9</v>
      </c>
      <c r="U5" s="21"/>
      <c r="V5" s="21">
        <f t="shared" si="0"/>
        <v>-1.8203592814371311E-2</v>
      </c>
      <c r="W5" s="23"/>
      <c r="X5" s="19" t="s">
        <v>237</v>
      </c>
      <c r="Y5" s="19">
        <f>SLOPE(U7:U13,P7:P13)</f>
        <v>0.28136424085007733</v>
      </c>
      <c r="Z5" s="19">
        <f>INTERCEPT(U7:U13,P7:P13)</f>
        <v>0.14263905414925679</v>
      </c>
      <c r="AA5" s="19">
        <f>RSQ(U7:U13,P7:P13)</f>
        <v>0.60679944462983704</v>
      </c>
    </row>
    <row r="6" spans="1:27" x14ac:dyDescent="0.35">
      <c r="A6" s="24">
        <v>43678</v>
      </c>
      <c r="B6" s="20">
        <v>11117013.028562585</v>
      </c>
      <c r="C6" s="21"/>
      <c r="D6" s="21"/>
      <c r="E6" s="19" t="s">
        <v>7</v>
      </c>
      <c r="F6" s="5">
        <f>SUM(B14:B16)</f>
        <v>40585378.568897113</v>
      </c>
      <c r="G6" s="12"/>
      <c r="H6" s="12">
        <f>(SUM(B14:B16)-SUM(B11:B13))/SUM(B11:B13)</f>
        <v>0.23973368513453752</v>
      </c>
      <c r="I6" s="23"/>
      <c r="J6" s="22">
        <v>43678</v>
      </c>
      <c r="K6" s="27">
        <v>245559</v>
      </c>
      <c r="L6" s="21"/>
      <c r="M6" s="21"/>
      <c r="N6" s="19" t="s">
        <v>7</v>
      </c>
      <c r="O6" s="5">
        <f>SUM(K14:K16)</f>
        <v>986718</v>
      </c>
      <c r="P6" s="12"/>
      <c r="Q6" s="12">
        <f>(SUM(K14:K16)-SUM(K11:K13))/SUM(K11:K13)</f>
        <v>0.29567407438533094</v>
      </c>
      <c r="R6" s="23"/>
      <c r="S6" s="23" t="s">
        <v>7</v>
      </c>
      <c r="T6" s="26">
        <v>460.6</v>
      </c>
      <c r="U6" s="21"/>
      <c r="V6" s="21">
        <f t="shared" si="0"/>
        <v>0.12368870456208843</v>
      </c>
      <c r="W6" s="23"/>
      <c r="X6" s="19" t="s">
        <v>238</v>
      </c>
      <c r="Y6" s="19">
        <f>SLOPE(V4:V13,Q4:Q13)</f>
        <v>0.23032040220767189</v>
      </c>
      <c r="Z6" s="19">
        <f>INTERCEPT(V4:V13,Q4:Q13)</f>
        <v>2.9389167794415732E-2</v>
      </c>
      <c r="AA6" s="19">
        <f>RSQ(V4:V13,Q4:Q13)</f>
        <v>0.4971102688933372</v>
      </c>
    </row>
    <row r="7" spans="1:27" x14ac:dyDescent="0.35">
      <c r="A7" s="24">
        <v>43709</v>
      </c>
      <c r="B7" s="20">
        <v>10402928.057008332</v>
      </c>
      <c r="C7" s="21"/>
      <c r="D7" s="21"/>
      <c r="E7" s="19" t="s">
        <v>6</v>
      </c>
      <c r="F7" s="5">
        <f>SUM(B17:B19)</f>
        <v>42943224.663699165</v>
      </c>
      <c r="G7" s="12">
        <f t="shared" ref="G7:G13" si="1">(F7-F3)/F3</f>
        <v>0.30735591835073112</v>
      </c>
      <c r="H7" s="12">
        <f>(SUM(B17:B19)-SUM(B14:B16))/SUM(B14:B16)</f>
        <v>5.809594927886181E-2</v>
      </c>
      <c r="I7" s="23"/>
      <c r="J7" s="22">
        <v>43709</v>
      </c>
      <c r="K7" s="27">
        <v>238291</v>
      </c>
      <c r="L7" s="21"/>
      <c r="M7" s="21"/>
      <c r="N7" s="19" t="s">
        <v>6</v>
      </c>
      <c r="O7" s="5">
        <f>SUM(K17:K19)</f>
        <v>858729</v>
      </c>
      <c r="P7" s="12">
        <f t="shared" ref="P7:P13" si="2">(O7-O3)/O3</f>
        <v>0.19165302100968609</v>
      </c>
      <c r="Q7" s="12">
        <f>(SUM(K17:K19)-SUM(K14:K16))/SUM(K14:K16)</f>
        <v>-0.12971183256006275</v>
      </c>
      <c r="R7" s="23"/>
      <c r="S7" s="23" t="s">
        <v>6</v>
      </c>
      <c r="T7" s="26">
        <v>472.9</v>
      </c>
      <c r="U7" s="21">
        <f t="shared" ref="U7:U13" si="3">(T7-T3)/T3</f>
        <v>0.17141441664602425</v>
      </c>
      <c r="V7" s="21">
        <f t="shared" si="0"/>
        <v>2.6704298740772806E-2</v>
      </c>
      <c r="W7" s="23"/>
    </row>
    <row r="8" spans="1:27" x14ac:dyDescent="0.35">
      <c r="A8" s="24">
        <v>43739</v>
      </c>
      <c r="B8" s="20">
        <v>10740755.5848688</v>
      </c>
      <c r="C8" s="21"/>
      <c r="D8" s="21"/>
      <c r="E8" s="19" t="s">
        <v>5</v>
      </c>
      <c r="F8" s="5">
        <f>SUM(B20:B22)</f>
        <v>42974408.179505304</v>
      </c>
      <c r="G8" s="12">
        <f t="shared" si="1"/>
        <v>0.32737307104020957</v>
      </c>
      <c r="H8" s="12">
        <f>(SUM(B20:B22)-SUM(B17:B19))/SUM(B17:B19)</f>
        <v>7.2615682800594651E-4</v>
      </c>
      <c r="I8" s="23"/>
      <c r="J8" s="22">
        <v>43739</v>
      </c>
      <c r="K8" s="27">
        <v>260966</v>
      </c>
      <c r="L8" s="21"/>
      <c r="M8" s="21"/>
      <c r="N8" s="19" t="s">
        <v>5</v>
      </c>
      <c r="O8" s="5">
        <f>SUM(K20:K22)</f>
        <v>829281</v>
      </c>
      <c r="P8" s="12">
        <f t="shared" si="2"/>
        <v>2.8968873381691306E-2</v>
      </c>
      <c r="Q8" s="12">
        <f>(SUM(K20:K22)-SUM(K17:K19))/SUM(K17:K19)</f>
        <v>-3.4292541651673579E-2</v>
      </c>
      <c r="R8" s="23"/>
      <c r="S8" s="23" t="s">
        <v>5</v>
      </c>
      <c r="T8" s="26">
        <v>469.8</v>
      </c>
      <c r="U8" s="21">
        <f t="shared" si="3"/>
        <v>0.12526946107784434</v>
      </c>
      <c r="V8" s="21">
        <f t="shared" si="0"/>
        <v>-6.5552971029815311E-3</v>
      </c>
      <c r="W8" s="23"/>
    </row>
    <row r="9" spans="1:27" x14ac:dyDescent="0.35">
      <c r="A9" s="24">
        <v>43770</v>
      </c>
      <c r="B9" s="20">
        <v>10695676.083571048</v>
      </c>
      <c r="C9" s="21"/>
      <c r="D9" s="21"/>
      <c r="E9" s="19" t="s">
        <v>4</v>
      </c>
      <c r="F9" s="5">
        <f>SUM(B23:B25)</f>
        <v>41896020.491130337</v>
      </c>
      <c r="G9" s="12">
        <f t="shared" si="1"/>
        <v>0.27976896378504201</v>
      </c>
      <c r="H9" s="12">
        <f>(SUM(B23:B25)-SUM(B20:B22))/SUM(B20:B22)</f>
        <v>-2.5093718193174665E-2</v>
      </c>
      <c r="I9" s="23"/>
      <c r="J9" s="22">
        <v>43770</v>
      </c>
      <c r="K9" s="27">
        <v>261458</v>
      </c>
      <c r="L9" s="21"/>
      <c r="M9" s="21"/>
      <c r="N9" s="19" t="s">
        <v>4</v>
      </c>
      <c r="O9" s="5">
        <f>SUM(K23:K25)</f>
        <v>892938</v>
      </c>
      <c r="P9" s="12">
        <f t="shared" si="2"/>
        <v>0.17253016224847284</v>
      </c>
      <c r="Q9" s="12">
        <f>(SUM(K23:K25)-SUM(K20:K22))/SUM(K20:K22)</f>
        <v>7.6761676681366145E-2</v>
      </c>
      <c r="R9" s="23"/>
      <c r="S9" s="23" t="s">
        <v>4</v>
      </c>
      <c r="T9" s="26">
        <v>511.7</v>
      </c>
      <c r="U9" s="21">
        <f t="shared" si="3"/>
        <v>0.24835325689192489</v>
      </c>
      <c r="V9" s="21">
        <f t="shared" si="0"/>
        <v>8.9186888037462705E-2</v>
      </c>
      <c r="W9" s="23"/>
    </row>
    <row r="10" spans="1:27" x14ac:dyDescent="0.35">
      <c r="A10" s="24">
        <v>43800</v>
      </c>
      <c r="B10" s="20">
        <v>10939099.459239248</v>
      </c>
      <c r="C10" s="21"/>
      <c r="D10" s="21"/>
      <c r="E10" s="19" t="s">
        <v>3</v>
      </c>
      <c r="F10" s="5">
        <f>SUM(B26:B28)</f>
        <v>40104713.267238915</v>
      </c>
      <c r="G10" s="12">
        <f t="shared" si="1"/>
        <v>-1.184331201548923E-2</v>
      </c>
      <c r="H10" s="12">
        <f>(SUM(B26:B28)-SUM(B23:B25))/SUM(B23:B25)</f>
        <v>-4.2756023194867723E-2</v>
      </c>
      <c r="I10" s="23"/>
      <c r="J10" s="22">
        <v>43800</v>
      </c>
      <c r="K10" s="27">
        <v>283510</v>
      </c>
      <c r="L10" s="21"/>
      <c r="M10" s="21"/>
      <c r="N10" s="19" t="s">
        <v>3</v>
      </c>
      <c r="O10" s="5">
        <f>SUM(K26:K28)</f>
        <v>764032</v>
      </c>
      <c r="P10" s="12">
        <f t="shared" si="2"/>
        <v>-0.22568352862722682</v>
      </c>
      <c r="Q10" s="12">
        <f>(SUM(K26:K28)-SUM(K23:K25))/SUM(K23:K25)</f>
        <v>-0.14436164660928305</v>
      </c>
      <c r="R10" s="23"/>
      <c r="S10" s="23" t="s">
        <v>3</v>
      </c>
      <c r="T10" s="26">
        <v>515</v>
      </c>
      <c r="U10" s="21">
        <f t="shared" si="3"/>
        <v>0.11810681719496303</v>
      </c>
      <c r="V10" s="21">
        <f t="shared" si="0"/>
        <v>6.4490912644127639E-3</v>
      </c>
      <c r="W10" s="23"/>
    </row>
    <row r="11" spans="1:27" x14ac:dyDescent="0.35">
      <c r="A11" s="24">
        <v>43831</v>
      </c>
      <c r="B11" s="20">
        <v>10155078.625671938</v>
      </c>
      <c r="C11" s="21"/>
      <c r="D11" s="21"/>
      <c r="E11" s="19" t="s">
        <v>2</v>
      </c>
      <c r="F11" s="5">
        <f>SUM(B29:B31)</f>
        <v>40442910.276545078</v>
      </c>
      <c r="G11" s="12">
        <f t="shared" si="1"/>
        <v>-5.8223722292277159E-2</v>
      </c>
      <c r="H11" s="12">
        <f>(SUM(B29:B31)-SUM(B26:B28))/SUM(B26:B28)</f>
        <v>8.4328494521972285E-3</v>
      </c>
      <c r="I11" s="23"/>
      <c r="J11" s="22">
        <v>43831</v>
      </c>
      <c r="K11" s="27">
        <v>235197</v>
      </c>
      <c r="L11" s="21"/>
      <c r="M11" s="21"/>
      <c r="N11" s="19" t="s">
        <v>2</v>
      </c>
      <c r="O11" s="5">
        <f>SUM(K29:K31)</f>
        <v>810141</v>
      </c>
      <c r="P11" s="12">
        <f t="shared" si="2"/>
        <v>-5.6581296311176171E-2</v>
      </c>
      <c r="Q11" s="12">
        <f>(SUM(K29:K31)-SUM(K26:K28))/SUM(K26:K28)</f>
        <v>6.0349566510303231E-2</v>
      </c>
      <c r="R11" s="23"/>
      <c r="S11" s="23" t="s">
        <v>2</v>
      </c>
      <c r="T11" s="26">
        <v>512.79999999999995</v>
      </c>
      <c r="U11" s="21">
        <f t="shared" si="3"/>
        <v>8.4373017551279295E-2</v>
      </c>
      <c r="V11" s="21">
        <f t="shared" si="0"/>
        <v>-4.2718446601942633E-3</v>
      </c>
      <c r="W11" s="23"/>
    </row>
    <row r="12" spans="1:27" x14ac:dyDescent="0.35">
      <c r="A12" s="24">
        <v>43862</v>
      </c>
      <c r="B12" s="20">
        <v>11903980.798979403</v>
      </c>
      <c r="C12" s="21"/>
      <c r="D12" s="21"/>
      <c r="E12" s="19" t="s">
        <v>1</v>
      </c>
      <c r="F12" s="5">
        <f>SUM(B32:B34)</f>
        <v>40858357.155340344</v>
      </c>
      <c r="G12" s="12">
        <f t="shared" si="1"/>
        <v>-4.9239794421976811E-2</v>
      </c>
      <c r="H12" s="12">
        <f>(SUM(B32:B34)-SUM(B29:B31))/SUM(B29:B31)</f>
        <v>1.0272427873129722E-2</v>
      </c>
      <c r="I12" s="23"/>
      <c r="J12" s="22">
        <v>43862</v>
      </c>
      <c r="K12" s="27">
        <v>254365</v>
      </c>
      <c r="L12" s="21"/>
      <c r="M12" s="21"/>
      <c r="N12" s="19" t="s">
        <v>1</v>
      </c>
      <c r="O12" s="5">
        <f>SUM(K32:K34)</f>
        <v>716199</v>
      </c>
      <c r="P12" s="12">
        <f t="shared" si="2"/>
        <v>-0.13636149869585823</v>
      </c>
      <c r="Q12" s="12">
        <f>(SUM(K32:K34)-SUM(K29:K31))/SUM(K29:K31)</f>
        <v>-0.11595759256721978</v>
      </c>
      <c r="R12" s="23"/>
      <c r="S12" s="23" t="s">
        <v>1</v>
      </c>
      <c r="T12" s="26">
        <v>528.9</v>
      </c>
      <c r="U12" s="21">
        <f t="shared" si="3"/>
        <v>0.12579821200510849</v>
      </c>
      <c r="V12" s="21">
        <f t="shared" si="0"/>
        <v>3.1396255850234055E-2</v>
      </c>
      <c r="W12" s="23"/>
    </row>
    <row r="13" spans="1:27" x14ac:dyDescent="0.35">
      <c r="A13" s="24">
        <v>43891</v>
      </c>
      <c r="B13" s="20">
        <v>10678115.547320753</v>
      </c>
      <c r="C13" s="21"/>
      <c r="D13" s="21"/>
      <c r="E13" s="19" t="s">
        <v>0</v>
      </c>
      <c r="F13" s="5">
        <f>SUM(B35:B37)</f>
        <v>38598174.268332638</v>
      </c>
      <c r="G13" s="12">
        <f t="shared" si="1"/>
        <v>-7.8715023148699173E-2</v>
      </c>
      <c r="H13" s="12">
        <f>(SUM(B35:B37)-SUM(B32:B34))/SUM(B32:B34)</f>
        <v>-5.5317517501123792E-2</v>
      </c>
      <c r="I13" s="23"/>
      <c r="J13" s="22">
        <v>43891</v>
      </c>
      <c r="K13" s="27">
        <v>271986</v>
      </c>
      <c r="L13" s="21"/>
      <c r="M13" s="21"/>
      <c r="N13" s="19" t="s">
        <v>0</v>
      </c>
      <c r="O13" s="5">
        <f>SUM(K35:K37)</f>
        <v>710747</v>
      </c>
      <c r="P13" s="12">
        <f t="shared" si="2"/>
        <v>-0.20403544255032263</v>
      </c>
      <c r="Q13" s="12">
        <f>(SUM(K35:K37)-SUM(K32:K34))/SUM(K32:K34)</f>
        <v>-7.6124094001806765E-3</v>
      </c>
      <c r="R13" s="23"/>
      <c r="S13" s="23" t="s">
        <v>0</v>
      </c>
      <c r="T13" s="25">
        <v>542.70000000000005</v>
      </c>
      <c r="U13" s="21">
        <f t="shared" si="3"/>
        <v>6.0582372483877385E-2</v>
      </c>
      <c r="V13" s="21">
        <f t="shared" si="0"/>
        <v>2.6091888825865134E-2</v>
      </c>
      <c r="W13" s="23"/>
    </row>
    <row r="14" spans="1:27" x14ac:dyDescent="0.35">
      <c r="A14" s="24">
        <v>43922</v>
      </c>
      <c r="B14" s="20">
        <v>13091233.777382333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365732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</row>
    <row r="15" spans="1:27" x14ac:dyDescent="0.35">
      <c r="A15" s="24">
        <v>43952</v>
      </c>
      <c r="B15" s="20">
        <v>14639946.258244608</v>
      </c>
      <c r="C15" s="21">
        <f t="shared" ref="C15:C39" si="4">(B15-B3)/B3</f>
        <v>0.25154305327356985</v>
      </c>
      <c r="D15" s="21"/>
      <c r="E15" s="21"/>
      <c r="F15" s="21"/>
      <c r="G15" s="21"/>
      <c r="H15" s="21"/>
      <c r="I15" s="23"/>
      <c r="J15" s="22">
        <v>43952</v>
      </c>
      <c r="K15" s="27">
        <v>341633</v>
      </c>
      <c r="L15" s="21">
        <f t="shared" ref="L15:L39" si="5">(K15-K3)/K3</f>
        <v>0.58928637886118351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</row>
    <row r="16" spans="1:27" x14ac:dyDescent="0.35">
      <c r="A16" s="24">
        <v>43983</v>
      </c>
      <c r="B16" s="20">
        <v>12854198.533270177</v>
      </c>
      <c r="C16" s="21">
        <f t="shared" si="4"/>
        <v>8.3817605833597486E-2</v>
      </c>
      <c r="D16" s="21"/>
      <c r="E16" s="21"/>
      <c r="F16" s="21"/>
      <c r="G16" s="21"/>
      <c r="H16" s="21"/>
      <c r="I16" s="23"/>
      <c r="J16" s="22">
        <v>43983</v>
      </c>
      <c r="K16" s="27">
        <v>279353</v>
      </c>
      <c r="L16" s="21">
        <f t="shared" si="5"/>
        <v>0.20206114589384452</v>
      </c>
      <c r="M16" s="21"/>
      <c r="N16" s="21"/>
      <c r="O16" s="21"/>
      <c r="P16" s="21"/>
      <c r="Q16" s="21"/>
      <c r="R16" s="23"/>
      <c r="W16" s="23"/>
    </row>
    <row r="17" spans="1:23" x14ac:dyDescent="0.35">
      <c r="A17" s="24">
        <v>44013</v>
      </c>
      <c r="B17" s="20">
        <v>15034031.468266595</v>
      </c>
      <c r="C17" s="21">
        <f t="shared" si="4"/>
        <v>0.32722175256133962</v>
      </c>
      <c r="D17" s="21"/>
      <c r="E17" s="21"/>
      <c r="F17" s="21"/>
      <c r="G17" s="21"/>
      <c r="H17" s="21"/>
      <c r="I17" s="23"/>
      <c r="J17" s="22">
        <v>44013</v>
      </c>
      <c r="K17" s="27">
        <v>312228</v>
      </c>
      <c r="L17" s="21">
        <f t="shared" si="5"/>
        <v>0.3186974701186806</v>
      </c>
      <c r="M17" s="21"/>
      <c r="N17" s="21"/>
      <c r="O17" s="21"/>
      <c r="P17" s="21"/>
      <c r="Q17" s="21"/>
      <c r="R17" s="23"/>
      <c r="W17" s="23"/>
    </row>
    <row r="18" spans="1:23" x14ac:dyDescent="0.35">
      <c r="A18" s="24">
        <v>44044</v>
      </c>
      <c r="B18" s="20">
        <v>14626851.618748311</v>
      </c>
      <c r="C18" s="21">
        <f t="shared" si="4"/>
        <v>0.31571777249590427</v>
      </c>
      <c r="D18" s="21"/>
      <c r="E18" s="21"/>
      <c r="F18" s="21"/>
      <c r="G18" s="21"/>
      <c r="H18" s="21"/>
      <c r="I18" s="23"/>
      <c r="J18" s="22">
        <v>44044</v>
      </c>
      <c r="K18" s="27">
        <v>285927</v>
      </c>
      <c r="L18" s="21">
        <f t="shared" si="5"/>
        <v>0.16439226418090969</v>
      </c>
      <c r="M18" s="21"/>
      <c r="N18" s="21"/>
      <c r="O18" s="21"/>
      <c r="P18" s="21"/>
      <c r="Q18" s="21"/>
      <c r="R18" s="23"/>
      <c r="W18" s="23"/>
    </row>
    <row r="19" spans="1:23" x14ac:dyDescent="0.35">
      <c r="A19" s="24">
        <v>44075</v>
      </c>
      <c r="B19" s="20">
        <v>13282341.576684255</v>
      </c>
      <c r="C19" s="21">
        <f t="shared" si="4"/>
        <v>0.27678875638634221</v>
      </c>
      <c r="D19" s="21"/>
      <c r="E19" s="21"/>
      <c r="F19" s="21"/>
      <c r="G19" s="21"/>
      <c r="H19" s="21"/>
      <c r="I19" s="23"/>
      <c r="J19" s="22">
        <v>44075</v>
      </c>
      <c r="K19" s="27">
        <v>260574</v>
      </c>
      <c r="L19" s="21">
        <f t="shared" si="5"/>
        <v>9.3511714668199811E-2</v>
      </c>
      <c r="M19" s="21"/>
      <c r="N19" s="21"/>
      <c r="O19" s="21"/>
      <c r="P19" s="21"/>
      <c r="Q19" s="21"/>
      <c r="R19" s="23"/>
      <c r="W19" s="23"/>
    </row>
    <row r="20" spans="1:23" x14ac:dyDescent="0.35">
      <c r="A20" s="24">
        <v>44105</v>
      </c>
      <c r="B20" s="20">
        <v>14029469.392904924</v>
      </c>
      <c r="C20" s="21">
        <f t="shared" si="4"/>
        <v>0.30619017275368871</v>
      </c>
      <c r="D20" s="21"/>
      <c r="E20" s="21"/>
      <c r="F20" s="21"/>
      <c r="G20" s="21"/>
      <c r="H20" s="21"/>
      <c r="I20" s="23"/>
      <c r="J20" s="22">
        <v>44105</v>
      </c>
      <c r="K20" s="27">
        <v>259561</v>
      </c>
      <c r="L20" s="21">
        <f t="shared" si="5"/>
        <v>-5.3838431059984827E-3</v>
      </c>
      <c r="M20" s="21"/>
      <c r="N20" s="21"/>
      <c r="O20" s="21"/>
      <c r="P20" s="21"/>
      <c r="Q20" s="21"/>
      <c r="R20" s="23"/>
      <c r="W20" s="23"/>
    </row>
    <row r="21" spans="1:23" x14ac:dyDescent="0.35">
      <c r="A21" s="24">
        <v>44136</v>
      </c>
      <c r="B21" s="20">
        <v>13391006.728208829</v>
      </c>
      <c r="C21" s="21">
        <f t="shared" si="4"/>
        <v>0.25200189530588973</v>
      </c>
      <c r="D21" s="21"/>
      <c r="E21" s="21"/>
      <c r="F21" s="21"/>
      <c r="G21" s="21"/>
      <c r="H21" s="21"/>
      <c r="I21" s="23"/>
      <c r="J21" s="22">
        <v>44136</v>
      </c>
      <c r="K21" s="27">
        <v>262501</v>
      </c>
      <c r="L21" s="21">
        <f t="shared" si="5"/>
        <v>3.9891684324059699E-3</v>
      </c>
      <c r="M21" s="21"/>
      <c r="N21" s="21"/>
      <c r="O21" s="21"/>
      <c r="P21" s="21"/>
      <c r="Q21" s="21"/>
      <c r="R21" s="23"/>
      <c r="W21" s="23"/>
    </row>
    <row r="22" spans="1:23" x14ac:dyDescent="0.35">
      <c r="A22" s="24">
        <v>44166</v>
      </c>
      <c r="B22" s="20">
        <v>15553932.058391545</v>
      </c>
      <c r="C22" s="21">
        <f t="shared" si="4"/>
        <v>0.42186585983132036</v>
      </c>
      <c r="D22" s="21"/>
      <c r="E22" s="21"/>
      <c r="F22" s="21"/>
      <c r="G22" s="21"/>
      <c r="H22" s="21"/>
      <c r="I22" s="23"/>
      <c r="J22" s="22">
        <v>44166</v>
      </c>
      <c r="K22" s="27">
        <v>307219</v>
      </c>
      <c r="L22" s="21">
        <f t="shared" si="5"/>
        <v>8.3626679834926457E-2</v>
      </c>
      <c r="M22" s="21"/>
      <c r="N22" s="21"/>
      <c r="O22" s="21"/>
      <c r="P22" s="21"/>
      <c r="Q22" s="21"/>
      <c r="R22" s="21"/>
      <c r="W22" s="23"/>
    </row>
    <row r="23" spans="1:23" x14ac:dyDescent="0.35">
      <c r="A23" s="24">
        <v>44197</v>
      </c>
      <c r="B23" s="20">
        <v>15373668.950170087</v>
      </c>
      <c r="C23" s="21">
        <f t="shared" si="4"/>
        <v>0.51388970158296998</v>
      </c>
      <c r="D23" s="21"/>
      <c r="E23" s="21"/>
      <c r="F23" s="21"/>
      <c r="G23" s="21"/>
      <c r="H23" s="21"/>
      <c r="I23" s="23"/>
      <c r="J23" s="22">
        <v>44197</v>
      </c>
      <c r="K23" s="27">
        <v>350485</v>
      </c>
      <c r="L23" s="21">
        <f t="shared" si="5"/>
        <v>0.49017632027619401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13589736.606817048</v>
      </c>
      <c r="C24" s="21">
        <f t="shared" si="4"/>
        <v>0.14161277948148018</v>
      </c>
      <c r="D24" s="21"/>
      <c r="E24" s="21"/>
      <c r="F24" s="21"/>
      <c r="G24" s="21"/>
      <c r="H24" s="21"/>
      <c r="I24" s="23"/>
      <c r="J24" s="22">
        <v>44228</v>
      </c>
      <c r="K24" s="27">
        <v>278956</v>
      </c>
      <c r="L24" s="21">
        <f t="shared" si="5"/>
        <v>9.6676036404379537E-2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12932614.934143197</v>
      </c>
      <c r="C25" s="21">
        <f t="shared" si="4"/>
        <v>0.21113270191088351</v>
      </c>
      <c r="D25" s="21"/>
      <c r="E25" s="21"/>
      <c r="F25" s="21"/>
      <c r="G25" s="21"/>
      <c r="H25" s="21"/>
      <c r="I25" s="23"/>
      <c r="J25" s="22">
        <v>44256</v>
      </c>
      <c r="K25" s="27">
        <v>263497</v>
      </c>
      <c r="L25" s="21">
        <f t="shared" si="5"/>
        <v>-3.121116528056591E-2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12980337.954466291</v>
      </c>
      <c r="C26" s="21">
        <f t="shared" si="4"/>
        <v>-8.4709985935501574E-3</v>
      </c>
      <c r="D26" s="21"/>
      <c r="E26" s="21"/>
      <c r="F26" s="21"/>
      <c r="G26" s="21"/>
      <c r="H26" s="21"/>
      <c r="I26" s="23"/>
      <c r="J26" s="22">
        <v>44287</v>
      </c>
      <c r="K26" s="27">
        <v>251533</v>
      </c>
      <c r="L26" s="21">
        <f t="shared" si="5"/>
        <v>-0.31224776612382837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13758028.106624074</v>
      </c>
      <c r="C27" s="21">
        <f t="shared" si="4"/>
        <v>-6.0240532039103199E-2</v>
      </c>
      <c r="D27" s="21"/>
      <c r="E27" s="21"/>
      <c r="F27" s="21"/>
      <c r="G27" s="21"/>
      <c r="H27" s="21"/>
      <c r="I27" s="23"/>
      <c r="J27" s="22">
        <v>44317</v>
      </c>
      <c r="K27" s="27">
        <v>264259</v>
      </c>
      <c r="L27" s="21">
        <f t="shared" si="5"/>
        <v>-0.22648280464709206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13366347.206148554</v>
      </c>
      <c r="C28" s="21">
        <f t="shared" si="4"/>
        <v>3.9842909812914162E-2</v>
      </c>
      <c r="D28" s="21"/>
      <c r="E28" s="21"/>
      <c r="F28" s="21"/>
      <c r="G28" s="21"/>
      <c r="H28" s="21"/>
      <c r="I28" s="23"/>
      <c r="J28" s="22">
        <v>44348</v>
      </c>
      <c r="K28" s="27">
        <v>248240</v>
      </c>
      <c r="L28" s="21">
        <f t="shared" si="5"/>
        <v>-0.11137521343962657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14177659.563062849</v>
      </c>
      <c r="C29" s="21">
        <f t="shared" si="4"/>
        <v>-5.6962226466756576E-2</v>
      </c>
      <c r="D29" s="21"/>
      <c r="E29" s="21"/>
      <c r="F29" s="21"/>
      <c r="G29" s="21"/>
      <c r="H29" s="21"/>
      <c r="I29" s="23"/>
      <c r="J29" s="22">
        <v>44378</v>
      </c>
      <c r="K29" s="27">
        <v>261811</v>
      </c>
      <c r="L29" s="21">
        <f t="shared" si="5"/>
        <v>-0.1614749477945604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13342923.826279746</v>
      </c>
      <c r="C30" s="21">
        <f t="shared" si="4"/>
        <v>-8.7778821166330831E-2</v>
      </c>
      <c r="D30" s="21"/>
      <c r="E30" s="21"/>
      <c r="F30" s="21"/>
      <c r="G30" s="21"/>
      <c r="H30" s="21"/>
      <c r="I30" s="23"/>
      <c r="J30" s="22">
        <v>44409</v>
      </c>
      <c r="K30" s="27">
        <v>264418</v>
      </c>
      <c r="L30" s="21">
        <f t="shared" si="5"/>
        <v>-7.522549461925597E-2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12922326.887202479</v>
      </c>
      <c r="C31" s="21">
        <f t="shared" si="4"/>
        <v>-2.7104760663115599E-2</v>
      </c>
      <c r="D31" s="21"/>
      <c r="E31" s="21"/>
      <c r="F31" s="21"/>
      <c r="G31" s="21"/>
      <c r="H31" s="21"/>
      <c r="I31" s="23"/>
      <c r="J31" s="22">
        <v>44440</v>
      </c>
      <c r="K31" s="27">
        <v>283912</v>
      </c>
      <c r="L31" s="21">
        <f t="shared" si="5"/>
        <v>8.9563809129076577E-2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13561264.704363698</v>
      </c>
      <c r="C32" s="21">
        <f t="shared" si="4"/>
        <v>-3.3372943439900132E-2</v>
      </c>
      <c r="D32" s="21"/>
      <c r="E32" s="21"/>
      <c r="F32" s="21"/>
      <c r="G32" s="21"/>
      <c r="H32" s="21"/>
      <c r="I32" s="23"/>
      <c r="J32" s="22">
        <v>44470</v>
      </c>
      <c r="K32" s="27">
        <v>238847</v>
      </c>
      <c r="L32" s="21">
        <f t="shared" si="5"/>
        <v>-7.9803976714529531E-2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12557927.187288912</v>
      </c>
      <c r="C33" s="21">
        <f t="shared" si="4"/>
        <v>-6.2211867847470556E-2</v>
      </c>
      <c r="D33" s="21"/>
      <c r="E33" s="21"/>
      <c r="F33" s="21"/>
      <c r="G33" s="21"/>
      <c r="H33" s="21"/>
      <c r="I33" s="23"/>
      <c r="J33" s="22">
        <v>44501</v>
      </c>
      <c r="K33" s="27">
        <v>228541</v>
      </c>
      <c r="L33" s="21">
        <f t="shared" si="5"/>
        <v>-0.12937093572976865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14739165.263687737</v>
      </c>
      <c r="C34" s="21">
        <f t="shared" si="4"/>
        <v>-5.2383332500429085E-2</v>
      </c>
      <c r="D34" s="21"/>
      <c r="E34" s="21"/>
      <c r="F34" s="21"/>
      <c r="G34" s="21"/>
      <c r="H34" s="21"/>
      <c r="I34" s="23"/>
      <c r="J34" s="22">
        <v>44531</v>
      </c>
      <c r="K34" s="27">
        <v>248811</v>
      </c>
      <c r="L34" s="21">
        <f t="shared" si="5"/>
        <v>-0.19011844970525912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14474259.709919915</v>
      </c>
      <c r="C35" s="21">
        <f t="shared" si="4"/>
        <v>-5.8503226729116051E-2</v>
      </c>
      <c r="D35" s="21"/>
      <c r="E35" s="21"/>
      <c r="F35" s="21"/>
      <c r="G35" s="21"/>
      <c r="H35" s="21"/>
      <c r="I35" s="23"/>
      <c r="J35" s="22">
        <v>44562</v>
      </c>
      <c r="K35" s="27">
        <v>267706</v>
      </c>
      <c r="L35" s="21">
        <f t="shared" si="5"/>
        <v>-0.23618414482788136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11904500.528585196</v>
      </c>
      <c r="C36" s="21">
        <f t="shared" si="4"/>
        <v>-0.12400800155217755</v>
      </c>
      <c r="D36" s="21"/>
      <c r="E36" s="21"/>
      <c r="F36" s="21"/>
      <c r="G36" s="21"/>
      <c r="H36" s="21"/>
      <c r="I36" s="23"/>
      <c r="J36" s="22">
        <v>44593</v>
      </c>
      <c r="K36" s="27">
        <v>204997</v>
      </c>
      <c r="L36" s="21">
        <f t="shared" si="5"/>
        <v>-0.26512783378023774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12219414.02982753</v>
      </c>
      <c r="C37" s="21">
        <f t="shared" si="4"/>
        <v>-5.5147463057355593E-2</v>
      </c>
      <c r="D37" s="21"/>
      <c r="E37" s="21"/>
      <c r="F37" s="21"/>
      <c r="G37" s="21"/>
      <c r="H37" s="21"/>
      <c r="I37" s="23"/>
      <c r="J37" s="22">
        <v>44621</v>
      </c>
      <c r="K37" s="27">
        <v>238044</v>
      </c>
      <c r="L37" s="21">
        <f t="shared" si="5"/>
        <v>-9.6596925202184464E-2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12633035.774258232</v>
      </c>
      <c r="C38" s="21">
        <f t="shared" si="4"/>
        <v>-2.6756019868385543E-2</v>
      </c>
      <c r="D38" s="21"/>
      <c r="E38" s="21"/>
      <c r="F38" s="21"/>
      <c r="G38" s="21"/>
      <c r="H38" s="21"/>
      <c r="I38" s="23"/>
      <c r="J38" s="22">
        <v>44652</v>
      </c>
      <c r="K38" s="27">
        <v>227629</v>
      </c>
      <c r="L38" s="21">
        <f t="shared" si="5"/>
        <v>-9.5033256073755734E-2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12443227.103273572</v>
      </c>
      <c r="C39" s="21">
        <f t="shared" si="4"/>
        <v>-9.5566093713492631E-2</v>
      </c>
      <c r="D39" s="21"/>
      <c r="E39" s="21"/>
      <c r="F39" s="21"/>
      <c r="G39" s="21"/>
      <c r="H39" s="21"/>
      <c r="I39" s="23"/>
      <c r="J39" s="22">
        <v>44682</v>
      </c>
      <c r="K39" s="27">
        <v>247461</v>
      </c>
      <c r="L39" s="21">
        <f t="shared" si="5"/>
        <v>-6.3566425362996157E-2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</row>
    <row r="41" spans="1:23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98C7-7C8A-4CD8-8B79-B46958228CC2}">
  <dimension ref="A1:AP42"/>
  <sheetViews>
    <sheetView topLeftCell="K1" zoomScale="65" zoomScaleNormal="65" workbookViewId="0">
      <selection activeCell="R28" sqref="R28"/>
    </sheetView>
  </sheetViews>
  <sheetFormatPr defaultRowHeight="14.5" x14ac:dyDescent="0.35"/>
  <cols>
    <col min="1" max="1" width="10.36328125" bestFit="1" customWidth="1"/>
    <col min="2" max="3" width="13.453125" style="14" bestFit="1" customWidth="1"/>
    <col min="4" max="4" width="13.453125" bestFit="1" customWidth="1"/>
    <col min="5" max="5" width="10.81640625" bestFit="1" customWidth="1"/>
    <col min="6" max="6" width="8.81640625" style="19" customWidth="1"/>
    <col min="7" max="7" width="7.6328125" style="19" bestFit="1" customWidth="1"/>
    <col min="8" max="8" width="14.1796875" style="19" bestFit="1" customWidth="1"/>
    <col min="9" max="9" width="10.81640625" style="19" bestFit="1" customWidth="1"/>
    <col min="10" max="10" width="11.453125" style="19" bestFit="1" customWidth="1"/>
    <col min="12" max="12" width="10.36328125" bestFit="1" customWidth="1"/>
    <col min="13" max="15" width="8.81640625" bestFit="1" customWidth="1"/>
    <col min="16" max="16" width="10.81640625" bestFit="1" customWidth="1"/>
    <col min="17" max="17" width="8.81640625" style="19" customWidth="1"/>
    <col min="18" max="18" width="7.6328125" style="19" bestFit="1" customWidth="1"/>
    <col min="19" max="19" width="15.36328125" style="19" bestFit="1" customWidth="1"/>
    <col min="20" max="20" width="10.81640625" style="19" bestFit="1" customWidth="1"/>
    <col min="21" max="21" width="11.453125" style="19" bestFit="1" customWidth="1"/>
    <col min="23" max="23" width="9.6328125" bestFit="1" customWidth="1"/>
    <col min="24" max="24" width="8.26953125" bestFit="1" customWidth="1"/>
    <col min="25" max="25" width="10.81640625" bestFit="1" customWidth="1"/>
    <col min="26" max="26" width="11.453125" customWidth="1"/>
    <col min="28" max="28" width="19.81640625" customWidth="1"/>
    <col min="29" max="31" width="12.6328125" bestFit="1" customWidth="1"/>
  </cols>
  <sheetData>
    <row r="1" spans="1:42" x14ac:dyDescent="0.35">
      <c r="A1" s="22" t="s">
        <v>111</v>
      </c>
      <c r="B1" s="22"/>
      <c r="C1" s="22"/>
      <c r="D1" s="23"/>
      <c r="E1" s="21"/>
      <c r="F1" s="21"/>
      <c r="G1" s="21"/>
      <c r="H1" s="21"/>
      <c r="I1" s="21"/>
      <c r="J1" s="21"/>
      <c r="K1" s="23"/>
      <c r="L1" s="23" t="s">
        <v>200</v>
      </c>
      <c r="M1" s="23"/>
      <c r="N1" s="23"/>
      <c r="O1" s="23"/>
      <c r="P1" s="21"/>
      <c r="Q1" s="21"/>
      <c r="R1" s="21"/>
      <c r="S1" s="21"/>
      <c r="T1" s="21"/>
      <c r="U1" s="21"/>
      <c r="V1" s="23"/>
      <c r="W1" s="23" t="s">
        <v>201</v>
      </c>
      <c r="X1" s="23"/>
      <c r="Y1" s="23"/>
      <c r="Z1" s="23"/>
      <c r="AA1" s="23"/>
      <c r="AB1" s="19" t="s">
        <v>230</v>
      </c>
      <c r="AC1" s="19"/>
      <c r="AD1" s="19"/>
      <c r="AE1" s="19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spans="1:42" x14ac:dyDescent="0.35">
      <c r="A2" s="24" t="s">
        <v>16</v>
      </c>
      <c r="B2" s="20" t="s">
        <v>112</v>
      </c>
      <c r="C2" s="20" t="s">
        <v>113</v>
      </c>
      <c r="D2" s="25" t="s">
        <v>18</v>
      </c>
      <c r="E2" s="21" t="s">
        <v>12</v>
      </c>
      <c r="F2" s="21"/>
      <c r="G2" s="19" t="s">
        <v>14</v>
      </c>
      <c r="H2" s="19" t="s">
        <v>17</v>
      </c>
      <c r="I2" s="12" t="s">
        <v>12</v>
      </c>
      <c r="J2" s="12" t="s">
        <v>11</v>
      </c>
      <c r="K2" s="23"/>
      <c r="L2" s="23" t="s">
        <v>16</v>
      </c>
      <c r="M2" s="23" t="s">
        <v>115</v>
      </c>
      <c r="N2" s="23" t="s">
        <v>114</v>
      </c>
      <c r="O2" s="23" t="s">
        <v>15</v>
      </c>
      <c r="P2" s="21" t="s">
        <v>12</v>
      </c>
      <c r="Q2" s="21"/>
      <c r="R2" s="19" t="s">
        <v>14</v>
      </c>
      <c r="S2" s="19" t="s">
        <v>13</v>
      </c>
      <c r="T2" s="12" t="s">
        <v>12</v>
      </c>
      <c r="U2" s="12" t="s">
        <v>11</v>
      </c>
      <c r="V2" s="23"/>
      <c r="W2" s="23" t="s">
        <v>14</v>
      </c>
      <c r="X2" s="23" t="s">
        <v>162</v>
      </c>
      <c r="Y2" s="21" t="s">
        <v>12</v>
      </c>
      <c r="Z2" s="21" t="s">
        <v>11</v>
      </c>
      <c r="AA2" s="23"/>
      <c r="AB2" s="19" t="s">
        <v>231</v>
      </c>
      <c r="AC2" s="19" t="s">
        <v>232</v>
      </c>
      <c r="AD2" s="19" t="s">
        <v>233</v>
      </c>
      <c r="AE2" s="19" t="s">
        <v>234</v>
      </c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 x14ac:dyDescent="0.35">
      <c r="A3" s="24">
        <v>43586</v>
      </c>
      <c r="B3" s="20">
        <v>25149130.911253266</v>
      </c>
      <c r="C3" s="20">
        <v>31888813.993099004</v>
      </c>
      <c r="D3" s="20">
        <f>SUM(B3:C3)</f>
        <v>57037944.90435227</v>
      </c>
      <c r="E3" s="21"/>
      <c r="F3" s="21"/>
      <c r="G3" s="19" t="s">
        <v>10</v>
      </c>
      <c r="H3" s="5">
        <f>SUM(D5:D7)</f>
        <v>154807174.86031371</v>
      </c>
      <c r="I3" s="12"/>
      <c r="J3" s="12"/>
      <c r="K3" s="23"/>
      <c r="L3" s="22">
        <v>43586</v>
      </c>
      <c r="M3" s="27">
        <v>54876</v>
      </c>
      <c r="N3" s="27">
        <v>210701</v>
      </c>
      <c r="O3" s="27">
        <f t="shared" ref="O3:O39" si="0">SUM(M3:N3)</f>
        <v>265577</v>
      </c>
      <c r="P3" s="21"/>
      <c r="Q3" s="21"/>
      <c r="R3" s="19" t="s">
        <v>10</v>
      </c>
      <c r="S3" s="5">
        <f>SUM(O5:O7)</f>
        <v>850728</v>
      </c>
      <c r="T3" s="12"/>
      <c r="U3" s="12"/>
      <c r="V3" s="23"/>
      <c r="W3" s="23" t="s">
        <v>10</v>
      </c>
      <c r="X3" s="26">
        <v>3089</v>
      </c>
      <c r="Y3" s="21"/>
      <c r="Z3" s="21"/>
      <c r="AA3" s="23"/>
      <c r="AB3" s="19" t="s">
        <v>235</v>
      </c>
      <c r="AC3" s="19">
        <f>SLOPE(Y7:Y13,I7:I13)</f>
        <v>0.67254803462140655</v>
      </c>
      <c r="AD3" s="19">
        <f>INTERCEPT(Y7:Y13,I7:I13)</f>
        <v>1.550921733844083E-2</v>
      </c>
      <c r="AE3" s="19">
        <f>RSQ(Y7:Y13,I7:I13)</f>
        <v>0.94113009406386938</v>
      </c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spans="1:42" x14ac:dyDescent="0.35">
      <c r="A4" s="24">
        <v>43617</v>
      </c>
      <c r="B4" s="20">
        <v>25590704.481791779</v>
      </c>
      <c r="C4" s="20">
        <v>27822437.10530794</v>
      </c>
      <c r="D4" s="20">
        <f t="shared" ref="D4:D39" si="1">SUM(B4:C4)</f>
        <v>53413141.587099716</v>
      </c>
      <c r="E4" s="21"/>
      <c r="F4" s="21"/>
      <c r="G4" s="19" t="s">
        <v>9</v>
      </c>
      <c r="H4" s="5">
        <f>SUM(D8:D10)</f>
        <v>184801871.83837026</v>
      </c>
      <c r="I4" s="12"/>
      <c r="J4" s="12">
        <f>(SUM(D8:D10)-SUM(D5:D7))/SUM(D5:D7)</f>
        <v>0.19375521196043721</v>
      </c>
      <c r="K4" s="23"/>
      <c r="L4" s="22">
        <v>43617</v>
      </c>
      <c r="M4" s="27">
        <v>55719</v>
      </c>
      <c r="N4" s="27">
        <v>212773</v>
      </c>
      <c r="O4" s="27">
        <f t="shared" si="0"/>
        <v>268492</v>
      </c>
      <c r="P4" s="21"/>
      <c r="Q4" s="21"/>
      <c r="R4" s="19" t="s">
        <v>9</v>
      </c>
      <c r="S4" s="5">
        <f>SUM(O8:O10)</f>
        <v>852606</v>
      </c>
      <c r="T4" s="12"/>
      <c r="U4" s="12">
        <f>(SUM(O8:O10)-SUM(O5:O7))/SUM(O5:O7)</f>
        <v>2.2075210878212542E-3</v>
      </c>
      <c r="V4" s="23"/>
      <c r="W4" s="23" t="s">
        <v>9</v>
      </c>
      <c r="X4" s="26">
        <v>4173</v>
      </c>
      <c r="Y4" s="21"/>
      <c r="Z4" s="21">
        <f t="shared" ref="Z4:Z13" si="2">(X4-X3)/X3</f>
        <v>0.35092262868242152</v>
      </c>
      <c r="AA4" s="23"/>
      <c r="AB4" s="19" t="s">
        <v>236</v>
      </c>
      <c r="AC4" s="19">
        <f>SLOPE(Z4:Z13,J4:J13)</f>
        <v>1.1514618038822506</v>
      </c>
      <c r="AD4" s="19">
        <f>INTERCEPT(Z4:Z13,J4:J13)</f>
        <v>2.4151028175781138E-2</v>
      </c>
      <c r="AE4" s="19">
        <f>RSQ(Z4:Z13,J4:J13)</f>
        <v>0.84120557599180434</v>
      </c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spans="1:42" x14ac:dyDescent="0.35">
      <c r="A5" s="24">
        <v>43647</v>
      </c>
      <c r="B5" s="20">
        <v>26848142.504258975</v>
      </c>
      <c r="C5" s="20">
        <v>26898153.428407915</v>
      </c>
      <c r="D5" s="20">
        <f t="shared" si="1"/>
        <v>53746295.93266689</v>
      </c>
      <c r="E5" s="21"/>
      <c r="F5" s="21"/>
      <c r="G5" s="19" t="s">
        <v>8</v>
      </c>
      <c r="H5" s="5">
        <f>SUM(D11:D13)</f>
        <v>134729475.34299579</v>
      </c>
      <c r="I5" s="12"/>
      <c r="J5" s="12">
        <f>(SUM(D11:D13)-SUM(D8:D10))/SUM(D8:D10)</f>
        <v>-0.27095178202073805</v>
      </c>
      <c r="K5" s="23"/>
      <c r="L5" s="22">
        <v>43647</v>
      </c>
      <c r="M5" s="27">
        <v>67178</v>
      </c>
      <c r="N5" s="27">
        <v>192818</v>
      </c>
      <c r="O5" s="27">
        <f t="shared" si="0"/>
        <v>259996</v>
      </c>
      <c r="P5" s="21"/>
      <c r="Q5" s="21"/>
      <c r="R5" s="19" t="s">
        <v>8</v>
      </c>
      <c r="S5" s="5">
        <f>SUM(O11:O13)</f>
        <v>695763</v>
      </c>
      <c r="T5" s="12"/>
      <c r="U5" s="12">
        <f>(SUM(O11:O13)-SUM(O8:O10))/SUM(O8:O10)</f>
        <v>-0.18395718538222813</v>
      </c>
      <c r="V5" s="23"/>
      <c r="W5" s="23" t="s">
        <v>8</v>
      </c>
      <c r="X5" s="26">
        <v>2920</v>
      </c>
      <c r="Y5" s="21"/>
      <c r="Z5" s="21">
        <f t="shared" si="2"/>
        <v>-0.30026359932901991</v>
      </c>
      <c r="AA5" s="23"/>
      <c r="AB5" s="19" t="s">
        <v>237</v>
      </c>
      <c r="AC5" s="19">
        <f>SLOPE(Y7:Y13,T7:T13)</f>
        <v>1.1618131597986664E-2</v>
      </c>
      <c r="AD5" s="19">
        <f>INTERCEPT(Y7:Y13,T7:T13)</f>
        <v>6.3041108322626615E-3</v>
      </c>
      <c r="AE5" s="19">
        <f>+RSQ(Y7:Y13,T7:T13)</f>
        <v>1.0834298660654267E-3</v>
      </c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:42" x14ac:dyDescent="0.35">
      <c r="A6" s="24">
        <v>43678</v>
      </c>
      <c r="B6" s="20">
        <v>24066682.078306589</v>
      </c>
      <c r="C6" s="20">
        <v>25162000.313950002</v>
      </c>
      <c r="D6" s="20">
        <f t="shared" si="1"/>
        <v>49228682.392256588</v>
      </c>
      <c r="E6" s="21"/>
      <c r="F6" s="21"/>
      <c r="G6" s="19" t="s">
        <v>7</v>
      </c>
      <c r="H6" s="5">
        <f>SUM(D14:D16)</f>
        <v>172149311.55309033</v>
      </c>
      <c r="I6" s="12"/>
      <c r="J6" s="12">
        <f>(SUM(D14:D16)-SUM(D11:D13))/SUM(D11:D13)</f>
        <v>0.27774053238781421</v>
      </c>
      <c r="K6" s="23"/>
      <c r="L6" s="22">
        <v>43678</v>
      </c>
      <c r="M6" s="27">
        <v>60550</v>
      </c>
      <c r="N6" s="27">
        <v>226590</v>
      </c>
      <c r="O6" s="27">
        <f t="shared" si="0"/>
        <v>287140</v>
      </c>
      <c r="P6" s="21"/>
      <c r="Q6" s="21"/>
      <c r="R6" s="19" t="s">
        <v>7</v>
      </c>
      <c r="S6" s="5">
        <f>SUM(O14:O16)</f>
        <v>856641</v>
      </c>
      <c r="T6" s="12"/>
      <c r="U6" s="12">
        <f>(SUM(O14:O16)-SUM(O11:O13))/SUM(O11:O13)</f>
        <v>0.23122528792131802</v>
      </c>
      <c r="V6" s="23"/>
      <c r="W6" s="23" t="s">
        <v>7</v>
      </c>
      <c r="X6" s="26">
        <v>3422</v>
      </c>
      <c r="Y6" s="21"/>
      <c r="Z6" s="21">
        <f t="shared" si="2"/>
        <v>0.17191780821917807</v>
      </c>
      <c r="AA6" s="23"/>
      <c r="AB6" s="19" t="s">
        <v>238</v>
      </c>
      <c r="AC6" s="19">
        <f>SLOPE(Z4:Z13,U4:U13)</f>
        <v>0.52454455604840844</v>
      </c>
      <c r="AD6" s="19">
        <f>INTERCEPT(Z4:Z13,U4:U13)</f>
        <v>5.1033571439372934E-2</v>
      </c>
      <c r="AE6" s="19">
        <f>RSQ(Z4:Z13,U4:U13)</f>
        <v>0.38409066948389609</v>
      </c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spans="1:42" x14ac:dyDescent="0.35">
      <c r="A7" s="24">
        <v>43709</v>
      </c>
      <c r="B7" s="20">
        <v>25860752.640446436</v>
      </c>
      <c r="C7" s="20">
        <v>25971443.894943792</v>
      </c>
      <c r="D7" s="20">
        <f t="shared" si="1"/>
        <v>51832196.535390228</v>
      </c>
      <c r="E7" s="21"/>
      <c r="F7" s="21"/>
      <c r="G7" s="19" t="s">
        <v>6</v>
      </c>
      <c r="H7" s="5">
        <f>SUM(D17:D19)</f>
        <v>172610382.87086809</v>
      </c>
      <c r="I7" s="12">
        <f t="shared" ref="I7:I13" si="3">(H7-H3)/H3</f>
        <v>0.11500247341002535</v>
      </c>
      <c r="J7" s="12">
        <f>(SUM(D17:D19)-SUM(D14:D16))/SUM(D14:D16)</f>
        <v>2.6783221705511139E-3</v>
      </c>
      <c r="K7" s="23"/>
      <c r="L7" s="22">
        <v>43709</v>
      </c>
      <c r="M7" s="27">
        <v>74044</v>
      </c>
      <c r="N7" s="27">
        <v>229548</v>
      </c>
      <c r="O7" s="27">
        <f t="shared" si="0"/>
        <v>303592</v>
      </c>
      <c r="P7" s="21"/>
      <c r="Q7" s="21"/>
      <c r="R7" s="19" t="s">
        <v>6</v>
      </c>
      <c r="S7" s="5">
        <f>SUM(O17:O19)</f>
        <v>591765</v>
      </c>
      <c r="T7" s="12">
        <f t="shared" ref="T7:T13" si="4">(S7-S3)/S3</f>
        <v>-0.30440164188788899</v>
      </c>
      <c r="U7" s="12">
        <f>(SUM(O17:O19)-SUM(O14:O16))/SUM(O14:O16)</f>
        <v>-0.3092030383789709</v>
      </c>
      <c r="V7" s="23"/>
      <c r="W7" s="23" t="s">
        <v>6</v>
      </c>
      <c r="X7" s="26">
        <v>3383</v>
      </c>
      <c r="Y7" s="21">
        <f t="shared" ref="Y7:Y13" si="5">(X7-X3)/X3</f>
        <v>9.5176432502427966E-2</v>
      </c>
      <c r="Z7" s="21">
        <f t="shared" si="2"/>
        <v>-1.1396843950905903E-2</v>
      </c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spans="1:42" x14ac:dyDescent="0.35">
      <c r="A8" s="24">
        <v>43739</v>
      </c>
      <c r="B8" s="20">
        <v>29200402.791296791</v>
      </c>
      <c r="C8" s="20">
        <v>28002384.619561143</v>
      </c>
      <c r="D8" s="20">
        <f t="shared" si="1"/>
        <v>57202787.410857931</v>
      </c>
      <c r="E8" s="21"/>
      <c r="F8" s="21"/>
      <c r="G8" s="19" t="s">
        <v>5</v>
      </c>
      <c r="H8" s="5">
        <f>SUM(D20:D22)</f>
        <v>207514948.14683992</v>
      </c>
      <c r="I8" s="12">
        <f t="shared" si="3"/>
        <v>0.12290501217614699</v>
      </c>
      <c r="J8" s="12">
        <f>(SUM(D20:D22)-SUM(D17:D19))/SUM(D17:D19)</f>
        <v>0.20221590784654223</v>
      </c>
      <c r="K8" s="23"/>
      <c r="L8" s="22">
        <v>43739</v>
      </c>
      <c r="M8" s="27">
        <v>89386</v>
      </c>
      <c r="N8" s="27">
        <v>200391</v>
      </c>
      <c r="O8" s="27">
        <f t="shared" si="0"/>
        <v>289777</v>
      </c>
      <c r="P8" s="21"/>
      <c r="Q8" s="21"/>
      <c r="R8" s="19" t="s">
        <v>5</v>
      </c>
      <c r="S8" s="5">
        <f>SUM(O20:O22)</f>
        <v>803824</v>
      </c>
      <c r="T8" s="12">
        <f t="shared" si="4"/>
        <v>-5.7215173245320813E-2</v>
      </c>
      <c r="U8" s="12">
        <f>(SUM(O20:O22)-SUM(O17:O19))/SUM(O17:O19)</f>
        <v>0.35835002070078492</v>
      </c>
      <c r="V8" s="23"/>
      <c r="W8" s="23" t="s">
        <v>5</v>
      </c>
      <c r="X8" s="26">
        <v>4452</v>
      </c>
      <c r="Y8" s="21">
        <f t="shared" si="5"/>
        <v>6.6858375269590223E-2</v>
      </c>
      <c r="Z8" s="21">
        <f t="shared" si="2"/>
        <v>0.31599172332249481</v>
      </c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spans="1:42" x14ac:dyDescent="0.35">
      <c r="A9" s="24">
        <v>43770</v>
      </c>
      <c r="B9" s="20">
        <v>38293444.912526593</v>
      </c>
      <c r="C9" s="20">
        <v>27030662.859916918</v>
      </c>
      <c r="D9" s="20">
        <f t="shared" si="1"/>
        <v>65324107.772443511</v>
      </c>
      <c r="E9" s="21"/>
      <c r="F9" s="21"/>
      <c r="G9" s="19" t="s">
        <v>4</v>
      </c>
      <c r="H9" s="5">
        <f>SUM(D23:D25)</f>
        <v>155427990.17101577</v>
      </c>
      <c r="I9" s="12">
        <f t="shared" si="3"/>
        <v>0.1536301894988121</v>
      </c>
      <c r="J9" s="12">
        <f>(SUM(D23:D25)-SUM(D20:D22))/SUM(D20:D22)</f>
        <v>-0.25100340212102135</v>
      </c>
      <c r="K9" s="23"/>
      <c r="L9" s="22">
        <v>43770</v>
      </c>
      <c r="M9" s="27">
        <v>121831</v>
      </c>
      <c r="N9" s="27">
        <v>191415</v>
      </c>
      <c r="O9" s="27">
        <f t="shared" si="0"/>
        <v>313246</v>
      </c>
      <c r="P9" s="21"/>
      <c r="Q9" s="21"/>
      <c r="R9" s="19" t="s">
        <v>4</v>
      </c>
      <c r="S9" s="5">
        <f>SUM(O23:O25)</f>
        <v>627331</v>
      </c>
      <c r="T9" s="12">
        <f t="shared" si="4"/>
        <v>-9.835533076636728E-2</v>
      </c>
      <c r="U9" s="12">
        <f>(SUM(O23:O25)-SUM(O20:O22))/SUM(O20:O22)</f>
        <v>-0.21956672107326977</v>
      </c>
      <c r="V9" s="23"/>
      <c r="W9" s="23" t="s">
        <v>4</v>
      </c>
      <c r="X9" s="26">
        <v>3337</v>
      </c>
      <c r="Y9" s="21">
        <f t="shared" si="5"/>
        <v>0.1428082191780822</v>
      </c>
      <c r="Z9" s="21">
        <f t="shared" si="2"/>
        <v>-0.25044923629829291</v>
      </c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:42" x14ac:dyDescent="0.35">
      <c r="A10" s="24">
        <v>43800</v>
      </c>
      <c r="B10" s="20">
        <v>38145023.341465056</v>
      </c>
      <c r="C10" s="20">
        <v>24129953.313603766</v>
      </c>
      <c r="D10" s="20">
        <f t="shared" si="1"/>
        <v>62274976.655068822</v>
      </c>
      <c r="E10" s="21"/>
      <c r="F10" s="21"/>
      <c r="G10" s="19" t="s">
        <v>3</v>
      </c>
      <c r="H10" s="5">
        <f>SUM(D26:D28)</f>
        <v>169611227.30953711</v>
      </c>
      <c r="I10" s="12">
        <f t="shared" si="3"/>
        <v>-1.4743505046027928E-2</v>
      </c>
      <c r="J10" s="12">
        <f>(SUM(D26:D28)-SUM(D23:D25))/SUM(D23:D25)</f>
        <v>9.1252786083868664E-2</v>
      </c>
      <c r="K10" s="23"/>
      <c r="L10" s="22">
        <v>43800</v>
      </c>
      <c r="M10" s="27">
        <v>108436</v>
      </c>
      <c r="N10" s="27">
        <v>141147</v>
      </c>
      <c r="O10" s="27">
        <f t="shared" si="0"/>
        <v>249583</v>
      </c>
      <c r="P10" s="21"/>
      <c r="Q10" s="21"/>
      <c r="R10" s="19" t="s">
        <v>3</v>
      </c>
      <c r="S10" s="5">
        <f>SUM(O26:O28)</f>
        <v>678621</v>
      </c>
      <c r="T10" s="12">
        <f t="shared" si="4"/>
        <v>-0.20781167373497184</v>
      </c>
      <c r="U10" s="12">
        <f>(SUM(O26:O28)-SUM(O23:O25))/SUM(O23:O25)</f>
        <v>8.1759071367428035E-2</v>
      </c>
      <c r="V10" s="23"/>
      <c r="W10" s="23" t="s">
        <v>3</v>
      </c>
      <c r="X10" s="26">
        <v>3504</v>
      </c>
      <c r="Y10" s="21">
        <f t="shared" si="5"/>
        <v>2.396259497369959E-2</v>
      </c>
      <c r="Z10" s="21">
        <f t="shared" si="2"/>
        <v>5.004495055439017E-2</v>
      </c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 spans="1:42" x14ac:dyDescent="0.35">
      <c r="A11" s="24">
        <v>43831</v>
      </c>
      <c r="B11" s="20">
        <v>28180583.091403857</v>
      </c>
      <c r="C11" s="20">
        <v>21087862.01587525</v>
      </c>
      <c r="D11" s="20">
        <f t="shared" si="1"/>
        <v>49268445.107279107</v>
      </c>
      <c r="E11" s="21"/>
      <c r="F11" s="21"/>
      <c r="G11" s="19" t="s">
        <v>2</v>
      </c>
      <c r="H11" s="5">
        <f>SUM(D29:D31)</f>
        <v>156132033.09269553</v>
      </c>
      <c r="I11" s="12">
        <f t="shared" si="3"/>
        <v>-9.546557689116654E-2</v>
      </c>
      <c r="J11" s="12">
        <f>(SUM(D29:D31)-SUM(D26:D28))/SUM(D26:D28)</f>
        <v>-7.9471120105995802E-2</v>
      </c>
      <c r="K11" s="23"/>
      <c r="L11" s="22">
        <v>43831</v>
      </c>
      <c r="M11" s="27">
        <v>70107</v>
      </c>
      <c r="N11" s="27">
        <v>144532</v>
      </c>
      <c r="O11" s="27">
        <f t="shared" si="0"/>
        <v>214639</v>
      </c>
      <c r="P11" s="21"/>
      <c r="Q11" s="21"/>
      <c r="R11" s="19" t="s">
        <v>2</v>
      </c>
      <c r="S11" s="5">
        <f>SUM(O29:O31)</f>
        <v>829368</v>
      </c>
      <c r="T11" s="12">
        <f t="shared" si="4"/>
        <v>0.40151580441560419</v>
      </c>
      <c r="U11" s="12">
        <f>(SUM(O29:O31)-SUM(O26:O28))/SUM(O26:O28)</f>
        <v>0.22213724597382045</v>
      </c>
      <c r="V11" s="23"/>
      <c r="W11" s="23" t="s">
        <v>2</v>
      </c>
      <c r="X11" s="26">
        <v>3144</v>
      </c>
      <c r="Y11" s="21">
        <f t="shared" si="5"/>
        <v>-7.0647354419154595E-2</v>
      </c>
      <c r="Z11" s="21">
        <f t="shared" si="2"/>
        <v>-0.10273972602739725</v>
      </c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</row>
    <row r="12" spans="1:42" x14ac:dyDescent="0.35">
      <c r="A12" s="24">
        <v>43862</v>
      </c>
      <c r="B12" s="20">
        <v>23838832.583825912</v>
      </c>
      <c r="C12" s="20">
        <v>17619690.733079053</v>
      </c>
      <c r="D12" s="20">
        <f t="shared" si="1"/>
        <v>41458523.316904962</v>
      </c>
      <c r="E12" s="21"/>
      <c r="F12" s="21"/>
      <c r="G12" s="19" t="s">
        <v>1</v>
      </c>
      <c r="H12" s="5">
        <f>SUM(D32:D34)</f>
        <v>165867931.22043246</v>
      </c>
      <c r="I12" s="12">
        <f t="shared" si="3"/>
        <v>-0.20069405745622507</v>
      </c>
      <c r="J12" s="12">
        <f>(SUM(D32:D34)-SUM(D29:D31))/SUM(D29:D31)</f>
        <v>6.2356826686274729E-2</v>
      </c>
      <c r="K12" s="23"/>
      <c r="L12" s="22">
        <v>43862</v>
      </c>
      <c r="M12" s="27">
        <v>97937</v>
      </c>
      <c r="N12" s="27">
        <v>125017</v>
      </c>
      <c r="O12" s="27">
        <f t="shared" si="0"/>
        <v>222954</v>
      </c>
      <c r="P12" s="21"/>
      <c r="Q12" s="21"/>
      <c r="R12" s="19" t="s">
        <v>1</v>
      </c>
      <c r="S12" s="5">
        <f>SUM(O32:O34)</f>
        <v>764891</v>
      </c>
      <c r="T12" s="12">
        <f t="shared" si="4"/>
        <v>-4.84347319811302E-2</v>
      </c>
      <c r="U12" s="12">
        <f>(SUM(O32:O34)-SUM(O29:O31))/SUM(O29:O31)</f>
        <v>-7.7742329098783647E-2</v>
      </c>
      <c r="V12" s="23"/>
      <c r="W12" s="23" t="s">
        <v>1</v>
      </c>
      <c r="X12" s="26">
        <v>4059</v>
      </c>
      <c r="Y12" s="21">
        <f t="shared" si="5"/>
        <v>-8.8274932614555254E-2</v>
      </c>
      <c r="Z12" s="21">
        <f t="shared" si="2"/>
        <v>0.29103053435114506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</row>
    <row r="13" spans="1:42" x14ac:dyDescent="0.35">
      <c r="A13" s="24">
        <v>43891</v>
      </c>
      <c r="B13" s="20">
        <v>25047129.193283826</v>
      </c>
      <c r="C13" s="20">
        <v>18955377.725527894</v>
      </c>
      <c r="D13" s="20">
        <f t="shared" si="1"/>
        <v>44002506.918811724</v>
      </c>
      <c r="E13" s="21"/>
      <c r="F13" s="21"/>
      <c r="G13" s="19" t="s">
        <v>0</v>
      </c>
      <c r="H13" s="5">
        <f>SUM(D35:D37)</f>
        <v>125624431.79250027</v>
      </c>
      <c r="I13" s="12">
        <f t="shared" si="3"/>
        <v>-0.19175155225080731</v>
      </c>
      <c r="J13" s="12">
        <f>(SUM(D35:D37)-SUM(D32:D34))/SUM(D32:D34)</f>
        <v>-0.24262374970150219</v>
      </c>
      <c r="K13" s="23"/>
      <c r="L13" s="22">
        <v>43891</v>
      </c>
      <c r="M13" s="27">
        <v>109171</v>
      </c>
      <c r="N13" s="27">
        <v>148999</v>
      </c>
      <c r="O13" s="27">
        <f t="shared" si="0"/>
        <v>258170</v>
      </c>
      <c r="P13" s="21"/>
      <c r="Q13" s="21"/>
      <c r="R13" s="19" t="s">
        <v>0</v>
      </c>
      <c r="S13" s="5">
        <f>SUM(O35:O37)</f>
        <v>268824</v>
      </c>
      <c r="T13" s="12">
        <f t="shared" si="4"/>
        <v>-0.57147980890470895</v>
      </c>
      <c r="U13" s="12">
        <f>(SUM(O35:O37)-SUM(O32:O34))/SUM(O32:O34)</f>
        <v>-0.64854600197936696</v>
      </c>
      <c r="V13" s="23"/>
      <c r="W13" s="23" t="s">
        <v>0</v>
      </c>
      <c r="X13" s="25">
        <v>2883</v>
      </c>
      <c r="Y13" s="21">
        <f t="shared" si="5"/>
        <v>-0.136050344620917</v>
      </c>
      <c r="Z13" s="21">
        <f t="shared" si="2"/>
        <v>-0.28972653362897266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spans="1:42" x14ac:dyDescent="0.35">
      <c r="A14" s="24">
        <v>43922</v>
      </c>
      <c r="B14" s="20">
        <v>29090339.489128135</v>
      </c>
      <c r="C14" s="20">
        <v>24732933.70150838</v>
      </c>
      <c r="D14" s="20">
        <f t="shared" si="1"/>
        <v>53823273.190636516</v>
      </c>
      <c r="E14" s="21"/>
      <c r="F14" s="21"/>
      <c r="G14" s="21"/>
      <c r="H14" s="21"/>
      <c r="I14" s="21"/>
      <c r="J14" s="21"/>
      <c r="K14" s="23"/>
      <c r="L14" s="22">
        <v>43922</v>
      </c>
      <c r="M14" s="27">
        <v>156615</v>
      </c>
      <c r="N14" s="27">
        <v>172335</v>
      </c>
      <c r="O14" s="27">
        <f t="shared" si="0"/>
        <v>328950</v>
      </c>
      <c r="P14" s="21"/>
      <c r="Q14" s="21"/>
      <c r="R14" s="21"/>
      <c r="S14" s="21"/>
      <c r="T14" s="21"/>
      <c r="U14" s="21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</row>
    <row r="15" spans="1:42" x14ac:dyDescent="0.35">
      <c r="A15" s="24">
        <v>43952</v>
      </c>
      <c r="B15" s="20">
        <v>32245448.786374949</v>
      </c>
      <c r="C15" s="20">
        <v>28814871.940763935</v>
      </c>
      <c r="D15" s="20">
        <f t="shared" si="1"/>
        <v>61060320.727138884</v>
      </c>
      <c r="E15" s="21">
        <f t="shared" ref="E15:E39" si="6">(D15-D3)/D3</f>
        <v>7.0521051021943254E-2</v>
      </c>
      <c r="F15" s="21"/>
      <c r="G15" s="21"/>
      <c r="H15" s="21"/>
      <c r="I15" s="21"/>
      <c r="J15" s="21"/>
      <c r="K15" s="23"/>
      <c r="L15" s="22">
        <v>43952</v>
      </c>
      <c r="M15" s="27">
        <v>138046</v>
      </c>
      <c r="N15" s="27">
        <v>160461</v>
      </c>
      <c r="O15" s="27">
        <f t="shared" si="0"/>
        <v>298507</v>
      </c>
      <c r="P15" s="21">
        <f t="shared" ref="P15:P39" si="7">(O15-O3)/O3</f>
        <v>0.12399417118199242</v>
      </c>
      <c r="Q15" s="21"/>
      <c r="R15" s="21"/>
      <c r="S15" s="21"/>
      <c r="T15" s="21"/>
      <c r="U15" s="21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</row>
    <row r="16" spans="1:42" x14ac:dyDescent="0.35">
      <c r="A16" s="24">
        <v>43983</v>
      </c>
      <c r="B16" s="20">
        <v>30850106.436724253</v>
      </c>
      <c r="C16" s="20">
        <v>26415611.198590681</v>
      </c>
      <c r="D16" s="20">
        <f t="shared" si="1"/>
        <v>57265717.635314934</v>
      </c>
      <c r="E16" s="21">
        <f t="shared" si="6"/>
        <v>7.2127868418540797E-2</v>
      </c>
      <c r="F16" s="21"/>
      <c r="G16" s="21"/>
      <c r="H16" s="21"/>
      <c r="I16" s="21"/>
      <c r="J16" s="21"/>
      <c r="K16" s="23"/>
      <c r="L16" s="22">
        <v>43983</v>
      </c>
      <c r="M16" s="27">
        <v>96318</v>
      </c>
      <c r="N16" s="27">
        <v>132866</v>
      </c>
      <c r="O16" s="27">
        <f t="shared" si="0"/>
        <v>229184</v>
      </c>
      <c r="P16" s="21">
        <f t="shared" si="7"/>
        <v>-0.14640287233884064</v>
      </c>
      <c r="Q16" s="21"/>
      <c r="R16" s="21"/>
      <c r="S16" s="21"/>
      <c r="T16" s="21"/>
      <c r="U16" s="21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r="17" spans="1:42" x14ac:dyDescent="0.35">
      <c r="A17" s="24">
        <v>44013</v>
      </c>
      <c r="B17" s="20">
        <v>33476206.140622973</v>
      </c>
      <c r="C17" s="20">
        <v>27771817.918077298</v>
      </c>
      <c r="D17" s="20">
        <f t="shared" si="1"/>
        <v>61248024.058700271</v>
      </c>
      <c r="E17" s="21">
        <f t="shared" si="6"/>
        <v>0.13957665353220827</v>
      </c>
      <c r="F17" s="21"/>
      <c r="G17" s="21"/>
      <c r="H17" s="21"/>
      <c r="I17" s="21"/>
      <c r="J17" s="21"/>
      <c r="K17" s="23"/>
      <c r="L17" s="22">
        <v>44013</v>
      </c>
      <c r="M17" s="27">
        <v>81938</v>
      </c>
      <c r="N17" s="27">
        <v>132416</v>
      </c>
      <c r="O17" s="27">
        <f t="shared" si="0"/>
        <v>214354</v>
      </c>
      <c r="P17" s="21">
        <f t="shared" si="7"/>
        <v>-0.17554885459776304</v>
      </c>
      <c r="Q17" s="21"/>
      <c r="R17" s="21"/>
      <c r="S17" s="21"/>
      <c r="T17" s="21"/>
      <c r="U17" s="21"/>
      <c r="V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</row>
    <row r="18" spans="1:42" x14ac:dyDescent="0.35">
      <c r="A18" s="24">
        <v>44044</v>
      </c>
      <c r="B18" s="20">
        <v>30536244.633342639</v>
      </c>
      <c r="C18" s="20">
        <v>26234815.504189819</v>
      </c>
      <c r="D18" s="20">
        <f t="shared" si="1"/>
        <v>56771060.137532458</v>
      </c>
      <c r="E18" s="21">
        <f t="shared" si="6"/>
        <v>0.15321104239958788</v>
      </c>
      <c r="F18" s="21"/>
      <c r="G18" s="21"/>
      <c r="H18" s="21"/>
      <c r="I18" s="21"/>
      <c r="J18" s="21"/>
      <c r="K18" s="23"/>
      <c r="L18" s="22">
        <v>44044</v>
      </c>
      <c r="M18" s="27">
        <v>73410</v>
      </c>
      <c r="N18" s="27">
        <v>108192</v>
      </c>
      <c r="O18" s="27">
        <f t="shared" si="0"/>
        <v>181602</v>
      </c>
      <c r="P18" s="21">
        <f t="shared" si="7"/>
        <v>-0.36754893083513268</v>
      </c>
      <c r="Q18" s="21"/>
      <c r="R18" s="21"/>
      <c r="S18" s="21"/>
      <c r="T18" s="21"/>
      <c r="U18" s="21"/>
      <c r="V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</row>
    <row r="19" spans="1:42" x14ac:dyDescent="0.35">
      <c r="A19" s="24">
        <v>44075</v>
      </c>
      <c r="B19" s="20">
        <v>29551467.623503584</v>
      </c>
      <c r="C19" s="20">
        <v>25039831.051131751</v>
      </c>
      <c r="D19" s="20">
        <f t="shared" si="1"/>
        <v>54591298.674635336</v>
      </c>
      <c r="E19" s="21">
        <f t="shared" si="6"/>
        <v>5.3231433812789219E-2</v>
      </c>
      <c r="F19" s="21"/>
      <c r="G19" s="21"/>
      <c r="H19" s="21"/>
      <c r="I19" s="21"/>
      <c r="J19" s="21"/>
      <c r="K19" s="23"/>
      <c r="L19" s="22">
        <v>44075</v>
      </c>
      <c r="M19" s="27">
        <v>81902</v>
      </c>
      <c r="N19" s="27">
        <v>113907</v>
      </c>
      <c r="O19" s="27">
        <f t="shared" si="0"/>
        <v>195809</v>
      </c>
      <c r="P19" s="21">
        <f t="shared" si="7"/>
        <v>-0.3550258241323882</v>
      </c>
      <c r="Q19" s="21"/>
      <c r="R19" s="21"/>
      <c r="S19" s="21"/>
      <c r="T19" s="21"/>
      <c r="U19" s="21"/>
      <c r="V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</row>
    <row r="20" spans="1:42" x14ac:dyDescent="0.35">
      <c r="A20" s="24">
        <v>44105</v>
      </c>
      <c r="B20" s="20">
        <v>34632042.571335614</v>
      </c>
      <c r="C20" s="20">
        <v>28601392.238431118</v>
      </c>
      <c r="D20" s="20">
        <f t="shared" si="1"/>
        <v>63233434.809766732</v>
      </c>
      <c r="E20" s="21">
        <f t="shared" si="6"/>
        <v>0.10542576108387501</v>
      </c>
      <c r="F20" s="21"/>
      <c r="G20" s="21"/>
      <c r="H20" s="21"/>
      <c r="I20" s="21"/>
      <c r="J20" s="21"/>
      <c r="K20" s="23"/>
      <c r="L20" s="22">
        <v>44105</v>
      </c>
      <c r="M20" s="27">
        <v>99109</v>
      </c>
      <c r="N20" s="27">
        <v>133105</v>
      </c>
      <c r="O20" s="27">
        <f t="shared" si="0"/>
        <v>232214</v>
      </c>
      <c r="P20" s="21">
        <f t="shared" si="7"/>
        <v>-0.19864585526111458</v>
      </c>
      <c r="Q20" s="21"/>
      <c r="R20" s="21"/>
      <c r="S20" s="21"/>
      <c r="T20" s="21"/>
      <c r="U20" s="21"/>
      <c r="V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</row>
    <row r="21" spans="1:42" x14ac:dyDescent="0.35">
      <c r="A21" s="24">
        <v>44136</v>
      </c>
      <c r="B21" s="20">
        <v>43503366.095046237</v>
      </c>
      <c r="C21" s="20">
        <v>32789150.270978101</v>
      </c>
      <c r="D21" s="20">
        <f t="shared" si="1"/>
        <v>76292516.366024345</v>
      </c>
      <c r="E21" s="21">
        <f t="shared" si="6"/>
        <v>0.1679075148150401</v>
      </c>
      <c r="F21" s="21"/>
      <c r="G21" s="21"/>
      <c r="H21" s="21"/>
      <c r="I21" s="21"/>
      <c r="J21" s="21"/>
      <c r="K21" s="23"/>
      <c r="L21" s="22">
        <v>44136</v>
      </c>
      <c r="M21" s="27">
        <v>147549</v>
      </c>
      <c r="N21" s="27">
        <v>159728</v>
      </c>
      <c r="O21" s="27">
        <f t="shared" si="0"/>
        <v>307277</v>
      </c>
      <c r="P21" s="21">
        <f t="shared" si="7"/>
        <v>-1.9055311161195992E-2</v>
      </c>
      <c r="Q21" s="21"/>
      <c r="R21" s="21"/>
      <c r="S21" s="21"/>
      <c r="T21" s="21"/>
      <c r="U21" s="21"/>
      <c r="V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</row>
    <row r="22" spans="1:42" x14ac:dyDescent="0.35">
      <c r="A22" s="24">
        <v>44166</v>
      </c>
      <c r="B22" s="20">
        <v>39856380.18755421</v>
      </c>
      <c r="C22" s="20">
        <v>28132616.783494622</v>
      </c>
      <c r="D22" s="20">
        <f t="shared" si="1"/>
        <v>67988996.971048832</v>
      </c>
      <c r="E22" s="21">
        <f t="shared" si="6"/>
        <v>9.1754676161968848E-2</v>
      </c>
      <c r="F22" s="21"/>
      <c r="G22" s="21"/>
      <c r="H22" s="21"/>
      <c r="I22" s="21"/>
      <c r="J22" s="21"/>
      <c r="K22" s="23"/>
      <c r="L22" s="22">
        <v>44166</v>
      </c>
      <c r="M22" s="27">
        <v>137503</v>
      </c>
      <c r="N22" s="27">
        <v>126830</v>
      </c>
      <c r="O22" s="27">
        <f t="shared" si="0"/>
        <v>264333</v>
      </c>
      <c r="P22" s="21">
        <f t="shared" si="7"/>
        <v>5.9098576425477695E-2</v>
      </c>
      <c r="Q22" s="21"/>
      <c r="R22" s="21"/>
      <c r="S22" s="21"/>
      <c r="T22" s="21"/>
      <c r="U22" s="21"/>
      <c r="V22" s="21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</row>
    <row r="23" spans="1:42" x14ac:dyDescent="0.35">
      <c r="A23" s="24">
        <v>44197</v>
      </c>
      <c r="B23" s="20">
        <v>30089949.993097726</v>
      </c>
      <c r="C23" s="20">
        <v>25284556.231545798</v>
      </c>
      <c r="D23" s="20">
        <f t="shared" si="1"/>
        <v>55374506.224643528</v>
      </c>
      <c r="E23" s="21">
        <f t="shared" si="6"/>
        <v>0.1239345204434367</v>
      </c>
      <c r="F23" s="21"/>
      <c r="G23" s="21"/>
      <c r="H23" s="21"/>
      <c r="I23" s="21"/>
      <c r="J23" s="21"/>
      <c r="K23" s="23"/>
      <c r="L23" s="22">
        <v>44197</v>
      </c>
      <c r="M23" s="27">
        <v>80318</v>
      </c>
      <c r="N23" s="27">
        <v>125595</v>
      </c>
      <c r="O23" s="27">
        <f t="shared" si="0"/>
        <v>205913</v>
      </c>
      <c r="P23" s="21">
        <f t="shared" si="7"/>
        <v>-4.0654307930991104E-2</v>
      </c>
      <c r="Q23" s="21"/>
      <c r="R23" s="21"/>
      <c r="S23" s="21"/>
      <c r="T23" s="21"/>
      <c r="U23" s="21"/>
      <c r="V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</row>
    <row r="24" spans="1:42" x14ac:dyDescent="0.35">
      <c r="A24" s="24">
        <v>44228</v>
      </c>
      <c r="B24" s="20">
        <v>25508684.732802793</v>
      </c>
      <c r="C24" s="20">
        <v>20475442.481617</v>
      </c>
      <c r="D24" s="20">
        <f t="shared" si="1"/>
        <v>45984127.214419797</v>
      </c>
      <c r="E24" s="21">
        <f t="shared" si="6"/>
        <v>0.1091597947886748</v>
      </c>
      <c r="F24" s="21"/>
      <c r="G24" s="21"/>
      <c r="H24" s="21"/>
      <c r="I24" s="21"/>
      <c r="J24" s="21"/>
      <c r="K24" s="23"/>
      <c r="L24" s="22">
        <v>44228</v>
      </c>
      <c r="M24" s="27">
        <v>67064</v>
      </c>
      <c r="N24" s="27">
        <v>111884</v>
      </c>
      <c r="O24" s="27">
        <f t="shared" si="0"/>
        <v>178948</v>
      </c>
      <c r="P24" s="21">
        <f t="shared" si="7"/>
        <v>-0.1973770374157898</v>
      </c>
      <c r="Q24" s="21"/>
      <c r="R24" s="21"/>
      <c r="S24" s="21"/>
      <c r="T24" s="21"/>
      <c r="U24" s="21"/>
      <c r="V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</row>
    <row r="25" spans="1:42" x14ac:dyDescent="0.35">
      <c r="A25" s="24">
        <v>44256</v>
      </c>
      <c r="B25" s="20">
        <v>29713460.289315432</v>
      </c>
      <c r="C25" s="20">
        <v>24355896.442637015</v>
      </c>
      <c r="D25" s="20">
        <f t="shared" si="1"/>
        <v>54069356.731952444</v>
      </c>
      <c r="E25" s="21">
        <f t="shared" si="6"/>
        <v>0.22877900642604052</v>
      </c>
      <c r="F25" s="21"/>
      <c r="G25" s="21"/>
      <c r="H25" s="21"/>
      <c r="I25" s="21"/>
      <c r="J25" s="21"/>
      <c r="K25" s="23"/>
      <c r="L25" s="22">
        <v>44256</v>
      </c>
      <c r="M25" s="27">
        <v>78536</v>
      </c>
      <c r="N25" s="27">
        <v>163934</v>
      </c>
      <c r="O25" s="27">
        <f t="shared" si="0"/>
        <v>242470</v>
      </c>
      <c r="P25" s="21">
        <f t="shared" si="7"/>
        <v>-6.0812642832242324E-2</v>
      </c>
      <c r="Q25" s="21"/>
      <c r="R25" s="21"/>
      <c r="S25" s="21"/>
      <c r="T25" s="21"/>
      <c r="U25" s="21"/>
      <c r="V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</row>
    <row r="26" spans="1:42" x14ac:dyDescent="0.35">
      <c r="A26" s="24">
        <v>44287</v>
      </c>
      <c r="B26" s="20">
        <v>29172895.285774559</v>
      </c>
      <c r="C26" s="20">
        <v>23575985.761814084</v>
      </c>
      <c r="D26" s="20">
        <f t="shared" si="1"/>
        <v>52748881.047588646</v>
      </c>
      <c r="E26" s="21">
        <f t="shared" si="6"/>
        <v>-1.9961479102961324E-2</v>
      </c>
      <c r="F26" s="21"/>
      <c r="G26" s="21"/>
      <c r="H26" s="21"/>
      <c r="I26" s="21"/>
      <c r="J26" s="21"/>
      <c r="K26" s="23"/>
      <c r="L26" s="22">
        <v>44287</v>
      </c>
      <c r="M26" s="27">
        <v>64719</v>
      </c>
      <c r="N26" s="27">
        <v>147751</v>
      </c>
      <c r="O26" s="27">
        <f t="shared" si="0"/>
        <v>212470</v>
      </c>
      <c r="P26" s="21">
        <f t="shared" si="7"/>
        <v>-0.35409636722906218</v>
      </c>
      <c r="Q26" s="21"/>
      <c r="R26" s="21"/>
      <c r="S26" s="21"/>
      <c r="T26" s="21"/>
      <c r="U26" s="21"/>
      <c r="V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</row>
    <row r="27" spans="1:42" x14ac:dyDescent="0.35">
      <c r="A27" s="24">
        <v>44317</v>
      </c>
      <c r="B27" s="20">
        <v>31345887.863937631</v>
      </c>
      <c r="C27" s="20">
        <v>26747763.809890609</v>
      </c>
      <c r="D27" s="20">
        <f t="shared" si="1"/>
        <v>58093651.673828244</v>
      </c>
      <c r="E27" s="21">
        <f t="shared" si="6"/>
        <v>-4.8585874066528999E-2</v>
      </c>
      <c r="F27" s="21"/>
      <c r="G27" s="21"/>
      <c r="H27" s="21"/>
      <c r="I27" s="21"/>
      <c r="J27" s="21"/>
      <c r="K27" s="23"/>
      <c r="L27" s="22">
        <v>44317</v>
      </c>
      <c r="M27" s="27">
        <v>67808</v>
      </c>
      <c r="N27" s="27">
        <v>156112</v>
      </c>
      <c r="O27" s="27">
        <f t="shared" si="0"/>
        <v>223920</v>
      </c>
      <c r="P27" s="21">
        <f t="shared" si="7"/>
        <v>-0.24986683729359779</v>
      </c>
      <c r="Q27" s="21"/>
      <c r="R27" s="21"/>
      <c r="S27" s="21"/>
      <c r="T27" s="21"/>
      <c r="U27" s="21"/>
      <c r="V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</row>
    <row r="28" spans="1:42" x14ac:dyDescent="0.35">
      <c r="A28" s="24">
        <v>44348</v>
      </c>
      <c r="B28" s="20">
        <v>31830442.124428693</v>
      </c>
      <c r="C28" s="20">
        <v>26938252.463691536</v>
      </c>
      <c r="D28" s="20">
        <f t="shared" si="1"/>
        <v>58768694.58812023</v>
      </c>
      <c r="E28" s="21">
        <f t="shared" si="6"/>
        <v>2.6245666951677762E-2</v>
      </c>
      <c r="F28" s="21"/>
      <c r="G28" s="21"/>
      <c r="H28" s="21"/>
      <c r="I28" s="21"/>
      <c r="J28" s="21"/>
      <c r="K28" s="23"/>
      <c r="L28" s="22">
        <v>44348</v>
      </c>
      <c r="M28" s="27">
        <v>67356</v>
      </c>
      <c r="N28" s="27">
        <v>174875</v>
      </c>
      <c r="O28" s="27">
        <f t="shared" si="0"/>
        <v>242231</v>
      </c>
      <c r="P28" s="21">
        <f t="shared" si="7"/>
        <v>5.692805780508238E-2</v>
      </c>
      <c r="Q28" s="21"/>
      <c r="R28" s="21"/>
      <c r="S28" s="21"/>
      <c r="T28" s="21"/>
      <c r="U28" s="21"/>
      <c r="V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</row>
    <row r="29" spans="1:42" x14ac:dyDescent="0.35">
      <c r="A29" s="24">
        <v>44378</v>
      </c>
      <c r="B29" s="20">
        <v>30489966.888611928</v>
      </c>
      <c r="C29" s="20">
        <v>25877286.292433426</v>
      </c>
      <c r="D29" s="20">
        <f t="shared" si="1"/>
        <v>56367253.181045353</v>
      </c>
      <c r="E29" s="21">
        <f t="shared" si="6"/>
        <v>-7.9688625921665215E-2</v>
      </c>
      <c r="F29" s="21"/>
      <c r="G29" s="21"/>
      <c r="H29" s="21"/>
      <c r="I29" s="21"/>
      <c r="J29" s="21"/>
      <c r="K29" s="23"/>
      <c r="L29" s="22">
        <v>44378</v>
      </c>
      <c r="M29" s="27">
        <v>79204</v>
      </c>
      <c r="N29" s="27">
        <v>206421</v>
      </c>
      <c r="O29" s="27">
        <f t="shared" si="0"/>
        <v>285625</v>
      </c>
      <c r="P29" s="21">
        <f t="shared" si="7"/>
        <v>0.33249204586805003</v>
      </c>
      <c r="Q29" s="21"/>
      <c r="R29" s="21"/>
      <c r="S29" s="21"/>
      <c r="T29" s="21"/>
      <c r="U29" s="21"/>
      <c r="V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</row>
    <row r="30" spans="1:42" x14ac:dyDescent="0.35">
      <c r="A30" s="24">
        <v>44409</v>
      </c>
      <c r="B30" s="20">
        <v>28268645.261577137</v>
      </c>
      <c r="C30" s="20">
        <v>23026395.942572035</v>
      </c>
      <c r="D30" s="20">
        <f t="shared" si="1"/>
        <v>51295041.204149172</v>
      </c>
      <c r="E30" s="21">
        <f t="shared" si="6"/>
        <v>-9.645792979939409E-2</v>
      </c>
      <c r="F30" s="21"/>
      <c r="G30" s="21"/>
      <c r="H30" s="21"/>
      <c r="I30" s="21"/>
      <c r="J30" s="21"/>
      <c r="K30" s="23"/>
      <c r="L30" s="22">
        <v>44409</v>
      </c>
      <c r="M30" s="27">
        <v>58725</v>
      </c>
      <c r="N30" s="27">
        <v>234177</v>
      </c>
      <c r="O30" s="27">
        <f t="shared" si="0"/>
        <v>292902</v>
      </c>
      <c r="P30" s="21">
        <f t="shared" si="7"/>
        <v>0.61287871278950667</v>
      </c>
      <c r="Q30" s="21"/>
      <c r="R30" s="21"/>
      <c r="S30" s="21"/>
      <c r="T30" s="21"/>
      <c r="U30" s="21"/>
      <c r="V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</row>
    <row r="31" spans="1:42" x14ac:dyDescent="0.35">
      <c r="A31" s="24">
        <v>44440</v>
      </c>
      <c r="B31" s="20">
        <v>28137618.436600119</v>
      </c>
      <c r="C31" s="20">
        <v>20332120.270900894</v>
      </c>
      <c r="D31" s="20">
        <f t="shared" si="1"/>
        <v>48469738.707501009</v>
      </c>
      <c r="E31" s="21">
        <f t="shared" si="6"/>
        <v>-0.11213435319827951</v>
      </c>
      <c r="F31" s="21"/>
      <c r="G31" s="21"/>
      <c r="H31" s="21"/>
      <c r="I31" s="21"/>
      <c r="J31" s="21"/>
      <c r="K31" s="23"/>
      <c r="L31" s="22">
        <v>44440</v>
      </c>
      <c r="M31" s="27">
        <v>59702</v>
      </c>
      <c r="N31" s="27">
        <v>191139</v>
      </c>
      <c r="O31" s="27">
        <f t="shared" si="0"/>
        <v>250841</v>
      </c>
      <c r="P31" s="21">
        <f t="shared" si="7"/>
        <v>0.28104938996675333</v>
      </c>
      <c r="Q31" s="21"/>
      <c r="R31" s="21"/>
      <c r="S31" s="21"/>
      <c r="T31" s="21"/>
      <c r="U31" s="21"/>
      <c r="V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</row>
    <row r="32" spans="1:42" x14ac:dyDescent="0.35">
      <c r="A32" s="24">
        <v>44470</v>
      </c>
      <c r="B32" s="20">
        <v>31818646.50860174</v>
      </c>
      <c r="C32" s="20">
        <v>20305390.172218509</v>
      </c>
      <c r="D32" s="20">
        <f t="shared" si="1"/>
        <v>52124036.680820249</v>
      </c>
      <c r="E32" s="21">
        <f t="shared" si="6"/>
        <v>-0.17568867107042838</v>
      </c>
      <c r="F32" s="21"/>
      <c r="G32" s="21"/>
      <c r="H32" s="21"/>
      <c r="I32" s="21"/>
      <c r="J32" s="21"/>
      <c r="K32" s="23"/>
      <c r="L32" s="22">
        <v>44470</v>
      </c>
      <c r="M32" s="27">
        <v>78492</v>
      </c>
      <c r="N32" s="27">
        <v>175029</v>
      </c>
      <c r="O32" s="27">
        <f t="shared" si="0"/>
        <v>253521</v>
      </c>
      <c r="P32" s="21">
        <f t="shared" si="7"/>
        <v>9.1755880351744507E-2</v>
      </c>
      <c r="Q32" s="21"/>
      <c r="R32" s="21"/>
      <c r="S32" s="21"/>
      <c r="T32" s="21"/>
      <c r="U32" s="21"/>
      <c r="V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</row>
    <row r="33" spans="1:42" x14ac:dyDescent="0.35">
      <c r="A33" s="24">
        <v>44501</v>
      </c>
      <c r="B33" s="20">
        <v>41895124.205658749</v>
      </c>
      <c r="C33" s="20">
        <v>19907810.994250223</v>
      </c>
      <c r="D33" s="20">
        <f t="shared" si="1"/>
        <v>61802935.199908972</v>
      </c>
      <c r="E33" s="21">
        <f t="shared" si="6"/>
        <v>-0.18992139539086009</v>
      </c>
      <c r="F33" s="21"/>
      <c r="G33" s="21"/>
      <c r="H33" s="21"/>
      <c r="I33" s="21"/>
      <c r="J33" s="21"/>
      <c r="K33" s="23"/>
      <c r="L33" s="22">
        <v>44501</v>
      </c>
      <c r="M33" s="27">
        <v>122657</v>
      </c>
      <c r="N33" s="27">
        <v>168257</v>
      </c>
      <c r="O33" s="27">
        <f t="shared" si="0"/>
        <v>290914</v>
      </c>
      <c r="P33" s="21">
        <f t="shared" si="7"/>
        <v>-5.3251626382710061E-2</v>
      </c>
      <c r="Q33" s="21"/>
      <c r="R33" s="21"/>
      <c r="S33" s="21"/>
      <c r="T33" s="21"/>
      <c r="U33" s="21"/>
      <c r="V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</row>
    <row r="34" spans="1:42" x14ac:dyDescent="0.35">
      <c r="A34" s="24">
        <v>44531</v>
      </c>
      <c r="B34" s="20">
        <v>36261558.85825932</v>
      </c>
      <c r="C34" s="20">
        <v>15679400.481443919</v>
      </c>
      <c r="D34" s="20">
        <f t="shared" si="1"/>
        <v>51940959.33970324</v>
      </c>
      <c r="E34" s="21">
        <f t="shared" si="6"/>
        <v>-0.23603874665453867</v>
      </c>
      <c r="F34" s="21"/>
      <c r="G34" s="21"/>
      <c r="H34" s="21"/>
      <c r="I34" s="21"/>
      <c r="J34" s="21"/>
      <c r="K34" s="23"/>
      <c r="L34" s="22">
        <v>44531</v>
      </c>
      <c r="M34" s="27">
        <v>101660</v>
      </c>
      <c r="N34" s="27">
        <v>118796</v>
      </c>
      <c r="O34" s="27">
        <f t="shared" si="0"/>
        <v>220456</v>
      </c>
      <c r="P34" s="21">
        <f t="shared" si="7"/>
        <v>-0.16599138208244904</v>
      </c>
      <c r="Q34" s="21"/>
      <c r="R34" s="21"/>
      <c r="S34" s="21"/>
      <c r="T34" s="21"/>
      <c r="U34" s="21"/>
      <c r="V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</row>
    <row r="35" spans="1:42" x14ac:dyDescent="0.35">
      <c r="A35" s="24">
        <v>44562</v>
      </c>
      <c r="B35" s="20">
        <v>28497784.862717111</v>
      </c>
      <c r="C35" s="20">
        <v>15850162.768361747</v>
      </c>
      <c r="D35" s="20">
        <f t="shared" si="1"/>
        <v>44347947.631078854</v>
      </c>
      <c r="E35" s="21">
        <f t="shared" si="6"/>
        <v>-0.19912698722462799</v>
      </c>
      <c r="F35" s="21"/>
      <c r="G35" s="21"/>
      <c r="H35" s="21"/>
      <c r="I35" s="21"/>
      <c r="J35" s="21"/>
      <c r="K35" s="23"/>
      <c r="L35" s="22">
        <v>44562</v>
      </c>
      <c r="M35" s="27">
        <v>56979</v>
      </c>
      <c r="N35" s="27">
        <v>47402</v>
      </c>
      <c r="O35" s="27">
        <f t="shared" si="0"/>
        <v>104381</v>
      </c>
      <c r="P35" s="21">
        <f t="shared" si="7"/>
        <v>-0.49308202978927995</v>
      </c>
      <c r="Q35" s="21"/>
      <c r="R35" s="21"/>
      <c r="S35" s="21"/>
      <c r="T35" s="21"/>
      <c r="U35" s="21"/>
      <c r="V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</row>
    <row r="36" spans="1:42" x14ac:dyDescent="0.35">
      <c r="A36" s="24">
        <v>44593</v>
      </c>
      <c r="B36" s="20">
        <v>24929219.854778834</v>
      </c>
      <c r="C36" s="20">
        <v>13899851.991198089</v>
      </c>
      <c r="D36" s="20">
        <f t="shared" si="1"/>
        <v>38829071.845976919</v>
      </c>
      <c r="E36" s="21">
        <f t="shared" si="6"/>
        <v>-0.15559837278371091</v>
      </c>
      <c r="F36" s="21"/>
      <c r="G36" s="21"/>
      <c r="H36" s="21"/>
      <c r="I36" s="21"/>
      <c r="J36" s="21"/>
      <c r="K36" s="23"/>
      <c r="L36" s="22">
        <v>44593</v>
      </c>
      <c r="M36" s="27">
        <v>43752</v>
      </c>
      <c r="N36" s="27">
        <v>32061</v>
      </c>
      <c r="O36" s="27">
        <f t="shared" si="0"/>
        <v>75813</v>
      </c>
      <c r="P36" s="21">
        <f t="shared" si="7"/>
        <v>-0.57634061291548377</v>
      </c>
      <c r="Q36" s="21"/>
      <c r="R36" s="21"/>
      <c r="S36" s="21"/>
      <c r="T36" s="21"/>
      <c r="U36" s="21"/>
      <c r="V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r="37" spans="1:42" x14ac:dyDescent="0.35">
      <c r="A37" s="24">
        <v>44621</v>
      </c>
      <c r="B37" s="20">
        <v>26997968.576946534</v>
      </c>
      <c r="C37" s="20">
        <v>15449443.738497967</v>
      </c>
      <c r="D37" s="20">
        <f t="shared" si="1"/>
        <v>42447412.315444499</v>
      </c>
      <c r="E37" s="21">
        <f t="shared" si="6"/>
        <v>-0.21494512084032105</v>
      </c>
      <c r="F37" s="21"/>
      <c r="G37" s="21"/>
      <c r="H37" s="21"/>
      <c r="I37" s="21"/>
      <c r="J37" s="21"/>
      <c r="K37" s="23"/>
      <c r="L37" s="22">
        <v>44621</v>
      </c>
      <c r="M37" s="27">
        <v>53935</v>
      </c>
      <c r="N37" s="27">
        <v>34695</v>
      </c>
      <c r="O37" s="27">
        <f t="shared" si="0"/>
        <v>88630</v>
      </c>
      <c r="P37" s="21">
        <f t="shared" si="7"/>
        <v>-0.63447024374149374</v>
      </c>
      <c r="Q37" s="21"/>
      <c r="R37" s="21"/>
      <c r="S37" s="21"/>
      <c r="T37" s="21"/>
      <c r="U37" s="21"/>
      <c r="V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</row>
    <row r="38" spans="1:42" x14ac:dyDescent="0.35">
      <c r="A38" s="24">
        <v>44652</v>
      </c>
      <c r="B38" s="20">
        <v>26867445.463316023</v>
      </c>
      <c r="C38" s="20">
        <v>15240618.644813351</v>
      </c>
      <c r="D38" s="20">
        <f t="shared" si="1"/>
        <v>42108064.108129375</v>
      </c>
      <c r="E38" s="21">
        <f t="shared" si="6"/>
        <v>-0.20172592722600899</v>
      </c>
      <c r="F38" s="21"/>
      <c r="G38" s="21"/>
      <c r="H38" s="21"/>
      <c r="I38" s="21"/>
      <c r="J38" s="21"/>
      <c r="K38" s="23"/>
      <c r="L38" s="22">
        <v>44652</v>
      </c>
      <c r="M38" s="27">
        <v>50374</v>
      </c>
      <c r="N38" s="27">
        <v>32549</v>
      </c>
      <c r="O38" s="27">
        <f t="shared" si="0"/>
        <v>82923</v>
      </c>
      <c r="P38" s="21">
        <f t="shared" si="7"/>
        <v>-0.60971901915564553</v>
      </c>
      <c r="Q38" s="21"/>
      <c r="R38" s="21"/>
      <c r="S38" s="21"/>
      <c r="T38" s="21"/>
      <c r="U38" s="21"/>
      <c r="V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</row>
    <row r="39" spans="1:42" x14ac:dyDescent="0.35">
      <c r="A39" s="24">
        <v>44682</v>
      </c>
      <c r="B39" s="20">
        <v>27794383.860181093</v>
      </c>
      <c r="C39" s="20">
        <v>15210098.689356672</v>
      </c>
      <c r="D39" s="20">
        <f t="shared" si="1"/>
        <v>43004482.549537763</v>
      </c>
      <c r="E39" s="21">
        <f t="shared" si="6"/>
        <v>-0.25973869243079961</v>
      </c>
      <c r="F39" s="21"/>
      <c r="G39" s="21"/>
      <c r="H39" s="21"/>
      <c r="I39" s="21"/>
      <c r="J39" s="21"/>
      <c r="K39" s="23"/>
      <c r="L39" s="22">
        <v>44682</v>
      </c>
      <c r="M39" s="27">
        <v>51113</v>
      </c>
      <c r="N39" s="27">
        <v>28463</v>
      </c>
      <c r="O39" s="27">
        <f t="shared" si="0"/>
        <v>79576</v>
      </c>
      <c r="P39" s="21">
        <f t="shared" si="7"/>
        <v>-0.64462307967131116</v>
      </c>
      <c r="Q39" s="21"/>
      <c r="R39" s="21"/>
      <c r="S39" s="21"/>
      <c r="T39" s="21"/>
      <c r="U39" s="21"/>
      <c r="V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r="40" spans="1:42" x14ac:dyDescent="0.35">
      <c r="A40" s="22"/>
      <c r="B40" s="22"/>
      <c r="C40" s="22"/>
      <c r="D40" s="23"/>
      <c r="E40" s="21"/>
      <c r="F40" s="21"/>
      <c r="G40" s="21"/>
      <c r="H40" s="21"/>
      <c r="I40" s="21"/>
      <c r="J40" s="21"/>
      <c r="K40" s="23"/>
      <c r="L40" s="22"/>
      <c r="M40" s="27"/>
      <c r="N40" s="27"/>
      <c r="O40" s="27"/>
      <c r="P40" s="21"/>
      <c r="Q40" s="21"/>
      <c r="R40" s="21"/>
      <c r="S40" s="21"/>
      <c r="T40" s="21"/>
      <c r="U40" s="21"/>
      <c r="V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r="41" spans="1:42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</row>
    <row r="42" spans="1:42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8608-E2A6-40A3-83A7-3EC3FAF53D10}">
  <dimension ref="A1:AI94"/>
  <sheetViews>
    <sheetView topLeftCell="O1" zoomScale="65" zoomScaleNormal="65" workbookViewId="0">
      <selection activeCell="S11" sqref="S11"/>
    </sheetView>
  </sheetViews>
  <sheetFormatPr defaultRowHeight="14.5" x14ac:dyDescent="0.35"/>
  <cols>
    <col min="1" max="1" width="10.36328125" bestFit="1" customWidth="1"/>
    <col min="2" max="2" width="10.7265625" style="15" bestFit="1" customWidth="1"/>
    <col min="3" max="3" width="12.36328125" style="15" bestFit="1" customWidth="1"/>
    <col min="4" max="4" width="12.6328125" style="15" bestFit="1" customWidth="1"/>
    <col min="5" max="5" width="12.36328125" style="15" bestFit="1" customWidth="1"/>
    <col min="6" max="6" width="13.453125" bestFit="1" customWidth="1"/>
    <col min="7" max="7" width="10.453125" bestFit="1" customWidth="1"/>
    <col min="8" max="8" width="8.81640625" style="19" customWidth="1"/>
    <col min="9" max="9" width="7.1796875" style="19" bestFit="1" customWidth="1"/>
    <col min="10" max="10" width="12.36328125" style="19" bestFit="1" customWidth="1"/>
    <col min="11" max="11" width="10.453125" style="19" bestFit="1" customWidth="1"/>
    <col min="12" max="12" width="11.26953125" style="19" bestFit="1" customWidth="1"/>
    <col min="14" max="14" width="10.36328125" bestFit="1" customWidth="1"/>
    <col min="15" max="15" width="8.81640625" bestFit="1" customWidth="1"/>
    <col min="16" max="17" width="8.81640625" style="16" bestFit="1" customWidth="1"/>
    <col min="18" max="18" width="8.81640625" style="19" customWidth="1"/>
    <col min="19" max="19" width="8.81640625" bestFit="1" customWidth="1"/>
    <col min="20" max="20" width="10.453125" bestFit="1" customWidth="1"/>
    <col min="21" max="21" width="8.7265625" style="19"/>
    <col min="22" max="22" width="7.1796875" style="19" bestFit="1" customWidth="1"/>
    <col min="23" max="23" width="15.36328125" style="19" bestFit="1" customWidth="1"/>
    <col min="24" max="24" width="10.453125" style="19" bestFit="1" customWidth="1"/>
    <col min="25" max="25" width="11.26953125" style="19" bestFit="1" customWidth="1"/>
    <col min="27" max="27" width="7.1796875" bestFit="1" customWidth="1"/>
    <col min="28" max="28" width="8.1796875" bestFit="1" customWidth="1"/>
    <col min="29" max="29" width="10.453125" bestFit="1" customWidth="1"/>
    <col min="30" max="30" width="11.26953125" bestFit="1" customWidth="1"/>
    <col min="32" max="32" width="19.90625" customWidth="1"/>
    <col min="33" max="33" width="12.453125" bestFit="1" customWidth="1"/>
    <col min="34" max="35" width="11.81640625" bestFit="1" customWidth="1"/>
  </cols>
  <sheetData>
    <row r="1" spans="1:35" x14ac:dyDescent="0.35">
      <c r="A1" s="22" t="s">
        <v>120</v>
      </c>
      <c r="B1" s="22"/>
      <c r="C1" s="22"/>
      <c r="D1" s="22"/>
      <c r="E1" s="22"/>
      <c r="F1" s="23"/>
      <c r="G1" s="21"/>
      <c r="H1" s="21"/>
      <c r="I1" s="21"/>
      <c r="J1" s="21"/>
      <c r="K1" s="21"/>
      <c r="L1" s="21"/>
      <c r="M1" s="23"/>
      <c r="N1" s="23" t="s">
        <v>124</v>
      </c>
      <c r="O1" s="23"/>
      <c r="P1" s="23"/>
      <c r="Q1" s="23"/>
      <c r="R1" s="23"/>
      <c r="S1" s="23"/>
      <c r="T1" s="21"/>
      <c r="U1" s="21"/>
      <c r="V1" s="21"/>
      <c r="W1" s="21"/>
      <c r="X1" s="21"/>
      <c r="Y1" s="21"/>
      <c r="Z1" s="23"/>
      <c r="AA1" s="23" t="s">
        <v>202</v>
      </c>
      <c r="AB1" s="23"/>
      <c r="AC1" s="23"/>
      <c r="AD1" s="23"/>
      <c r="AE1" s="23"/>
      <c r="AF1" s="19" t="s">
        <v>230</v>
      </c>
      <c r="AG1" s="19"/>
      <c r="AH1" s="19"/>
      <c r="AI1" s="19"/>
    </row>
    <row r="2" spans="1:35" x14ac:dyDescent="0.35">
      <c r="A2" s="24" t="s">
        <v>16</v>
      </c>
      <c r="B2" s="20" t="s">
        <v>116</v>
      </c>
      <c r="C2" s="20" t="s">
        <v>117</v>
      </c>
      <c r="D2" s="20" t="s">
        <v>119</v>
      </c>
      <c r="E2" s="20" t="s">
        <v>118</v>
      </c>
      <c r="F2" s="25" t="s">
        <v>18</v>
      </c>
      <c r="G2" s="21" t="s">
        <v>12</v>
      </c>
      <c r="H2" s="21"/>
      <c r="I2" s="19" t="s">
        <v>14</v>
      </c>
      <c r="J2" s="19" t="s">
        <v>17</v>
      </c>
      <c r="K2" s="12" t="s">
        <v>12</v>
      </c>
      <c r="L2" s="12" t="s">
        <v>11</v>
      </c>
      <c r="M2" s="23"/>
      <c r="N2" s="23" t="s">
        <v>16</v>
      </c>
      <c r="O2" s="23" t="s">
        <v>121</v>
      </c>
      <c r="P2" s="23" t="s">
        <v>122</v>
      </c>
      <c r="Q2" s="23" t="s">
        <v>123</v>
      </c>
      <c r="R2" s="23" t="s">
        <v>279</v>
      </c>
      <c r="S2" s="23" t="s">
        <v>15</v>
      </c>
      <c r="T2" s="21" t="s">
        <v>12</v>
      </c>
      <c r="U2" s="21"/>
      <c r="V2" s="19" t="s">
        <v>14</v>
      </c>
      <c r="W2" s="19" t="s">
        <v>13</v>
      </c>
      <c r="X2" s="12" t="s">
        <v>12</v>
      </c>
      <c r="Y2" s="12" t="s">
        <v>11</v>
      </c>
      <c r="Z2" s="23"/>
      <c r="AA2" s="23" t="s">
        <v>14</v>
      </c>
      <c r="AB2" s="23" t="s">
        <v>162</v>
      </c>
      <c r="AC2" s="21" t="s">
        <v>12</v>
      </c>
      <c r="AD2" s="21" t="s">
        <v>11</v>
      </c>
      <c r="AE2" s="23"/>
      <c r="AF2" s="19" t="s">
        <v>231</v>
      </c>
      <c r="AG2" s="19" t="s">
        <v>232</v>
      </c>
      <c r="AH2" s="19" t="s">
        <v>233</v>
      </c>
      <c r="AI2" s="19" t="s">
        <v>234</v>
      </c>
    </row>
    <row r="3" spans="1:35" x14ac:dyDescent="0.35">
      <c r="A3" s="24">
        <v>43586</v>
      </c>
      <c r="B3" s="20">
        <v>85392.126039570881</v>
      </c>
      <c r="C3" s="20">
        <v>304826.0266184702</v>
      </c>
      <c r="D3" s="20">
        <v>788508.03046603629</v>
      </c>
      <c r="E3" s="20">
        <v>1923787.2112809424</v>
      </c>
      <c r="F3" s="20">
        <f>SUM(B3:E3)</f>
        <v>3102513.3944050199</v>
      </c>
      <c r="G3" s="21"/>
      <c r="H3" s="21"/>
      <c r="I3" s="19" t="s">
        <v>10</v>
      </c>
      <c r="J3" s="5">
        <f>SUM(F5:F7)</f>
        <v>10708700.430121483</v>
      </c>
      <c r="K3" s="12"/>
      <c r="L3" s="12"/>
      <c r="M3" s="23"/>
      <c r="N3" s="22">
        <v>43586</v>
      </c>
      <c r="O3" s="27">
        <v>395473</v>
      </c>
      <c r="P3" s="27">
        <v>42177</v>
      </c>
      <c r="Q3" s="27">
        <v>138489</v>
      </c>
      <c r="R3" s="27"/>
      <c r="S3" s="27">
        <f t="shared" ref="S3:S39" si="0">SUM(O3:R3)</f>
        <v>576139</v>
      </c>
      <c r="T3" s="21"/>
      <c r="U3" s="21"/>
      <c r="V3" s="19" t="s">
        <v>10</v>
      </c>
      <c r="W3" s="5">
        <f>SUM(S5:S7)</f>
        <v>2608834</v>
      </c>
      <c r="X3" s="12"/>
      <c r="Y3" s="12"/>
      <c r="Z3" s="23"/>
      <c r="AA3" s="23" t="s">
        <v>10</v>
      </c>
      <c r="AB3" s="26">
        <v>1458</v>
      </c>
      <c r="AC3" s="21"/>
      <c r="AD3" s="21"/>
      <c r="AE3" s="23"/>
      <c r="AF3" s="19" t="s">
        <v>235</v>
      </c>
      <c r="AG3" s="19">
        <f>SLOPE(AC7:AC13,K7:K13)</f>
        <v>-0.215617525139608</v>
      </c>
      <c r="AH3" s="19">
        <f>INTERCEPT(AC7:AC13,K7:K13)</f>
        <v>0.19985934397316887</v>
      </c>
      <c r="AI3" s="19">
        <f>RSQ(AC7:AC13,K7:K13)</f>
        <v>0.6285308456403903</v>
      </c>
    </row>
    <row r="4" spans="1:35" x14ac:dyDescent="0.35">
      <c r="A4" s="24">
        <v>43617</v>
      </c>
      <c r="B4" s="20">
        <v>62920.545041695397</v>
      </c>
      <c r="C4" s="20">
        <v>240907.5300702948</v>
      </c>
      <c r="D4" s="20">
        <v>674619.10421005322</v>
      </c>
      <c r="E4" s="20">
        <v>1997845.0068072453</v>
      </c>
      <c r="F4" s="20">
        <f t="shared" ref="F4:F39" si="1">SUM(B4:E4)</f>
        <v>2976292.1861292887</v>
      </c>
      <c r="G4" s="21"/>
      <c r="H4" s="21"/>
      <c r="I4" s="19" t="s">
        <v>9</v>
      </c>
      <c r="J4" s="5">
        <f>SUM(F8:F10)</f>
        <v>12666864.697191216</v>
      </c>
      <c r="K4" s="12"/>
      <c r="L4" s="12">
        <f>(SUM(F8:F10)-SUM(F5:F7))/SUM(F5:F7)</f>
        <v>0.1828573205355338</v>
      </c>
      <c r="M4" s="23"/>
      <c r="N4" s="22">
        <v>43617</v>
      </c>
      <c r="O4" s="27">
        <v>479472</v>
      </c>
      <c r="P4" s="27">
        <v>26256</v>
      </c>
      <c r="Q4" s="27">
        <v>151350</v>
      </c>
      <c r="R4" s="27"/>
      <c r="S4" s="27">
        <f t="shared" si="0"/>
        <v>657078</v>
      </c>
      <c r="T4" s="21"/>
      <c r="U4" s="21"/>
      <c r="V4" s="19" t="s">
        <v>9</v>
      </c>
      <c r="W4" s="5">
        <f>SUM(S8:S10)</f>
        <v>3093501</v>
      </c>
      <c r="X4" s="12"/>
      <c r="Y4" s="12">
        <f>(SUM(S8:S10)-SUM(S5:S7))/SUM(S5:S7)</f>
        <v>0.18577916417832641</v>
      </c>
      <c r="Z4" s="23"/>
      <c r="AA4" s="23" t="s">
        <v>9</v>
      </c>
      <c r="AB4" s="26">
        <v>1479</v>
      </c>
      <c r="AC4" s="21"/>
      <c r="AD4" s="21">
        <f t="shared" ref="AD4:AD13" si="2">(AB4-AB3)/AB3</f>
        <v>1.4403292181069959E-2</v>
      </c>
      <c r="AE4" s="23"/>
      <c r="AF4" s="19" t="s">
        <v>236</v>
      </c>
      <c r="AG4" s="19">
        <f>SLOPE(AD4:AD13,L4:L13)</f>
        <v>-0.18250931208444521</v>
      </c>
      <c r="AH4" s="19">
        <f>INTERCEPT(AD4:AD13,L4:L13)</f>
        <v>2.6230037681618149E-2</v>
      </c>
      <c r="AI4" s="19">
        <f>RSQ(AD4:AD13,L4:L13)</f>
        <v>0.11041111916253268</v>
      </c>
    </row>
    <row r="5" spans="1:35" x14ac:dyDescent="0.35">
      <c r="A5" s="24">
        <v>43647</v>
      </c>
      <c r="B5" s="20">
        <v>48896.230053771462</v>
      </c>
      <c r="C5" s="20">
        <v>237946.27767367812</v>
      </c>
      <c r="D5" s="20">
        <v>840629.60304685461</v>
      </c>
      <c r="E5" s="20">
        <v>1992030.4037527512</v>
      </c>
      <c r="F5" s="20">
        <f t="shared" si="1"/>
        <v>3119502.5145270554</v>
      </c>
      <c r="G5" s="21"/>
      <c r="H5" s="21"/>
      <c r="I5" s="19" t="s">
        <v>8</v>
      </c>
      <c r="J5" s="5">
        <f>SUM(F11:F13)</f>
        <v>12923186.284277283</v>
      </c>
      <c r="K5" s="12"/>
      <c r="L5" s="12">
        <f>(SUM(F11:F13)-SUM(F8:F10))/SUM(F8:F10)</f>
        <v>2.0235598406834174E-2</v>
      </c>
      <c r="M5" s="23"/>
      <c r="N5" s="22">
        <v>43647</v>
      </c>
      <c r="O5" s="27">
        <v>613411</v>
      </c>
      <c r="P5" s="27">
        <v>25396</v>
      </c>
      <c r="Q5" s="27">
        <v>160683</v>
      </c>
      <c r="R5" s="27"/>
      <c r="S5" s="27">
        <f t="shared" si="0"/>
        <v>799490</v>
      </c>
      <c r="T5" s="21"/>
      <c r="U5" s="21"/>
      <c r="V5" s="19" t="s">
        <v>8</v>
      </c>
      <c r="W5" s="5">
        <f>SUM(S11:S13)</f>
        <v>2918727</v>
      </c>
      <c r="X5" s="12"/>
      <c r="Y5" s="12">
        <f>(SUM(S11:S13)-SUM(S8:S10))/SUM(S8:S10)</f>
        <v>-5.6497153225423237E-2</v>
      </c>
      <c r="Z5" s="23"/>
      <c r="AA5" s="23" t="s">
        <v>8</v>
      </c>
      <c r="AB5" s="26">
        <v>1225</v>
      </c>
      <c r="AC5" s="21"/>
      <c r="AD5" s="21">
        <f t="shared" si="2"/>
        <v>-0.17173766058147397</v>
      </c>
      <c r="AE5" s="23"/>
      <c r="AF5" s="19" t="s">
        <v>237</v>
      </c>
      <c r="AG5" s="19">
        <f>SLOPE(AC7:AC13,X7:X13)</f>
        <v>-0.43371213539187953</v>
      </c>
      <c r="AH5" s="19">
        <f>INTERCEPT(AC7:AC13,X7:X13)</f>
        <v>1.0904016656295396E-2</v>
      </c>
      <c r="AI5" s="19">
        <f>+RSQ(AC7:AC13,X7:X13)</f>
        <v>0.55856518915916376</v>
      </c>
    </row>
    <row r="6" spans="1:35" x14ac:dyDescent="0.35">
      <c r="A6" s="24">
        <v>43678</v>
      </c>
      <c r="B6" s="20">
        <v>36436.413156989482</v>
      </c>
      <c r="C6" s="20">
        <v>224571.60849765158</v>
      </c>
      <c r="D6" s="20">
        <v>836365.53187995451</v>
      </c>
      <c r="E6" s="20">
        <v>3137852.6950420043</v>
      </c>
      <c r="F6" s="20">
        <f t="shared" si="1"/>
        <v>4235226.2485766001</v>
      </c>
      <c r="G6" s="21"/>
      <c r="H6" s="21"/>
      <c r="I6" s="19" t="s">
        <v>7</v>
      </c>
      <c r="J6" s="5">
        <f>SUM(F14:F16)</f>
        <v>22631543.083564341</v>
      </c>
      <c r="K6" s="12"/>
      <c r="L6" s="12">
        <f>(SUM(F14:F16)-SUM(F11:F13))/SUM(F11:F13)</f>
        <v>0.75123553787184216</v>
      </c>
      <c r="M6" s="23"/>
      <c r="N6" s="22">
        <v>43678</v>
      </c>
      <c r="O6" s="27">
        <v>470315</v>
      </c>
      <c r="P6" s="27">
        <v>25129</v>
      </c>
      <c r="Q6" s="27">
        <v>290197</v>
      </c>
      <c r="R6" s="27"/>
      <c r="S6" s="27">
        <f t="shared" si="0"/>
        <v>785641</v>
      </c>
      <c r="T6" s="21"/>
      <c r="U6" s="21"/>
      <c r="V6" s="19" t="s">
        <v>7</v>
      </c>
      <c r="W6" s="5">
        <f>SUM(S14:S16)</f>
        <v>3788575</v>
      </c>
      <c r="X6" s="12"/>
      <c r="Y6" s="12">
        <f>(SUM(S14:S16)-SUM(S11:S13))/SUM(S11:S13)</f>
        <v>0.29802307649876125</v>
      </c>
      <c r="Z6" s="23"/>
      <c r="AA6" s="23" t="s">
        <v>7</v>
      </c>
      <c r="AB6" s="26">
        <v>1048</v>
      </c>
      <c r="AC6" s="21"/>
      <c r="AD6" s="21">
        <f t="shared" si="2"/>
        <v>-0.14448979591836736</v>
      </c>
      <c r="AE6" s="23"/>
      <c r="AF6" s="19" t="s">
        <v>238</v>
      </c>
      <c r="AG6" s="19">
        <f>SLOPE(AD4:AD13,Y4:Y13)</f>
        <v>-0.13956332466125518</v>
      </c>
      <c r="AH6" s="19">
        <f>INTERCEPT(AD4:AD13,Y4:Y13)</f>
        <v>4.9889342649571851E-3</v>
      </c>
      <c r="AI6" s="19">
        <f>RSQ(AD4:AD13,Y4:Y13)</f>
        <v>3.9074746791722445E-2</v>
      </c>
    </row>
    <row r="7" spans="1:35" x14ac:dyDescent="0.35">
      <c r="A7" s="24">
        <v>43709</v>
      </c>
      <c r="B7" s="20">
        <v>26469.749206979232</v>
      </c>
      <c r="C7" s="20">
        <v>230077.01619855003</v>
      </c>
      <c r="D7" s="20">
        <v>629462.09967694897</v>
      </c>
      <c r="E7" s="20">
        <v>2467962.8019353491</v>
      </c>
      <c r="F7" s="20">
        <f t="shared" si="1"/>
        <v>3353971.6670178273</v>
      </c>
      <c r="G7" s="21"/>
      <c r="H7" s="21"/>
      <c r="I7" s="19" t="s">
        <v>6</v>
      </c>
      <c r="J7" s="5">
        <f>SUM(F17:F19)</f>
        <v>24458756.601572361</v>
      </c>
      <c r="K7" s="12">
        <f t="shared" ref="K7:K13" si="3">(J7-J3)/J3</f>
        <v>1.2840079205852706</v>
      </c>
      <c r="L7" s="12">
        <f>(SUM(F17:F19)-SUM(F14:F16))/SUM(F14:F16)</f>
        <v>8.0737469436407694E-2</v>
      </c>
      <c r="M7" s="23"/>
      <c r="N7" s="22">
        <v>43709</v>
      </c>
      <c r="O7" s="27">
        <v>758212</v>
      </c>
      <c r="P7" s="27">
        <v>26216</v>
      </c>
      <c r="Q7" s="27">
        <v>239275</v>
      </c>
      <c r="R7" s="27"/>
      <c r="S7" s="27">
        <f t="shared" si="0"/>
        <v>1023703</v>
      </c>
      <c r="T7" s="21"/>
      <c r="U7" s="21"/>
      <c r="V7" s="19" t="s">
        <v>6</v>
      </c>
      <c r="W7" s="5">
        <f>SUM(S17:S19)</f>
        <v>3413655</v>
      </c>
      <c r="X7" s="12">
        <f t="shared" ref="X7:X13" si="4">(W7-W3)/W3</f>
        <v>0.30849835597052172</v>
      </c>
      <c r="Y7" s="12">
        <f>(SUM(S17:S19)-SUM(S14:S16))/SUM(S14:S16)</f>
        <v>-9.8960691024989611E-2</v>
      </c>
      <c r="Z7" s="23"/>
      <c r="AA7" s="23" t="s">
        <v>6</v>
      </c>
      <c r="AB7" s="26">
        <v>1337</v>
      </c>
      <c r="AC7" s="21">
        <f t="shared" ref="AC7:AC13" si="5">(AB7-AB3)/AB3</f>
        <v>-8.2990397805212626E-2</v>
      </c>
      <c r="AD7" s="21">
        <f t="shared" si="2"/>
        <v>0.27576335877862596</v>
      </c>
      <c r="AE7" s="23"/>
      <c r="AF7" s="23"/>
      <c r="AG7" s="23"/>
      <c r="AH7" s="23"/>
      <c r="AI7" s="23"/>
    </row>
    <row r="8" spans="1:35" x14ac:dyDescent="0.35">
      <c r="A8" s="24">
        <v>43739</v>
      </c>
      <c r="B8" s="20">
        <v>81148.278707638223</v>
      </c>
      <c r="C8" s="20">
        <v>189493.35133264359</v>
      </c>
      <c r="D8" s="20">
        <v>826853.88239085255</v>
      </c>
      <c r="E8" s="20">
        <v>2108190.4753279495</v>
      </c>
      <c r="F8" s="20">
        <f t="shared" si="1"/>
        <v>3205685.987759084</v>
      </c>
      <c r="G8" s="21"/>
      <c r="H8" s="21"/>
      <c r="I8" s="19" t="s">
        <v>5</v>
      </c>
      <c r="J8" s="5">
        <f>SUM(F20:F22)</f>
        <v>25258544.298333749</v>
      </c>
      <c r="K8" s="12">
        <f t="shared" si="3"/>
        <v>0.99406442731914912</v>
      </c>
      <c r="L8" s="12">
        <f>(SUM(F20:F22)-SUM(F17:F19))/SUM(F17:F19)</f>
        <v>3.269944215847722E-2</v>
      </c>
      <c r="M8" s="23"/>
      <c r="N8" s="22">
        <v>43739</v>
      </c>
      <c r="O8" s="27">
        <v>444931</v>
      </c>
      <c r="P8" s="27">
        <v>27179</v>
      </c>
      <c r="Q8" s="27">
        <v>249963</v>
      </c>
      <c r="R8" s="27"/>
      <c r="S8" s="27">
        <f t="shared" si="0"/>
        <v>722073</v>
      </c>
      <c r="T8" s="21"/>
      <c r="U8" s="21"/>
      <c r="V8" s="19" t="s">
        <v>5</v>
      </c>
      <c r="W8" s="5">
        <f>SUM(S20:S22)</f>
        <v>2821134</v>
      </c>
      <c r="X8" s="12">
        <f t="shared" si="4"/>
        <v>-8.8044904462613718E-2</v>
      </c>
      <c r="Y8" s="12">
        <f>(SUM(S20:S22)-SUM(S17:S19))/SUM(S17:S19)</f>
        <v>-0.17357377942410701</v>
      </c>
      <c r="Z8" s="23"/>
      <c r="AA8" s="23" t="s">
        <v>5</v>
      </c>
      <c r="AB8" s="26">
        <v>1358</v>
      </c>
      <c r="AC8" s="21">
        <f t="shared" si="5"/>
        <v>-8.1812035158891142E-2</v>
      </c>
      <c r="AD8" s="21">
        <f t="shared" si="2"/>
        <v>1.5706806282722512E-2</v>
      </c>
      <c r="AE8" s="23"/>
      <c r="AF8" s="23"/>
      <c r="AG8" s="23"/>
      <c r="AH8" s="23"/>
      <c r="AI8" s="23"/>
    </row>
    <row r="9" spans="1:35" x14ac:dyDescent="0.35">
      <c r="A9" s="24">
        <v>43770</v>
      </c>
      <c r="B9" s="20">
        <v>36970.490178676599</v>
      </c>
      <c r="C9" s="20">
        <v>224936.80805129831</v>
      </c>
      <c r="D9" s="20">
        <v>638712.12444010109</v>
      </c>
      <c r="E9" s="20">
        <v>4166474.7556742062</v>
      </c>
      <c r="F9" s="20">
        <f t="shared" si="1"/>
        <v>5067094.1783442823</v>
      </c>
      <c r="G9" s="21"/>
      <c r="H9" s="21"/>
      <c r="I9" s="19" t="s">
        <v>4</v>
      </c>
      <c r="J9" s="5">
        <f>SUM(F23:F25)</f>
        <v>26540274.085556723</v>
      </c>
      <c r="K9" s="12">
        <f t="shared" si="3"/>
        <v>1.0536943058575561</v>
      </c>
      <c r="L9" s="12">
        <f>(SUM(F23:F25)-SUM(F20:F22))/SUM(F20:F22)</f>
        <v>5.0744404431395794E-2</v>
      </c>
      <c r="M9" s="23"/>
      <c r="N9" s="22">
        <v>43770</v>
      </c>
      <c r="O9" s="27">
        <v>447943</v>
      </c>
      <c r="P9" s="27">
        <v>17173</v>
      </c>
      <c r="Q9" s="27">
        <v>383840</v>
      </c>
      <c r="R9" s="27"/>
      <c r="S9" s="27">
        <f t="shared" si="0"/>
        <v>848956</v>
      </c>
      <c r="T9" s="21"/>
      <c r="U9" s="21"/>
      <c r="V9" s="19" t="s">
        <v>4</v>
      </c>
      <c r="W9" s="5">
        <f>SUM(S23:S25)</f>
        <v>2146887</v>
      </c>
      <c r="X9" s="12">
        <f t="shared" si="4"/>
        <v>-0.26444405386320818</v>
      </c>
      <c r="Y9" s="12">
        <f>(SUM(S23:S25)-SUM(S20:S22))/SUM(S20:S22)</f>
        <v>-0.23899857291429616</v>
      </c>
      <c r="Z9" s="23"/>
      <c r="AA9" s="23" t="s">
        <v>4</v>
      </c>
      <c r="AB9" s="26">
        <v>1260</v>
      </c>
      <c r="AC9" s="21">
        <f t="shared" si="5"/>
        <v>2.8571428571428571E-2</v>
      </c>
      <c r="AD9" s="21">
        <f t="shared" si="2"/>
        <v>-7.2164948453608241E-2</v>
      </c>
      <c r="AE9" s="23"/>
      <c r="AF9" s="23"/>
      <c r="AG9" s="23"/>
      <c r="AH9" s="23"/>
      <c r="AI9" s="23"/>
    </row>
    <row r="10" spans="1:35" x14ac:dyDescent="0.35">
      <c r="A10" s="24">
        <v>43800</v>
      </c>
      <c r="B10" s="20">
        <v>114155.05440458325</v>
      </c>
      <c r="C10" s="20">
        <v>489871.40373646468</v>
      </c>
      <c r="D10" s="20">
        <v>971810.42803311767</v>
      </c>
      <c r="E10" s="20">
        <v>2818247.6449136836</v>
      </c>
      <c r="F10" s="20">
        <f t="shared" si="1"/>
        <v>4394084.5310878493</v>
      </c>
      <c r="G10" s="21"/>
      <c r="H10" s="21"/>
      <c r="I10" s="19" t="s">
        <v>3</v>
      </c>
      <c r="J10" s="5">
        <f>SUM(F26:F28)</f>
        <v>24788723.598582901</v>
      </c>
      <c r="K10" s="12">
        <f t="shared" si="3"/>
        <v>9.5317429618184749E-2</v>
      </c>
      <c r="L10" s="12">
        <f>(SUM(F26:F28)-SUM(F23:F25))/SUM(F23:F25)</f>
        <v>-6.5995945683432852E-2</v>
      </c>
      <c r="M10" s="23"/>
      <c r="N10" s="22">
        <v>43800</v>
      </c>
      <c r="O10" s="27">
        <v>1157206</v>
      </c>
      <c r="P10" s="27">
        <v>31644</v>
      </c>
      <c r="Q10" s="27">
        <v>333622</v>
      </c>
      <c r="R10" s="27"/>
      <c r="S10" s="27">
        <f t="shared" si="0"/>
        <v>1522472</v>
      </c>
      <c r="T10" s="21"/>
      <c r="U10" s="21"/>
      <c r="V10" s="19" t="s">
        <v>3</v>
      </c>
      <c r="W10" s="5">
        <f>SUM(S26:S28)</f>
        <v>1844209</v>
      </c>
      <c r="X10" s="12">
        <f t="shared" si="4"/>
        <v>-0.51321829447747502</v>
      </c>
      <c r="Y10" s="12">
        <f>(SUM(S26:S28)-SUM(S23:S25))/SUM(S23:S25)</f>
        <v>-0.14098459769890079</v>
      </c>
      <c r="Z10" s="23"/>
      <c r="AA10" s="23" t="s">
        <v>3</v>
      </c>
      <c r="AB10" s="26">
        <v>1438</v>
      </c>
      <c r="AC10" s="21">
        <f t="shared" si="5"/>
        <v>0.37213740458015265</v>
      </c>
      <c r="AD10" s="21">
        <f t="shared" si="2"/>
        <v>0.14126984126984127</v>
      </c>
      <c r="AE10" s="23"/>
      <c r="AF10" s="23"/>
      <c r="AG10" s="23"/>
      <c r="AH10" s="23"/>
      <c r="AI10" s="23"/>
    </row>
    <row r="11" spans="1:35" x14ac:dyDescent="0.35">
      <c r="A11" s="24">
        <v>43831</v>
      </c>
      <c r="B11" s="20">
        <v>109159.49380705017</v>
      </c>
      <c r="C11" s="20">
        <v>635520.77240539668</v>
      </c>
      <c r="D11" s="20">
        <v>742180.10760811972</v>
      </c>
      <c r="E11" s="20">
        <v>2222481.8634192869</v>
      </c>
      <c r="F11" s="20">
        <f t="shared" si="1"/>
        <v>3709342.2372398535</v>
      </c>
      <c r="G11" s="21"/>
      <c r="H11" s="21"/>
      <c r="I11" s="19" t="s">
        <v>2</v>
      </c>
      <c r="J11" s="5">
        <f>SUM(F29:F31)</f>
        <v>25880117.892708726</v>
      </c>
      <c r="K11" s="12">
        <f t="shared" si="3"/>
        <v>5.8112573516717177E-2</v>
      </c>
      <c r="L11" s="12">
        <f>(SUM(F29:F31)-SUM(F26:F28))/SUM(F26:F28)</f>
        <v>4.4027853624065458E-2</v>
      </c>
      <c r="M11" s="23"/>
      <c r="N11" s="22">
        <v>43831</v>
      </c>
      <c r="O11" s="27">
        <v>646317</v>
      </c>
      <c r="P11" s="27">
        <v>32952</v>
      </c>
      <c r="Q11" s="27">
        <v>200444</v>
      </c>
      <c r="R11" s="27"/>
      <c r="S11" s="27">
        <f t="shared" si="0"/>
        <v>879713</v>
      </c>
      <c r="T11" s="21"/>
      <c r="U11" s="21"/>
      <c r="V11" s="19" t="s">
        <v>2</v>
      </c>
      <c r="W11" s="5">
        <f>SUM(S29:S31)</f>
        <v>1867708</v>
      </c>
      <c r="X11" s="12">
        <f t="shared" si="4"/>
        <v>-0.45287148232612845</v>
      </c>
      <c r="Y11" s="12">
        <f>(SUM(S29:S31)-SUM(S26:S28))/SUM(S26:S28)</f>
        <v>1.2742048216877805E-2</v>
      </c>
      <c r="Z11" s="23"/>
      <c r="AA11" s="23" t="s">
        <v>2</v>
      </c>
      <c r="AB11" s="26">
        <v>1495</v>
      </c>
      <c r="AC11" s="21">
        <f t="shared" si="5"/>
        <v>0.11817501869857891</v>
      </c>
      <c r="AD11" s="21">
        <f t="shared" si="2"/>
        <v>3.9638386648122394E-2</v>
      </c>
      <c r="AE11" s="23"/>
      <c r="AF11" s="23"/>
      <c r="AG11" s="23"/>
      <c r="AH11" s="23"/>
      <c r="AI11" s="23"/>
    </row>
    <row r="12" spans="1:35" x14ac:dyDescent="0.35">
      <c r="A12" s="24">
        <v>43862</v>
      </c>
      <c r="B12" s="20">
        <v>78677.242836671212</v>
      </c>
      <c r="C12" s="20">
        <v>780326.23600934201</v>
      </c>
      <c r="D12" s="20">
        <v>904954.74835655489</v>
      </c>
      <c r="E12" s="20">
        <v>2201370.2360480949</v>
      </c>
      <c r="F12" s="20">
        <f t="shared" si="1"/>
        <v>3965328.4632506631</v>
      </c>
      <c r="G12" s="21"/>
      <c r="H12" s="21"/>
      <c r="I12" s="19" t="s">
        <v>1</v>
      </c>
      <c r="J12" s="5">
        <f>SUM(F32:F34)</f>
        <v>27693238.5585052</v>
      </c>
      <c r="K12" s="12">
        <f t="shared" si="3"/>
        <v>9.63909175214053E-2</v>
      </c>
      <c r="L12" s="12">
        <f>(SUM(F32:F34)-SUM(F29:F31))/SUM(F29:F31)</f>
        <v>7.0058439196959338E-2</v>
      </c>
      <c r="M12" s="23"/>
      <c r="N12" s="22">
        <v>43862</v>
      </c>
      <c r="O12" s="27">
        <v>504612</v>
      </c>
      <c r="P12" s="27">
        <v>34175</v>
      </c>
      <c r="Q12" s="27">
        <v>283656</v>
      </c>
      <c r="R12" s="27"/>
      <c r="S12" s="27">
        <f t="shared" si="0"/>
        <v>822443</v>
      </c>
      <c r="T12" s="21"/>
      <c r="U12" s="21"/>
      <c r="V12" s="19" t="s">
        <v>1</v>
      </c>
      <c r="W12" s="5">
        <f>SUM(S32:S34)</f>
        <v>2283510</v>
      </c>
      <c r="X12" s="12">
        <f t="shared" si="4"/>
        <v>-0.19057017497219203</v>
      </c>
      <c r="Y12" s="12">
        <f>(SUM(S32:S34)-SUM(S29:S31))/SUM(S29:S31)</f>
        <v>0.22262687743480244</v>
      </c>
      <c r="Z12" s="23"/>
      <c r="AA12" s="23" t="s">
        <v>1</v>
      </c>
      <c r="AB12" s="26">
        <v>1546</v>
      </c>
      <c r="AC12" s="21">
        <f t="shared" si="5"/>
        <v>0.13843888070692195</v>
      </c>
      <c r="AD12" s="21">
        <f t="shared" si="2"/>
        <v>3.4113712374581939E-2</v>
      </c>
      <c r="AE12" s="23"/>
      <c r="AF12" s="23"/>
      <c r="AG12" s="23"/>
      <c r="AH12" s="23"/>
      <c r="AI12" s="23"/>
    </row>
    <row r="13" spans="1:35" x14ac:dyDescent="0.35">
      <c r="A13" s="24">
        <v>43891</v>
      </c>
      <c r="B13" s="20">
        <v>322570.57258408517</v>
      </c>
      <c r="C13" s="20">
        <v>1462750.9113287618</v>
      </c>
      <c r="D13" s="20">
        <v>769239.77434059803</v>
      </c>
      <c r="E13" s="20">
        <v>2693954.3255333202</v>
      </c>
      <c r="F13" s="20">
        <f t="shared" si="1"/>
        <v>5248515.5837867651</v>
      </c>
      <c r="G13" s="21"/>
      <c r="H13" s="21"/>
      <c r="I13" s="19" t="s">
        <v>0</v>
      </c>
      <c r="J13" s="5">
        <f>SUM(F35:F37)</f>
        <v>24405255.224276267</v>
      </c>
      <c r="K13" s="12">
        <f t="shared" si="3"/>
        <v>-8.0444491808859583E-2</v>
      </c>
      <c r="L13" s="12">
        <f>(SUM(F35:F37)-SUM(F32:F34))/SUM(F32:F34)</f>
        <v>-0.11872874049319598</v>
      </c>
      <c r="M13" s="23"/>
      <c r="N13" s="22">
        <v>43891</v>
      </c>
      <c r="O13" s="27">
        <v>770294</v>
      </c>
      <c r="P13" s="27">
        <v>37504</v>
      </c>
      <c r="Q13" s="27">
        <v>408773</v>
      </c>
      <c r="R13" s="27"/>
      <c r="S13" s="27">
        <f t="shared" si="0"/>
        <v>1216571</v>
      </c>
      <c r="T13" s="21"/>
      <c r="U13" s="21"/>
      <c r="V13" s="19" t="s">
        <v>0</v>
      </c>
      <c r="W13" s="5">
        <f>SUM(S35:S37)</f>
        <v>1914024</v>
      </c>
      <c r="X13" s="12">
        <f t="shared" si="4"/>
        <v>-0.10846541993127724</v>
      </c>
      <c r="Y13" s="12">
        <f>(SUM(S35:S37)-SUM(S32:S34))/SUM(S32:S34)</f>
        <v>-0.16180616682212909</v>
      </c>
      <c r="Z13" s="23"/>
      <c r="AA13" s="23" t="s">
        <v>0</v>
      </c>
      <c r="AB13" s="25">
        <v>1451</v>
      </c>
      <c r="AC13" s="21">
        <f t="shared" si="5"/>
        <v>0.15158730158730158</v>
      </c>
      <c r="AD13" s="21">
        <f t="shared" si="2"/>
        <v>-6.1448900388098318E-2</v>
      </c>
      <c r="AE13" s="23"/>
      <c r="AF13" s="23"/>
      <c r="AG13" s="23"/>
      <c r="AH13" s="23"/>
      <c r="AI13" s="23"/>
    </row>
    <row r="14" spans="1:35" x14ac:dyDescent="0.35">
      <c r="A14" s="24">
        <v>43922</v>
      </c>
      <c r="B14" s="20">
        <v>205506.24312470853</v>
      </c>
      <c r="C14" s="20">
        <v>731462.23294338328</v>
      </c>
      <c r="D14" s="20">
        <v>1142781.1465638359</v>
      </c>
      <c r="E14" s="20">
        <v>4074957.5117744594</v>
      </c>
      <c r="F14" s="20">
        <f t="shared" si="1"/>
        <v>6154707.1344063869</v>
      </c>
      <c r="G14" s="21"/>
      <c r="H14" s="21"/>
      <c r="I14" s="21"/>
      <c r="J14" s="21"/>
      <c r="K14" s="21"/>
      <c r="L14" s="21"/>
      <c r="M14" s="23"/>
      <c r="N14" s="22">
        <v>43922</v>
      </c>
      <c r="O14" s="27">
        <v>855438</v>
      </c>
      <c r="P14" s="27">
        <v>21925</v>
      </c>
      <c r="Q14" s="27">
        <v>496015</v>
      </c>
      <c r="R14" s="27"/>
      <c r="S14" s="27">
        <f t="shared" si="0"/>
        <v>1373378</v>
      </c>
      <c r="T14" s="21"/>
      <c r="U14" s="21"/>
      <c r="V14" s="21"/>
      <c r="W14" s="21"/>
      <c r="X14" s="21"/>
      <c r="Y14" s="21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35">
      <c r="A15" s="24">
        <v>43952</v>
      </c>
      <c r="B15" s="20">
        <v>43916.641408672171</v>
      </c>
      <c r="C15" s="20">
        <v>1134563.5225878528</v>
      </c>
      <c r="D15" s="20">
        <v>1470359.0079542678</v>
      </c>
      <c r="E15" s="20">
        <v>6025415.2097112192</v>
      </c>
      <c r="F15" s="20">
        <f t="shared" si="1"/>
        <v>8674254.3816620111</v>
      </c>
      <c r="G15" s="21">
        <f t="shared" ref="G15:G39" si="6">(F15-F3)/F3</f>
        <v>1.7958797526240828</v>
      </c>
      <c r="H15" s="21"/>
      <c r="I15" s="21"/>
      <c r="J15" s="21"/>
      <c r="K15" s="21"/>
      <c r="L15" s="21"/>
      <c r="M15" s="23"/>
      <c r="N15" s="22">
        <v>43952</v>
      </c>
      <c r="O15" s="27">
        <v>577123</v>
      </c>
      <c r="P15" s="27">
        <v>20351</v>
      </c>
      <c r="Q15" s="27">
        <v>546414</v>
      </c>
      <c r="R15" s="27"/>
      <c r="S15" s="27">
        <f t="shared" si="0"/>
        <v>1143888</v>
      </c>
      <c r="T15" s="21">
        <f t="shared" ref="T15:T39" si="7">(S15-S3)/S3</f>
        <v>0.98543754198205646</v>
      </c>
      <c r="U15" s="21"/>
      <c r="V15" s="21"/>
      <c r="W15" s="21"/>
      <c r="X15" s="21"/>
      <c r="Y15" s="21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35">
      <c r="A16" s="24">
        <v>43983</v>
      </c>
      <c r="B16" s="20">
        <v>42235.043522280452</v>
      </c>
      <c r="C16" s="20">
        <v>1276471.0505604558</v>
      </c>
      <c r="D16" s="20">
        <v>1517330.7869745577</v>
      </c>
      <c r="E16" s="20">
        <v>4966544.6864386499</v>
      </c>
      <c r="F16" s="20">
        <f t="shared" si="1"/>
        <v>7802581.567495944</v>
      </c>
      <c r="G16" s="21">
        <f t="shared" si="6"/>
        <v>1.6215778154641849</v>
      </c>
      <c r="H16" s="21"/>
      <c r="I16" s="21"/>
      <c r="J16" s="21"/>
      <c r="K16" s="21"/>
      <c r="L16" s="21"/>
      <c r="M16" s="23"/>
      <c r="N16" s="22">
        <v>43983</v>
      </c>
      <c r="O16" s="27">
        <v>748278</v>
      </c>
      <c r="P16" s="27">
        <v>20067</v>
      </c>
      <c r="Q16" s="27">
        <v>502964</v>
      </c>
      <c r="R16" s="27"/>
      <c r="S16" s="27">
        <f t="shared" si="0"/>
        <v>1271309</v>
      </c>
      <c r="T16" s="21">
        <f t="shared" si="7"/>
        <v>0.93479160769345493</v>
      </c>
      <c r="U16" s="21"/>
      <c r="V16" s="21"/>
      <c r="W16" s="21"/>
      <c r="X16" s="21"/>
      <c r="Y16" s="21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x14ac:dyDescent="0.35">
      <c r="A17" s="24">
        <v>44013</v>
      </c>
      <c r="B17" s="20">
        <v>53292.503607861137</v>
      </c>
      <c r="C17" s="20">
        <v>1211710.4943336167</v>
      </c>
      <c r="D17" s="20">
        <v>1665028.0407471438</v>
      </c>
      <c r="E17" s="20">
        <v>4846675.5287300348</v>
      </c>
      <c r="F17" s="20">
        <f t="shared" si="1"/>
        <v>7776706.5674186563</v>
      </c>
      <c r="G17" s="21">
        <f t="shared" si="6"/>
        <v>1.4929316553532814</v>
      </c>
      <c r="H17" s="21"/>
      <c r="I17" s="21"/>
      <c r="J17" s="21"/>
      <c r="K17" s="21"/>
      <c r="L17" s="21"/>
      <c r="M17" s="23"/>
      <c r="N17" s="22">
        <v>44013</v>
      </c>
      <c r="O17" s="27">
        <v>565064</v>
      </c>
      <c r="P17" s="27">
        <v>21147</v>
      </c>
      <c r="Q17" s="27">
        <v>358408</v>
      </c>
      <c r="R17" s="27"/>
      <c r="S17" s="27">
        <f t="shared" si="0"/>
        <v>944619</v>
      </c>
      <c r="T17" s="21">
        <f t="shared" si="7"/>
        <v>0.18152697344557156</v>
      </c>
      <c r="U17" s="21"/>
      <c r="V17" s="21"/>
      <c r="W17" s="21"/>
      <c r="X17" s="21"/>
      <c r="Y17" s="21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1:35" x14ac:dyDescent="0.35">
      <c r="A18" s="24">
        <v>44044</v>
      </c>
      <c r="B18" s="20">
        <v>38089.195619345162</v>
      </c>
      <c r="C18" s="20">
        <v>1424421.777028271</v>
      </c>
      <c r="D18" s="20">
        <v>1428690.496267369</v>
      </c>
      <c r="E18" s="20">
        <v>6291411.4105888605</v>
      </c>
      <c r="F18" s="20">
        <f t="shared" si="1"/>
        <v>9182612.8795038462</v>
      </c>
      <c r="G18" s="21">
        <f t="shared" si="6"/>
        <v>1.1681516737364368</v>
      </c>
      <c r="H18" s="21"/>
      <c r="I18" s="21"/>
      <c r="J18" s="21"/>
      <c r="K18" s="21"/>
      <c r="L18" s="21"/>
      <c r="M18" s="23"/>
      <c r="N18" s="22">
        <v>44044</v>
      </c>
      <c r="O18" s="27">
        <v>599253</v>
      </c>
      <c r="P18" s="27">
        <v>24309</v>
      </c>
      <c r="Q18" s="27">
        <v>949982</v>
      </c>
      <c r="R18" s="27"/>
      <c r="S18" s="27">
        <f t="shared" si="0"/>
        <v>1573544</v>
      </c>
      <c r="T18" s="21">
        <f t="shared" si="7"/>
        <v>1.0028791776396599</v>
      </c>
      <c r="U18" s="21"/>
      <c r="V18" s="21"/>
      <c r="W18" s="21"/>
      <c r="X18" s="21"/>
      <c r="Y18" s="21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x14ac:dyDescent="0.35">
      <c r="A19" s="24">
        <v>44075</v>
      </c>
      <c r="B19" s="20">
        <v>25853.563821917844</v>
      </c>
      <c r="C19" s="20">
        <v>1416392.0217820872</v>
      </c>
      <c r="D19" s="20">
        <v>1178234.8318220046</v>
      </c>
      <c r="E19" s="20">
        <v>4878956.7372238468</v>
      </c>
      <c r="F19" s="20">
        <f t="shared" si="1"/>
        <v>7499437.1546498565</v>
      </c>
      <c r="G19" s="21">
        <f t="shared" si="6"/>
        <v>1.235987032447998</v>
      </c>
      <c r="H19" s="21"/>
      <c r="I19" s="21"/>
      <c r="J19" s="21"/>
      <c r="K19" s="21"/>
      <c r="L19" s="21"/>
      <c r="M19" s="23"/>
      <c r="N19" s="22">
        <v>44075</v>
      </c>
      <c r="O19" s="27">
        <v>571875</v>
      </c>
      <c r="P19" s="27">
        <v>30800</v>
      </c>
      <c r="Q19" s="27">
        <v>292817</v>
      </c>
      <c r="R19" s="27"/>
      <c r="S19" s="27">
        <f t="shared" si="0"/>
        <v>895492</v>
      </c>
      <c r="T19" s="21">
        <f t="shared" si="7"/>
        <v>-0.12524237986994274</v>
      </c>
      <c r="U19" s="21"/>
      <c r="V19" s="21"/>
      <c r="W19" s="21"/>
      <c r="X19" s="21"/>
      <c r="Y19" s="21"/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35" x14ac:dyDescent="0.35">
      <c r="A20" s="24">
        <v>44105</v>
      </c>
      <c r="B20" s="20">
        <v>29817.980270714106</v>
      </c>
      <c r="C20" s="20">
        <v>1346045.9895485931</v>
      </c>
      <c r="D20" s="20">
        <v>1424531.6259594066</v>
      </c>
      <c r="E20" s="20">
        <v>4947321.636345909</v>
      </c>
      <c r="F20" s="20">
        <f t="shared" si="1"/>
        <v>7747717.2321246229</v>
      </c>
      <c r="G20" s="21">
        <f t="shared" si="6"/>
        <v>1.4168671734253733</v>
      </c>
      <c r="H20" s="21"/>
      <c r="I20" s="21"/>
      <c r="J20" s="21"/>
      <c r="K20" s="21"/>
      <c r="L20" s="21"/>
      <c r="M20" s="23"/>
      <c r="N20" s="22">
        <v>44105</v>
      </c>
      <c r="O20" s="27">
        <v>584566</v>
      </c>
      <c r="P20" s="27">
        <v>48612</v>
      </c>
      <c r="Q20" s="27">
        <v>290904</v>
      </c>
      <c r="R20" s="27"/>
      <c r="S20" s="27">
        <f t="shared" si="0"/>
        <v>924082</v>
      </c>
      <c r="T20" s="21">
        <f t="shared" si="7"/>
        <v>0.27976257248228364</v>
      </c>
      <c r="U20" s="21"/>
      <c r="V20" s="21"/>
      <c r="W20" s="21"/>
      <c r="X20" s="21"/>
      <c r="Y20" s="21"/>
      <c r="Z20" s="23"/>
      <c r="AA20" s="23"/>
      <c r="AB20" s="23"/>
      <c r="AC20" s="23"/>
      <c r="AD20" s="23"/>
      <c r="AE20" s="23"/>
      <c r="AF20" s="23"/>
      <c r="AG20" s="23"/>
      <c r="AH20" s="23"/>
      <c r="AI20" s="23"/>
    </row>
    <row r="21" spans="1:35" x14ac:dyDescent="0.35">
      <c r="A21" s="24">
        <v>44136</v>
      </c>
      <c r="B21" s="20">
        <v>26907.477145340014</v>
      </c>
      <c r="C21" s="20">
        <v>1170258.5776518078</v>
      </c>
      <c r="D21" s="20">
        <v>1348164.3502434886</v>
      </c>
      <c r="E21" s="20">
        <v>5649800.728434477</v>
      </c>
      <c r="F21" s="20">
        <f t="shared" si="1"/>
        <v>8195131.1334751137</v>
      </c>
      <c r="G21" s="21">
        <f t="shared" si="6"/>
        <v>0.6173236267246458</v>
      </c>
      <c r="H21" s="21"/>
      <c r="I21" s="21"/>
      <c r="J21" s="21"/>
      <c r="K21" s="21"/>
      <c r="L21" s="21"/>
      <c r="M21" s="23"/>
      <c r="N21" s="22">
        <v>44136</v>
      </c>
      <c r="O21" s="27">
        <v>603668</v>
      </c>
      <c r="P21" s="27">
        <v>32476</v>
      </c>
      <c r="Q21" s="27">
        <v>286267</v>
      </c>
      <c r="R21" s="27"/>
      <c r="S21" s="27">
        <f t="shared" si="0"/>
        <v>922411</v>
      </c>
      <c r="T21" s="21">
        <f t="shared" si="7"/>
        <v>8.6523918789666365E-2</v>
      </c>
      <c r="U21" s="21"/>
      <c r="V21" s="21"/>
      <c r="W21" s="21"/>
      <c r="X21" s="21"/>
      <c r="Y21" s="21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35">
      <c r="A22" s="24">
        <v>44166</v>
      </c>
      <c r="B22" s="20">
        <v>24518.067996860784</v>
      </c>
      <c r="C22" s="20">
        <v>1537722.1979124777</v>
      </c>
      <c r="D22" s="20">
        <v>1527651.4628308075</v>
      </c>
      <c r="E22" s="20">
        <v>6225804.2039938653</v>
      </c>
      <c r="F22" s="20">
        <f t="shared" si="1"/>
        <v>9315695.9327340107</v>
      </c>
      <c r="G22" s="21">
        <f t="shared" si="6"/>
        <v>1.12005387398128</v>
      </c>
      <c r="H22" s="21"/>
      <c r="I22" s="21"/>
      <c r="J22" s="21"/>
      <c r="K22" s="21"/>
      <c r="L22" s="21"/>
      <c r="M22" s="23"/>
      <c r="N22" s="22">
        <v>44166</v>
      </c>
      <c r="O22" s="27">
        <v>549387</v>
      </c>
      <c r="P22" s="27">
        <v>34823</v>
      </c>
      <c r="Q22" s="27">
        <v>390431</v>
      </c>
      <c r="R22" s="27"/>
      <c r="S22" s="27">
        <f t="shared" si="0"/>
        <v>974641</v>
      </c>
      <c r="T22" s="21">
        <f t="shared" si="7"/>
        <v>-0.3598299344749854</v>
      </c>
      <c r="U22" s="21"/>
      <c r="V22" s="21"/>
      <c r="W22" s="21"/>
      <c r="X22" s="21"/>
      <c r="Y22" s="21"/>
      <c r="Z22" s="21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35">
      <c r="A23" s="24">
        <v>44197</v>
      </c>
      <c r="B23" s="20">
        <v>39617.455701788094</v>
      </c>
      <c r="C23" s="20">
        <v>1315954.1092822729</v>
      </c>
      <c r="D23" s="20">
        <v>1585573.5404805932</v>
      </c>
      <c r="E23" s="20">
        <v>4946541.6138886875</v>
      </c>
      <c r="F23" s="20">
        <f t="shared" si="1"/>
        <v>7887686.7193533415</v>
      </c>
      <c r="G23" s="21">
        <f t="shared" si="6"/>
        <v>1.1264381162150792</v>
      </c>
      <c r="H23" s="21"/>
      <c r="I23" s="21"/>
      <c r="J23" s="21"/>
      <c r="K23" s="21"/>
      <c r="L23" s="21"/>
      <c r="M23" s="23"/>
      <c r="N23" s="22">
        <v>44197</v>
      </c>
      <c r="O23" s="27">
        <v>456301</v>
      </c>
      <c r="P23" s="27">
        <v>36343</v>
      </c>
      <c r="Q23" s="27">
        <v>318285</v>
      </c>
      <c r="R23" s="27"/>
      <c r="S23" s="27">
        <f t="shared" si="0"/>
        <v>810929</v>
      </c>
      <c r="T23" s="21">
        <f t="shared" si="7"/>
        <v>-7.8189136684350458E-2</v>
      </c>
      <c r="U23" s="21"/>
      <c r="V23" s="21"/>
      <c r="W23" s="21"/>
      <c r="X23" s="21"/>
      <c r="Y23" s="21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35">
      <c r="A24" s="24">
        <v>44228</v>
      </c>
      <c r="B24" s="20">
        <v>28728.198472552158</v>
      </c>
      <c r="C24" s="20">
        <v>1294306.0417949602</v>
      </c>
      <c r="D24" s="20">
        <v>1480749.3975722599</v>
      </c>
      <c r="E24" s="20">
        <v>5587254.4132219506</v>
      </c>
      <c r="F24" s="20">
        <f t="shared" si="1"/>
        <v>8391038.0510617234</v>
      </c>
      <c r="G24" s="21">
        <f t="shared" si="6"/>
        <v>1.1161016366808085</v>
      </c>
      <c r="H24" s="21"/>
      <c r="I24" s="21"/>
      <c r="J24" s="21"/>
      <c r="K24" s="21"/>
      <c r="L24" s="21"/>
      <c r="M24" s="23"/>
      <c r="N24" s="22">
        <v>44228</v>
      </c>
      <c r="O24" s="27">
        <v>346932</v>
      </c>
      <c r="P24" s="27">
        <v>32681</v>
      </c>
      <c r="Q24" s="27">
        <v>318715</v>
      </c>
      <c r="R24" s="27"/>
      <c r="S24" s="27">
        <f t="shared" si="0"/>
        <v>698328</v>
      </c>
      <c r="T24" s="21">
        <f t="shared" si="7"/>
        <v>-0.15091015425993048</v>
      </c>
      <c r="U24" s="21"/>
      <c r="V24" s="21"/>
      <c r="W24" s="21"/>
      <c r="X24" s="21"/>
      <c r="Y24" s="21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35">
      <c r="A25" s="24">
        <v>44256</v>
      </c>
      <c r="B25" s="20">
        <v>42700.781226455569</v>
      </c>
      <c r="C25" s="20">
        <v>3521393.8436279218</v>
      </c>
      <c r="D25" s="20">
        <v>1734210.5069273035</v>
      </c>
      <c r="E25" s="20">
        <v>4963244.1833599787</v>
      </c>
      <c r="F25" s="20">
        <f t="shared" si="1"/>
        <v>10261549.315141659</v>
      </c>
      <c r="G25" s="21">
        <f t="shared" si="6"/>
        <v>0.9551336280377446</v>
      </c>
      <c r="H25" s="21"/>
      <c r="I25" s="21"/>
      <c r="J25" s="21"/>
      <c r="K25" s="21"/>
      <c r="L25" s="21"/>
      <c r="M25" s="23"/>
      <c r="N25" s="22">
        <v>44256</v>
      </c>
      <c r="O25" s="27">
        <v>336414</v>
      </c>
      <c r="P25" s="27">
        <v>33571</v>
      </c>
      <c r="Q25" s="27">
        <v>267645</v>
      </c>
      <c r="R25" s="27"/>
      <c r="S25" s="27">
        <f t="shared" si="0"/>
        <v>637630</v>
      </c>
      <c r="T25" s="21">
        <f t="shared" si="7"/>
        <v>-0.47587933626561868</v>
      </c>
      <c r="U25" s="21"/>
      <c r="V25" s="21"/>
      <c r="W25" s="21"/>
      <c r="X25" s="21"/>
      <c r="Y25" s="21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35">
      <c r="A26" s="24">
        <v>44287</v>
      </c>
      <c r="B26" s="20">
        <v>42409.622928837554</v>
      </c>
      <c r="C26" s="20">
        <v>2232706.398645794</v>
      </c>
      <c r="D26" s="20">
        <v>1743829.1644998067</v>
      </c>
      <c r="E26" s="20">
        <v>4366005.9646530021</v>
      </c>
      <c r="F26" s="20">
        <f t="shared" si="1"/>
        <v>8384951.1507274406</v>
      </c>
      <c r="G26" s="21">
        <f t="shared" si="6"/>
        <v>0.36236395455007425</v>
      </c>
      <c r="H26" s="21"/>
      <c r="I26" s="21"/>
      <c r="J26" s="21"/>
      <c r="K26" s="21"/>
      <c r="L26" s="21"/>
      <c r="M26" s="23"/>
      <c r="N26" s="22">
        <v>44287</v>
      </c>
      <c r="O26" s="27">
        <v>308419</v>
      </c>
      <c r="P26" s="27">
        <v>27629</v>
      </c>
      <c r="Q26" s="27">
        <v>278544</v>
      </c>
      <c r="R26" s="27"/>
      <c r="S26" s="27">
        <f t="shared" si="0"/>
        <v>614592</v>
      </c>
      <c r="T26" s="21">
        <f t="shared" si="7"/>
        <v>-0.5524961081362888</v>
      </c>
      <c r="U26" s="21"/>
      <c r="V26" s="21"/>
      <c r="W26" s="21"/>
      <c r="X26" s="21"/>
      <c r="Y26" s="21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35" x14ac:dyDescent="0.35">
      <c r="A27" s="24">
        <v>44317</v>
      </c>
      <c r="B27" s="20">
        <v>47661.880042677687</v>
      </c>
      <c r="C27" s="20">
        <v>1743473.0511722781</v>
      </c>
      <c r="D27" s="20">
        <v>1550537.5710320058</v>
      </c>
      <c r="E27" s="20">
        <v>4708601.4501371169</v>
      </c>
      <c r="F27" s="20">
        <f t="shared" si="1"/>
        <v>8050273.9523840789</v>
      </c>
      <c r="G27" s="21">
        <f t="shared" si="6"/>
        <v>-7.1934762554009379E-2</v>
      </c>
      <c r="H27" s="21"/>
      <c r="I27" s="21"/>
      <c r="J27" s="21"/>
      <c r="K27" s="21"/>
      <c r="L27" s="21"/>
      <c r="M27" s="23"/>
      <c r="N27" s="22">
        <v>44317</v>
      </c>
      <c r="O27" s="27">
        <v>336816</v>
      </c>
      <c r="P27" s="27">
        <v>31514</v>
      </c>
      <c r="Q27" s="27">
        <v>252327</v>
      </c>
      <c r="R27" s="27"/>
      <c r="S27" s="27">
        <f t="shared" si="0"/>
        <v>620657</v>
      </c>
      <c r="T27" s="21">
        <f t="shared" si="7"/>
        <v>-0.45741453708754704</v>
      </c>
      <c r="U27" s="21"/>
      <c r="V27" s="21"/>
      <c r="W27" s="21"/>
      <c r="X27" s="21"/>
      <c r="Y27" s="21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1:35" x14ac:dyDescent="0.35">
      <c r="A28" s="24">
        <v>44348</v>
      </c>
      <c r="B28" s="20">
        <v>54594.519472167645</v>
      </c>
      <c r="C28" s="20">
        <v>1757076.8642032966</v>
      </c>
      <c r="D28" s="20">
        <v>1478034.6525964823</v>
      </c>
      <c r="E28" s="20">
        <v>5063792.4591994323</v>
      </c>
      <c r="F28" s="20">
        <f t="shared" si="1"/>
        <v>8353498.4954713788</v>
      </c>
      <c r="G28" s="21">
        <f t="shared" si="6"/>
        <v>7.0607006566960978E-2</v>
      </c>
      <c r="H28" s="21"/>
      <c r="I28" s="21"/>
      <c r="J28" s="21"/>
      <c r="K28" s="21"/>
      <c r="L28" s="21"/>
      <c r="M28" s="23"/>
      <c r="N28" s="22">
        <v>44348</v>
      </c>
      <c r="O28" s="27">
        <v>360213</v>
      </c>
      <c r="P28" s="27">
        <v>26748</v>
      </c>
      <c r="Q28" s="27">
        <v>221999</v>
      </c>
      <c r="R28" s="27"/>
      <c r="S28" s="27">
        <f t="shared" si="0"/>
        <v>608960</v>
      </c>
      <c r="T28" s="21">
        <f t="shared" si="7"/>
        <v>-0.52099764888001265</v>
      </c>
      <c r="U28" s="21"/>
      <c r="V28" s="21"/>
      <c r="W28" s="21"/>
      <c r="X28" s="21"/>
      <c r="Y28" s="21"/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35" x14ac:dyDescent="0.35">
      <c r="A29" s="24">
        <v>44378</v>
      </c>
      <c r="B29" s="20">
        <v>51116.552013093533</v>
      </c>
      <c r="C29" s="20">
        <v>1697266.4550783131</v>
      </c>
      <c r="D29" s="20">
        <v>1790400.1106251108</v>
      </c>
      <c r="E29" s="20">
        <v>5737597.1996711465</v>
      </c>
      <c r="F29" s="20">
        <f t="shared" si="1"/>
        <v>9276380.3173876628</v>
      </c>
      <c r="G29" s="21">
        <f t="shared" si="6"/>
        <v>0.19284175595001232</v>
      </c>
      <c r="H29" s="21"/>
      <c r="I29" s="21"/>
      <c r="J29" s="21"/>
      <c r="K29" s="21"/>
      <c r="L29" s="21"/>
      <c r="M29" s="23"/>
      <c r="N29" s="22">
        <v>44378</v>
      </c>
      <c r="O29" s="27">
        <v>334418</v>
      </c>
      <c r="P29" s="27">
        <v>26542</v>
      </c>
      <c r="Q29" s="27">
        <v>274795</v>
      </c>
      <c r="R29" s="27"/>
      <c r="S29" s="27">
        <f t="shared" si="0"/>
        <v>635755</v>
      </c>
      <c r="T29" s="21">
        <f t="shared" si="7"/>
        <v>-0.32697203846206779</v>
      </c>
      <c r="U29" s="21"/>
      <c r="V29" s="21"/>
      <c r="W29" s="21"/>
      <c r="X29" s="21"/>
      <c r="Y29" s="21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35" x14ac:dyDescent="0.35">
      <c r="A30" s="24">
        <v>44409</v>
      </c>
      <c r="B30" s="20">
        <v>50694.36816898422</v>
      </c>
      <c r="C30" s="20">
        <v>1694807.2983018302</v>
      </c>
      <c r="D30" s="20">
        <v>1769984.4832174212</v>
      </c>
      <c r="E30" s="20">
        <v>4666312.8291478418</v>
      </c>
      <c r="F30" s="20">
        <f t="shared" si="1"/>
        <v>8181798.9788360773</v>
      </c>
      <c r="G30" s="21">
        <f t="shared" si="6"/>
        <v>-0.10899010050849979</v>
      </c>
      <c r="H30" s="21"/>
      <c r="I30" s="21"/>
      <c r="J30" s="21"/>
      <c r="K30" s="21"/>
      <c r="L30" s="21"/>
      <c r="M30" s="23"/>
      <c r="N30" s="22">
        <v>44409</v>
      </c>
      <c r="O30" s="27">
        <v>352514</v>
      </c>
      <c r="P30" s="27">
        <v>32837</v>
      </c>
      <c r="Q30" s="27">
        <v>249899</v>
      </c>
      <c r="R30" s="27"/>
      <c r="S30" s="27">
        <f t="shared" si="0"/>
        <v>635250</v>
      </c>
      <c r="T30" s="21">
        <f t="shared" si="7"/>
        <v>-0.59629346240079717</v>
      </c>
      <c r="U30" s="21"/>
      <c r="V30" s="21"/>
      <c r="W30" s="21"/>
      <c r="X30" s="21"/>
      <c r="Y30" s="21"/>
      <c r="Z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1:35" x14ac:dyDescent="0.35">
      <c r="A31" s="24">
        <v>44440</v>
      </c>
      <c r="B31" s="20">
        <v>50771.132184044967</v>
      </c>
      <c r="C31" s="20">
        <v>2478780.6808342072</v>
      </c>
      <c r="D31" s="20">
        <v>1639332.6686510458</v>
      </c>
      <c r="E31" s="20">
        <v>4253054.1148156896</v>
      </c>
      <c r="F31" s="20">
        <f t="shared" si="1"/>
        <v>8421938.5964849871</v>
      </c>
      <c r="G31" s="21">
        <f t="shared" si="6"/>
        <v>0.12300942361563152</v>
      </c>
      <c r="H31" s="21"/>
      <c r="I31" s="21"/>
      <c r="J31" s="21"/>
      <c r="K31" s="21"/>
      <c r="L31" s="21"/>
      <c r="M31" s="23"/>
      <c r="N31" s="22">
        <v>44440</v>
      </c>
      <c r="O31" s="27">
        <v>320423</v>
      </c>
      <c r="P31" s="27">
        <v>34115</v>
      </c>
      <c r="Q31" s="27">
        <v>242165</v>
      </c>
      <c r="R31" s="27"/>
      <c r="S31" s="27">
        <f t="shared" si="0"/>
        <v>596703</v>
      </c>
      <c r="T31" s="21">
        <f t="shared" si="7"/>
        <v>-0.33365903883005099</v>
      </c>
      <c r="U31" s="21"/>
      <c r="V31" s="21"/>
      <c r="W31" s="21"/>
      <c r="X31" s="21"/>
      <c r="Y31" s="21"/>
      <c r="Z31" s="23"/>
      <c r="AA31" s="23"/>
      <c r="AB31" s="23"/>
      <c r="AC31" s="23"/>
      <c r="AD31" s="23"/>
      <c r="AE31" s="23"/>
      <c r="AF31" s="23"/>
      <c r="AG31" s="23"/>
      <c r="AH31" s="23"/>
      <c r="AI31" s="23"/>
    </row>
    <row r="32" spans="1:35" x14ac:dyDescent="0.35">
      <c r="A32" s="24">
        <v>44470</v>
      </c>
      <c r="B32" s="20">
        <v>38312.881334477264</v>
      </c>
      <c r="C32" s="20">
        <v>2828745.3669628883</v>
      </c>
      <c r="D32" s="20">
        <v>1725268.3016743457</v>
      </c>
      <c r="E32" s="20">
        <v>4505733.3444042103</v>
      </c>
      <c r="F32" s="20">
        <f t="shared" si="1"/>
        <v>9098059.8943759203</v>
      </c>
      <c r="G32" s="21">
        <f t="shared" si="6"/>
        <v>0.1742890998463813</v>
      </c>
      <c r="H32" s="21"/>
      <c r="I32" s="21"/>
      <c r="J32" s="21"/>
      <c r="K32" s="21"/>
      <c r="L32" s="21"/>
      <c r="M32" s="23"/>
      <c r="N32" s="22">
        <v>44470</v>
      </c>
      <c r="O32" s="27">
        <v>323263</v>
      </c>
      <c r="P32" s="27">
        <v>26819</v>
      </c>
      <c r="Q32" s="27">
        <v>230497</v>
      </c>
      <c r="R32" s="27"/>
      <c r="S32" s="27">
        <f t="shared" si="0"/>
        <v>580579</v>
      </c>
      <c r="T32" s="21">
        <f t="shared" si="7"/>
        <v>-0.37172350505691054</v>
      </c>
      <c r="U32" s="21"/>
      <c r="V32" s="21"/>
      <c r="W32" s="21"/>
      <c r="X32" s="21"/>
      <c r="Y32" s="21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5" x14ac:dyDescent="0.35">
      <c r="A33" s="24">
        <v>44501</v>
      </c>
      <c r="B33" s="20">
        <v>49566.990933141438</v>
      </c>
      <c r="C33" s="20">
        <v>2221561.0451037069</v>
      </c>
      <c r="D33" s="20">
        <v>1591903.8641223509</v>
      </c>
      <c r="E33" s="20">
        <v>5070718.4687154302</v>
      </c>
      <c r="F33" s="20">
        <f t="shared" si="1"/>
        <v>8933750.3688746281</v>
      </c>
      <c r="G33" s="21">
        <f t="shared" si="6"/>
        <v>9.0129031905595125E-2</v>
      </c>
      <c r="H33" s="21"/>
      <c r="I33" s="21"/>
      <c r="J33" s="21"/>
      <c r="K33" s="21"/>
      <c r="L33" s="21"/>
      <c r="M33" s="23"/>
      <c r="N33" s="22">
        <v>44501</v>
      </c>
      <c r="O33" s="27">
        <v>354633</v>
      </c>
      <c r="P33" s="27">
        <v>22820</v>
      </c>
      <c r="Q33" s="27">
        <v>207932</v>
      </c>
      <c r="R33" s="27"/>
      <c r="S33" s="27">
        <f t="shared" si="0"/>
        <v>585385</v>
      </c>
      <c r="T33" s="21">
        <f t="shared" si="7"/>
        <v>-0.36537508767783561</v>
      </c>
      <c r="U33" s="21"/>
      <c r="V33" s="21"/>
      <c r="W33" s="21"/>
      <c r="X33" s="21"/>
      <c r="Y33" s="21"/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5" x14ac:dyDescent="0.35">
      <c r="A34" s="24">
        <v>44531</v>
      </c>
      <c r="B34" s="20">
        <v>53527.407650581466</v>
      </c>
      <c r="C34" s="20">
        <v>2423740.8505143905</v>
      </c>
      <c r="D34" s="20">
        <v>1651465.689633481</v>
      </c>
      <c r="E34" s="20">
        <v>5532694.3474561963</v>
      </c>
      <c r="F34" s="20">
        <f t="shared" si="1"/>
        <v>9661428.2952546496</v>
      </c>
      <c r="G34" s="21">
        <f t="shared" si="6"/>
        <v>3.7112886145820326E-2</v>
      </c>
      <c r="H34" s="21"/>
      <c r="I34" s="21"/>
      <c r="J34" s="21"/>
      <c r="K34" s="21"/>
      <c r="L34" s="21"/>
      <c r="M34" s="23"/>
      <c r="N34" s="22">
        <v>44531</v>
      </c>
      <c r="O34" s="27">
        <v>802152</v>
      </c>
      <c r="P34" s="27">
        <v>20964</v>
      </c>
      <c r="Q34" s="27">
        <v>264783</v>
      </c>
      <c r="R34" s="27">
        <v>29647</v>
      </c>
      <c r="S34" s="27">
        <f t="shared" si="0"/>
        <v>1117546</v>
      </c>
      <c r="T34" s="21">
        <f t="shared" si="7"/>
        <v>0.14662321819008231</v>
      </c>
      <c r="U34" s="21"/>
      <c r="V34" s="21"/>
      <c r="W34" s="21"/>
      <c r="X34" s="21"/>
      <c r="Y34" s="21"/>
      <c r="Z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1:35" x14ac:dyDescent="0.35">
      <c r="A35" s="24">
        <v>44562</v>
      </c>
      <c r="B35" s="20">
        <v>48400.749166032416</v>
      </c>
      <c r="C35" s="20">
        <v>1987169.082156562</v>
      </c>
      <c r="D35" s="20">
        <v>1804118.571438462</v>
      </c>
      <c r="E35" s="20">
        <v>4534827.1277830042</v>
      </c>
      <c r="F35" s="20">
        <f t="shared" si="1"/>
        <v>8374515.5305440612</v>
      </c>
      <c r="G35" s="21">
        <f t="shared" si="6"/>
        <v>6.1720099759569498E-2</v>
      </c>
      <c r="H35" s="21"/>
      <c r="I35" s="21"/>
      <c r="J35" s="21"/>
      <c r="K35" s="21"/>
      <c r="L35" s="21"/>
      <c r="M35" s="23"/>
      <c r="N35" s="22">
        <v>44562</v>
      </c>
      <c r="O35" s="27">
        <v>339735</v>
      </c>
      <c r="P35" s="27">
        <v>17645</v>
      </c>
      <c r="Q35" s="27">
        <v>227845</v>
      </c>
      <c r="R35" s="27">
        <v>66195</v>
      </c>
      <c r="S35" s="27">
        <f t="shared" si="0"/>
        <v>651420</v>
      </c>
      <c r="T35" s="21">
        <f t="shared" si="7"/>
        <v>-0.19669909449532574</v>
      </c>
      <c r="U35" s="21"/>
      <c r="V35" s="21"/>
      <c r="W35" s="21"/>
      <c r="X35" s="21"/>
      <c r="Y35" s="21"/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1:35" x14ac:dyDescent="0.35">
      <c r="A36" s="24">
        <v>44593</v>
      </c>
      <c r="B36" s="20">
        <v>83277.905644347382</v>
      </c>
      <c r="C36" s="20">
        <v>1766365.8610005544</v>
      </c>
      <c r="D36" s="20">
        <v>1414824.5714120613</v>
      </c>
      <c r="E36" s="20">
        <v>4104272.7495862478</v>
      </c>
      <c r="F36" s="20">
        <f t="shared" si="1"/>
        <v>7368741.0876432108</v>
      </c>
      <c r="G36" s="21">
        <f t="shared" si="6"/>
        <v>-0.12183200185692886</v>
      </c>
      <c r="H36" s="21"/>
      <c r="I36" s="21"/>
      <c r="J36" s="21"/>
      <c r="K36" s="21"/>
      <c r="L36" s="21"/>
      <c r="M36" s="23"/>
      <c r="N36" s="22">
        <v>44593</v>
      </c>
      <c r="O36" s="27">
        <v>271455</v>
      </c>
      <c r="P36" s="27">
        <v>17337</v>
      </c>
      <c r="Q36" s="27">
        <v>206893</v>
      </c>
      <c r="R36" s="27">
        <v>52927</v>
      </c>
      <c r="S36" s="27">
        <f t="shared" si="0"/>
        <v>548612</v>
      </c>
      <c r="T36" s="21">
        <f t="shared" si="7"/>
        <v>-0.21439209082265068</v>
      </c>
      <c r="U36" s="21"/>
      <c r="V36" s="21"/>
      <c r="W36" s="21"/>
      <c r="X36" s="21"/>
      <c r="Y36" s="21"/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5" x14ac:dyDescent="0.35">
      <c r="A37" s="24">
        <v>44621</v>
      </c>
      <c r="B37" s="20">
        <v>47758.950552625582</v>
      </c>
      <c r="C37" s="20">
        <v>3083358.4560481189</v>
      </c>
      <c r="D37" s="20">
        <v>1500383.4549580242</v>
      </c>
      <c r="E37" s="20">
        <v>4030497.7445302266</v>
      </c>
      <c r="F37" s="20">
        <f t="shared" si="1"/>
        <v>8661998.6060889959</v>
      </c>
      <c r="G37" s="21">
        <f t="shared" si="6"/>
        <v>-0.15587809013327164</v>
      </c>
      <c r="H37" s="21"/>
      <c r="I37" s="21"/>
      <c r="J37" s="21"/>
      <c r="K37" s="21"/>
      <c r="L37" s="21"/>
      <c r="M37" s="23"/>
      <c r="N37" s="22">
        <v>44621</v>
      </c>
      <c r="O37" s="27">
        <v>370346</v>
      </c>
      <c r="P37" s="27">
        <v>50731</v>
      </c>
      <c r="Q37" s="27">
        <v>236960</v>
      </c>
      <c r="R37" s="27">
        <v>55955</v>
      </c>
      <c r="S37" s="27">
        <f t="shared" si="0"/>
        <v>713992</v>
      </c>
      <c r="T37" s="21">
        <f t="shared" si="7"/>
        <v>0.1197591079466148</v>
      </c>
      <c r="U37" s="21"/>
      <c r="V37" s="21"/>
      <c r="W37" s="21"/>
      <c r="X37" s="21"/>
      <c r="Y37" s="21"/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5" x14ac:dyDescent="0.35">
      <c r="A38" s="24">
        <v>44652</v>
      </c>
      <c r="B38" s="20">
        <v>77123.181758918421</v>
      </c>
      <c r="C38" s="20">
        <v>2419764.0545753916</v>
      </c>
      <c r="D38" s="20">
        <v>1426985.3156039175</v>
      </c>
      <c r="E38" s="20">
        <v>4085466.3911473737</v>
      </c>
      <c r="F38" s="20">
        <f t="shared" si="1"/>
        <v>8009338.9430856016</v>
      </c>
      <c r="G38" s="21">
        <f t="shared" si="6"/>
        <v>-4.4795992354618862E-2</v>
      </c>
      <c r="H38" s="21"/>
      <c r="I38" s="21"/>
      <c r="J38" s="21"/>
      <c r="K38" s="21"/>
      <c r="L38" s="21"/>
      <c r="M38" s="23"/>
      <c r="N38" s="22">
        <v>44652</v>
      </c>
      <c r="O38" s="27">
        <v>346188</v>
      </c>
      <c r="P38" s="27">
        <v>19652</v>
      </c>
      <c r="Q38" s="27">
        <v>275497</v>
      </c>
      <c r="R38" s="27">
        <v>67263</v>
      </c>
      <c r="S38" s="27">
        <f t="shared" si="0"/>
        <v>708600</v>
      </c>
      <c r="T38" s="21">
        <f t="shared" si="7"/>
        <v>0.15296001249609498</v>
      </c>
      <c r="U38" s="21"/>
      <c r="V38" s="21"/>
      <c r="W38" s="21"/>
      <c r="X38" s="21"/>
      <c r="Y38" s="21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5" x14ac:dyDescent="0.35">
      <c r="A39" s="24">
        <v>44682</v>
      </c>
      <c r="B39" s="20">
        <v>48978.148628289724</v>
      </c>
      <c r="C39" s="20">
        <v>2261227.9195948243</v>
      </c>
      <c r="D39" s="20">
        <v>2092035.4164142832</v>
      </c>
      <c r="E39" s="20">
        <v>4419892.4834640631</v>
      </c>
      <c r="F39" s="20">
        <f t="shared" si="1"/>
        <v>8822133.9681014605</v>
      </c>
      <c r="G39" s="21">
        <f t="shared" si="6"/>
        <v>9.5879968841159277E-2</v>
      </c>
      <c r="H39" s="21"/>
      <c r="I39" s="21"/>
      <c r="J39" s="21"/>
      <c r="K39" s="21"/>
      <c r="L39" s="21"/>
      <c r="M39" s="23"/>
      <c r="N39" s="22">
        <v>44682</v>
      </c>
      <c r="O39" s="27">
        <v>387373</v>
      </c>
      <c r="P39" s="27">
        <v>17078</v>
      </c>
      <c r="Q39" s="27">
        <v>265459</v>
      </c>
      <c r="R39" s="27">
        <v>85254</v>
      </c>
      <c r="S39" s="27">
        <f t="shared" si="0"/>
        <v>755164</v>
      </c>
      <c r="T39" s="21">
        <f t="shared" si="7"/>
        <v>0.21671712395091008</v>
      </c>
      <c r="U39" s="21"/>
      <c r="V39" s="21"/>
      <c r="W39" s="21"/>
      <c r="X39" s="21"/>
      <c r="Y39" s="21"/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1:35" x14ac:dyDescent="0.35">
      <c r="A40" s="22"/>
      <c r="B40" s="22"/>
      <c r="C40" s="22"/>
      <c r="D40" s="22"/>
      <c r="E40" s="22"/>
      <c r="F40" s="23"/>
      <c r="G40" s="21"/>
      <c r="H40" s="21"/>
      <c r="I40" s="21"/>
      <c r="J40" s="21"/>
      <c r="K40" s="21"/>
      <c r="L40" s="21"/>
      <c r="M40" s="23"/>
      <c r="N40" s="22"/>
      <c r="O40" s="27"/>
      <c r="P40" s="27"/>
      <c r="Q40" s="27"/>
      <c r="R40" s="27"/>
      <c r="S40" s="27"/>
      <c r="T40" s="21"/>
      <c r="U40" s="21"/>
      <c r="V40" s="21"/>
      <c r="W40" s="21"/>
      <c r="X40" s="21"/>
      <c r="Y40" s="21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5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1:35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</row>
    <row r="43" spans="1:35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 spans="1:35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5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5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1:35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1:35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</row>
    <row r="49" spans="1:35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1:35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1:35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1:35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5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1:35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</row>
    <row r="55" spans="1:35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5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1:35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1:35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1:35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5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5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  <row r="62" spans="1:35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5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</row>
    <row r="64" spans="1:35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</row>
    <row r="65" spans="1:35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</row>
    <row r="66" spans="1:35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</row>
    <row r="67" spans="1:35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</row>
    <row r="68" spans="1:35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</row>
    <row r="69" spans="1:35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E69" s="23"/>
      <c r="AF69" s="23"/>
      <c r="AG69" s="23"/>
      <c r="AH69" s="23"/>
      <c r="AI69" s="23"/>
    </row>
    <row r="70" spans="1:35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E70" s="23"/>
      <c r="AF70" s="23"/>
      <c r="AG70" s="23"/>
      <c r="AH70" s="23"/>
      <c r="AI70" s="23"/>
    </row>
    <row r="71" spans="1:3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E71" s="23"/>
      <c r="AF71" s="23"/>
      <c r="AG71" s="23"/>
      <c r="AH71" s="23"/>
      <c r="AI71" s="23"/>
    </row>
    <row r="72" spans="1:3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E72" s="23"/>
      <c r="AF72" s="23"/>
      <c r="AG72" s="23"/>
      <c r="AH72" s="23"/>
      <c r="AI72" s="23"/>
    </row>
    <row r="73" spans="1:35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E73" s="23"/>
      <c r="AF73" s="23"/>
      <c r="AG73" s="23"/>
      <c r="AH73" s="23"/>
      <c r="AI73" s="23"/>
    </row>
    <row r="74" spans="1:35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E74" s="23"/>
      <c r="AF74" s="23"/>
      <c r="AG74" s="23"/>
      <c r="AH74" s="23"/>
      <c r="AI74" s="23"/>
    </row>
    <row r="75" spans="1:35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E75" s="23"/>
      <c r="AF75" s="23"/>
      <c r="AG75" s="23"/>
      <c r="AH75" s="23"/>
      <c r="AI75" s="23"/>
    </row>
    <row r="76" spans="1:35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E76" s="23"/>
      <c r="AF76" s="23"/>
      <c r="AG76" s="23"/>
      <c r="AH76" s="23"/>
      <c r="AI76" s="23"/>
    </row>
    <row r="77" spans="1:35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E77" s="23"/>
      <c r="AF77" s="23"/>
      <c r="AG77" s="23"/>
      <c r="AH77" s="23"/>
      <c r="AI77" s="23"/>
    </row>
    <row r="78" spans="1:3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E78" s="23"/>
      <c r="AF78" s="23"/>
      <c r="AG78" s="23"/>
      <c r="AH78" s="23"/>
      <c r="AI78" s="23"/>
    </row>
    <row r="79" spans="1:35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E79" s="23"/>
      <c r="AF79" s="23"/>
      <c r="AG79" s="23"/>
      <c r="AH79" s="23"/>
      <c r="AI79" s="23"/>
    </row>
    <row r="80" spans="1:35" x14ac:dyDescent="0.3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E80" s="23"/>
      <c r="AF80" s="23"/>
      <c r="AG80" s="23"/>
      <c r="AH80" s="23"/>
      <c r="AI80" s="23"/>
    </row>
    <row r="81" spans="1:35" x14ac:dyDescent="0.3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E81" s="23"/>
      <c r="AF81" s="23"/>
      <c r="AG81" s="23"/>
      <c r="AH81" s="23"/>
      <c r="AI81" s="23"/>
    </row>
    <row r="82" spans="1:35" x14ac:dyDescent="0.3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E82" s="23"/>
      <c r="AF82" s="23"/>
      <c r="AG82" s="23"/>
      <c r="AH82" s="23"/>
      <c r="AI82" s="23"/>
    </row>
    <row r="83" spans="1:35" x14ac:dyDescent="0.3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E83" s="23"/>
      <c r="AF83" s="23"/>
      <c r="AG83" s="23"/>
      <c r="AH83" s="23"/>
      <c r="AI83" s="23"/>
    </row>
    <row r="84" spans="1:35" x14ac:dyDescent="0.3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E84" s="23"/>
      <c r="AF84" s="23"/>
      <c r="AG84" s="23"/>
      <c r="AH84" s="23"/>
      <c r="AI84" s="23"/>
    </row>
    <row r="85" spans="1:35" x14ac:dyDescent="0.3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E85" s="23"/>
      <c r="AF85" s="23"/>
      <c r="AG85" s="23"/>
      <c r="AH85" s="23"/>
      <c r="AI85" s="23"/>
    </row>
    <row r="86" spans="1:35" x14ac:dyDescent="0.3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E86" s="23"/>
      <c r="AF86" s="23"/>
      <c r="AG86" s="23"/>
      <c r="AH86" s="23"/>
      <c r="AI86" s="23"/>
    </row>
    <row r="87" spans="1:35" x14ac:dyDescent="0.3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E87" s="23"/>
      <c r="AF87" s="23"/>
      <c r="AG87" s="23"/>
      <c r="AH87" s="23"/>
      <c r="AI87" s="23"/>
    </row>
    <row r="88" spans="1:35" x14ac:dyDescent="0.3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E88" s="23"/>
      <c r="AF88" s="23"/>
      <c r="AG88" s="23"/>
      <c r="AH88" s="23"/>
      <c r="AI88" s="23"/>
    </row>
    <row r="89" spans="1:35" x14ac:dyDescent="0.3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E89" s="23"/>
      <c r="AF89" s="23"/>
      <c r="AG89" s="23"/>
      <c r="AH89" s="23"/>
      <c r="AI89" s="23"/>
    </row>
    <row r="90" spans="1:35" x14ac:dyDescent="0.3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E90" s="23"/>
      <c r="AF90" s="23"/>
      <c r="AG90" s="23"/>
      <c r="AH90" s="23"/>
      <c r="AI90" s="23"/>
    </row>
    <row r="91" spans="1:35" x14ac:dyDescent="0.3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E91" s="23"/>
      <c r="AF91" s="23"/>
      <c r="AG91" s="23"/>
      <c r="AH91" s="23"/>
      <c r="AI91" s="23"/>
    </row>
    <row r="92" spans="1:35" x14ac:dyDescent="0.3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E92" s="23"/>
      <c r="AF92" s="23"/>
      <c r="AG92" s="23"/>
      <c r="AH92" s="23"/>
      <c r="AI92" s="23"/>
    </row>
    <row r="93" spans="1:35" x14ac:dyDescent="0.3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E93" s="23"/>
      <c r="AF93" s="23"/>
      <c r="AG93" s="23"/>
      <c r="AH93" s="23"/>
      <c r="AI93" s="23"/>
    </row>
    <row r="94" spans="1:35" x14ac:dyDescent="0.3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E94" s="23"/>
      <c r="AF94" s="23"/>
      <c r="AG94" s="23"/>
      <c r="AH94" s="23"/>
      <c r="AI94" s="23"/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DA9F-00B8-427A-BCCF-343A9E745D40}">
  <dimension ref="A1:U43"/>
  <sheetViews>
    <sheetView zoomScale="65" zoomScaleNormal="65" workbookViewId="0">
      <selection activeCell="J2" sqref="J2:M14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6328125" bestFit="1" customWidth="1"/>
    <col min="4" max="4" width="10.63281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9.7265625" bestFit="1" customWidth="1"/>
    <col min="11" max="11" width="8.1796875" bestFit="1" customWidth="1"/>
    <col min="12" max="12" width="10.453125" bestFit="1" customWidth="1"/>
    <col min="13" max="13" width="11.26953125" bestFit="1" customWidth="1"/>
    <col min="15" max="15" width="20.08984375" customWidth="1"/>
    <col min="16" max="18" width="11.81640625" bestFit="1" customWidth="1"/>
  </cols>
  <sheetData>
    <row r="1" spans="1:21" x14ac:dyDescent="0.35">
      <c r="A1" s="22" t="s">
        <v>125</v>
      </c>
      <c r="B1" s="23"/>
      <c r="C1" s="21"/>
      <c r="D1" s="21"/>
      <c r="E1" s="21"/>
      <c r="F1" s="21"/>
      <c r="G1" s="21"/>
      <c r="H1" s="21"/>
      <c r="I1" s="23"/>
      <c r="J1" s="23" t="s">
        <v>203</v>
      </c>
      <c r="K1" s="23"/>
      <c r="L1" s="23"/>
      <c r="M1" s="23"/>
      <c r="N1" s="21"/>
      <c r="O1" s="19" t="s">
        <v>230</v>
      </c>
      <c r="P1" s="19"/>
      <c r="Q1" s="19"/>
      <c r="R1" s="19"/>
      <c r="S1" s="21"/>
      <c r="T1" s="23"/>
      <c r="U1" s="23"/>
    </row>
    <row r="2" spans="1:21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14</v>
      </c>
      <c r="K2" s="23" t="s">
        <v>162</v>
      </c>
      <c r="L2" s="21" t="s">
        <v>12</v>
      </c>
      <c r="M2" s="21" t="s">
        <v>11</v>
      </c>
      <c r="N2" s="21"/>
      <c r="O2" s="19" t="s">
        <v>231</v>
      </c>
      <c r="P2" s="19" t="s">
        <v>232</v>
      </c>
      <c r="Q2" s="19" t="s">
        <v>233</v>
      </c>
      <c r="R2" s="19" t="s">
        <v>234</v>
      </c>
      <c r="S2" s="21"/>
      <c r="T2" s="23"/>
      <c r="U2" s="23"/>
    </row>
    <row r="3" spans="1:21" x14ac:dyDescent="0.35">
      <c r="A3" s="24">
        <v>43586</v>
      </c>
      <c r="B3" s="20">
        <v>7861.89</v>
      </c>
      <c r="C3" s="21"/>
      <c r="D3" s="21"/>
      <c r="E3" s="19" t="s">
        <v>218</v>
      </c>
      <c r="F3" s="5">
        <f>SUM(B3:B5)</f>
        <v>30762.68</v>
      </c>
      <c r="G3" s="12"/>
      <c r="H3" s="12"/>
      <c r="I3" s="23"/>
      <c r="J3" s="19" t="s">
        <v>218</v>
      </c>
      <c r="K3" s="26">
        <v>706.5</v>
      </c>
      <c r="L3" s="21"/>
      <c r="M3" s="21"/>
      <c r="N3" s="21"/>
      <c r="O3" s="19" t="s">
        <v>235</v>
      </c>
      <c r="P3" s="19">
        <f>SLOPE(L7:L14,G7:G14)</f>
        <v>1.188888338326176E-3</v>
      </c>
      <c r="Q3" s="19">
        <f>INTERCEPT(L7:L14,G7:G14)</f>
        <v>0.10925334960919081</v>
      </c>
      <c r="R3" s="19">
        <f>RSQ(L7:L14,G7:G14)</f>
        <v>0.54395545420873193</v>
      </c>
      <c r="S3" s="21"/>
      <c r="T3" s="23"/>
      <c r="U3" s="23"/>
    </row>
    <row r="4" spans="1:21" x14ac:dyDescent="0.35">
      <c r="A4" s="24">
        <v>43617</v>
      </c>
      <c r="B4" s="20">
        <v>12527.88</v>
      </c>
      <c r="C4" s="21"/>
      <c r="D4" s="21"/>
      <c r="E4" s="19" t="s">
        <v>219</v>
      </c>
      <c r="F4" s="19">
        <f>SUM(B6:B8)</f>
        <v>28311.050000000003</v>
      </c>
      <c r="G4" s="12"/>
      <c r="H4" s="12">
        <f>(SUM(B6:B8)-SUM(B3:B5))/SUM(B3:B5)</f>
        <v>-7.9694942053163034E-2</v>
      </c>
      <c r="I4" s="23"/>
      <c r="J4" s="19" t="s">
        <v>219</v>
      </c>
      <c r="K4" s="26">
        <v>676.7</v>
      </c>
      <c r="L4" s="21"/>
      <c r="M4" s="21">
        <f t="shared" ref="M4:M14" si="0">(K4-K3)/K3</f>
        <v>-4.2179759377211544E-2</v>
      </c>
      <c r="N4" s="21"/>
      <c r="O4" s="19" t="s">
        <v>236</v>
      </c>
      <c r="P4" s="19">
        <f>SLOPE(M4:M14,H4:H14)</f>
        <v>3.5015328702658788E-3</v>
      </c>
      <c r="Q4" s="19">
        <f>INTERCEPT(M4:M14,H4:H14)</f>
        <v>2.4544774895526412E-2</v>
      </c>
      <c r="R4" s="19">
        <f>RSQ(M4:M14,H4:H14)</f>
        <v>9.109914910036325E-2</v>
      </c>
      <c r="S4" s="21"/>
      <c r="T4" s="23"/>
      <c r="U4" s="23"/>
    </row>
    <row r="5" spans="1:21" x14ac:dyDescent="0.35">
      <c r="A5" s="24">
        <v>43647</v>
      </c>
      <c r="B5" s="20">
        <v>10372.91</v>
      </c>
      <c r="C5" s="21"/>
      <c r="D5" s="21"/>
      <c r="E5" s="19" t="s">
        <v>220</v>
      </c>
      <c r="F5" s="19">
        <f>SUM(B9:B11)</f>
        <v>35437.200000000004</v>
      </c>
      <c r="G5" s="12"/>
      <c r="H5" s="12">
        <f>(SUM(B9:B11)-SUM(B6:B8))/SUM(B6:B8)</f>
        <v>0.25170913830465491</v>
      </c>
      <c r="I5" s="23"/>
      <c r="J5" s="19" t="s">
        <v>220</v>
      </c>
      <c r="K5" s="26">
        <v>665</v>
      </c>
      <c r="L5" s="21"/>
      <c r="M5" s="21">
        <f t="shared" si="0"/>
        <v>-1.728978868036064E-2</v>
      </c>
      <c r="N5" s="21"/>
      <c r="O5" s="23"/>
      <c r="P5" s="23"/>
      <c r="Q5" s="25"/>
      <c r="R5" s="21"/>
      <c r="S5" s="21"/>
      <c r="T5" s="23"/>
      <c r="U5" s="23"/>
    </row>
    <row r="6" spans="1:21" x14ac:dyDescent="0.35">
      <c r="A6" s="24">
        <v>43678</v>
      </c>
      <c r="B6" s="20">
        <v>9468.6</v>
      </c>
      <c r="C6" s="21"/>
      <c r="D6" s="21"/>
      <c r="E6" s="19" t="s">
        <v>221</v>
      </c>
      <c r="F6" s="19">
        <f>SUM(B12:B14)</f>
        <v>31443.39</v>
      </c>
      <c r="G6" s="12"/>
      <c r="H6" s="12">
        <f>(SUM(B12:B14)-SUM(B9:B11))/SUM(B9:B11)</f>
        <v>-0.11270105990315274</v>
      </c>
      <c r="I6" s="23"/>
      <c r="J6" s="19" t="s">
        <v>221</v>
      </c>
      <c r="K6" s="26">
        <v>482.9</v>
      </c>
      <c r="L6" s="21"/>
      <c r="M6" s="21">
        <f t="shared" si="0"/>
        <v>-0.27383458646616543</v>
      </c>
      <c r="N6" s="21"/>
      <c r="O6" s="23"/>
      <c r="P6" s="23"/>
      <c r="Q6" s="25"/>
      <c r="R6" s="21"/>
      <c r="S6" s="21"/>
      <c r="T6" s="23"/>
      <c r="U6" s="23"/>
    </row>
    <row r="7" spans="1:21" x14ac:dyDescent="0.35">
      <c r="A7" s="24">
        <v>43709</v>
      </c>
      <c r="B7" s="20">
        <v>8896.6</v>
      </c>
      <c r="C7" s="21"/>
      <c r="D7" s="21"/>
      <c r="E7" s="19" t="s">
        <v>222</v>
      </c>
      <c r="F7" s="19">
        <f>SUM(B15:B17)</f>
        <v>124244.31</v>
      </c>
      <c r="G7" s="12">
        <f t="shared" ref="G7:G14" si="1">(F7-F3)/F3</f>
        <v>3.0387999355062694</v>
      </c>
      <c r="H7" s="12">
        <f>(SUM(B15:B17)-SUM(B12:B14))/SUM(B12:B14)</f>
        <v>2.9513649768679522</v>
      </c>
      <c r="I7" s="23"/>
      <c r="J7" s="19" t="s">
        <v>222</v>
      </c>
      <c r="K7" s="26">
        <v>709.7</v>
      </c>
      <c r="L7" s="21">
        <f t="shared" ref="L7:L14" si="2">(K7-K3)/K3</f>
        <v>4.5293701344657402E-3</v>
      </c>
      <c r="M7" s="21">
        <f t="shared" si="0"/>
        <v>0.4696624559950302</v>
      </c>
      <c r="N7" s="21"/>
      <c r="O7" s="23"/>
      <c r="P7" s="23"/>
      <c r="Q7" s="25"/>
      <c r="R7" s="21"/>
      <c r="S7" s="21"/>
      <c r="T7" s="23"/>
      <c r="U7" s="23"/>
    </row>
    <row r="8" spans="1:21" x14ac:dyDescent="0.35">
      <c r="A8" s="24">
        <v>43739</v>
      </c>
      <c r="B8" s="20">
        <v>9945.85</v>
      </c>
      <c r="C8" s="21"/>
      <c r="D8" s="21"/>
      <c r="E8" s="19" t="s">
        <v>223</v>
      </c>
      <c r="F8" s="19">
        <f>SUM(B18:B20)</f>
        <v>6857509.9000000004</v>
      </c>
      <c r="G8" s="12">
        <f t="shared" si="1"/>
        <v>241.22026028706105</v>
      </c>
      <c r="H8" s="12">
        <f>(SUM(B18:B20)-SUM(B15:B17))/SUM(B15:B17)</f>
        <v>54.193754144556003</v>
      </c>
      <c r="I8" s="23"/>
      <c r="J8" s="19" t="s">
        <v>223</v>
      </c>
      <c r="K8" s="26">
        <v>844.8</v>
      </c>
      <c r="L8" s="21">
        <f t="shared" si="2"/>
        <v>0.24841140830500946</v>
      </c>
      <c r="M8" s="21">
        <f t="shared" si="0"/>
        <v>0.19036212484148218</v>
      </c>
      <c r="N8" s="21"/>
      <c r="O8" s="23"/>
      <c r="P8" s="23"/>
      <c r="Q8" s="25"/>
      <c r="R8" s="21"/>
      <c r="S8" s="21"/>
      <c r="T8" s="23"/>
      <c r="U8" s="23"/>
    </row>
    <row r="9" spans="1:21" x14ac:dyDescent="0.35">
      <c r="A9" s="24">
        <v>43770</v>
      </c>
      <c r="B9" s="20">
        <v>11562.04</v>
      </c>
      <c r="C9" s="21"/>
      <c r="D9" s="21"/>
      <c r="E9" s="19" t="s">
        <v>224</v>
      </c>
      <c r="F9" s="19">
        <f>SUM(B21:B23)</f>
        <v>10497415.390000001</v>
      </c>
      <c r="G9" s="12">
        <f t="shared" si="1"/>
        <v>295.22586970753895</v>
      </c>
      <c r="H9" s="12">
        <f>(SUM(B21:B23)-SUM(B18:B20))/SUM(B18:B20)</f>
        <v>0.53079113892347429</v>
      </c>
      <c r="I9" s="23"/>
      <c r="J9" s="19" t="s">
        <v>224</v>
      </c>
      <c r="K9" s="26">
        <v>812.6</v>
      </c>
      <c r="L9" s="21">
        <f t="shared" si="2"/>
        <v>0.22195488721804515</v>
      </c>
      <c r="M9" s="21">
        <f t="shared" si="0"/>
        <v>-3.8115530303030228E-2</v>
      </c>
      <c r="N9" s="21"/>
      <c r="O9" s="23"/>
      <c r="P9" s="23"/>
      <c r="Q9" s="25"/>
      <c r="R9" s="21"/>
      <c r="S9" s="21"/>
      <c r="T9" s="23"/>
      <c r="U9" s="23"/>
    </row>
    <row r="10" spans="1:21" x14ac:dyDescent="0.35">
      <c r="A10" s="24">
        <v>43800</v>
      </c>
      <c r="B10" s="20">
        <v>13293.83</v>
      </c>
      <c r="C10" s="21"/>
      <c r="D10" s="21"/>
      <c r="E10" s="19" t="s">
        <v>225</v>
      </c>
      <c r="F10" s="19">
        <f>SUM(B24:B26)</f>
        <v>11147906.82</v>
      </c>
      <c r="G10" s="12">
        <f t="shared" si="1"/>
        <v>353.53896097081133</v>
      </c>
      <c r="H10" s="12">
        <f>(SUM(B24:B26)-SUM(B21:B23))/SUM(B21:B23)</f>
        <v>6.1966818100736287E-2</v>
      </c>
      <c r="I10" s="23"/>
      <c r="J10" s="19" t="s">
        <v>225</v>
      </c>
      <c r="K10" s="26">
        <v>860.8</v>
      </c>
      <c r="L10" s="21">
        <f t="shared" si="2"/>
        <v>0.78256367778007863</v>
      </c>
      <c r="M10" s="21">
        <f t="shared" si="0"/>
        <v>5.931577651981286E-2</v>
      </c>
      <c r="N10" s="21"/>
      <c r="O10" s="23"/>
      <c r="P10" s="23"/>
      <c r="Q10" s="25"/>
      <c r="R10" s="21"/>
      <c r="S10" s="21"/>
      <c r="T10" s="23"/>
      <c r="U10" s="23"/>
    </row>
    <row r="11" spans="1:21" x14ac:dyDescent="0.35">
      <c r="A11" s="24">
        <v>43831</v>
      </c>
      <c r="B11" s="20">
        <v>10581.33</v>
      </c>
      <c r="C11" s="21"/>
      <c r="D11" s="21"/>
      <c r="E11" s="19" t="s">
        <v>226</v>
      </c>
      <c r="F11" s="19">
        <f>SUM(B27:B29)</f>
        <v>13404708.380000001</v>
      </c>
      <c r="G11" s="12">
        <f t="shared" si="1"/>
        <v>106.88991769522484</v>
      </c>
      <c r="H11" s="12">
        <f>(SUM(B27:B29)-SUM(B24:B26))/SUM(B24:B26)</f>
        <v>0.2024417315680434</v>
      </c>
      <c r="I11" s="23"/>
      <c r="J11" s="19" t="s">
        <v>226</v>
      </c>
      <c r="K11" s="26">
        <v>988.9</v>
      </c>
      <c r="L11" s="21">
        <f t="shared" si="2"/>
        <v>0.39340566436522462</v>
      </c>
      <c r="M11" s="21">
        <f t="shared" si="0"/>
        <v>0.14881505576208182</v>
      </c>
      <c r="N11" s="21"/>
      <c r="O11" s="23"/>
      <c r="P11" s="23"/>
      <c r="Q11" s="25"/>
      <c r="R11" s="21"/>
      <c r="S11" s="21"/>
      <c r="T11" s="23"/>
      <c r="U11" s="23"/>
    </row>
    <row r="12" spans="1:21" x14ac:dyDescent="0.35">
      <c r="A12" s="24">
        <v>43862</v>
      </c>
      <c r="B12" s="20">
        <v>7943.65</v>
      </c>
      <c r="C12" s="21"/>
      <c r="D12" s="21"/>
      <c r="E12" s="19" t="s">
        <v>227</v>
      </c>
      <c r="F12" s="19">
        <f>SUM(B30:B32)</f>
        <v>11675886.109999999</v>
      </c>
      <c r="G12" s="12">
        <f t="shared" si="1"/>
        <v>0.70264225356787291</v>
      </c>
      <c r="H12" s="12">
        <f>(SUM(B30:B32)-SUM(B27:B29))/SUM(B27:B29)</f>
        <v>-0.12897127046638529</v>
      </c>
      <c r="I12" s="23"/>
      <c r="J12" s="19" t="s">
        <v>227</v>
      </c>
      <c r="K12" s="26">
        <v>1006.4</v>
      </c>
      <c r="L12" s="21">
        <f t="shared" si="2"/>
        <v>0.19128787878787881</v>
      </c>
      <c r="M12" s="21">
        <f t="shared" si="0"/>
        <v>1.7696430377186774E-2</v>
      </c>
      <c r="N12" s="21"/>
      <c r="O12" s="23"/>
      <c r="P12" s="23"/>
      <c r="Q12" s="25"/>
      <c r="R12" s="21"/>
      <c r="S12" s="21"/>
      <c r="T12" s="23"/>
      <c r="U12" s="23"/>
    </row>
    <row r="13" spans="1:21" x14ac:dyDescent="0.35">
      <c r="A13" s="24">
        <v>43891</v>
      </c>
      <c r="B13" s="20">
        <v>10568.84</v>
      </c>
      <c r="C13" s="21"/>
      <c r="D13" s="21"/>
      <c r="E13" s="19" t="s">
        <v>228</v>
      </c>
      <c r="F13" s="19">
        <f>SUM(B33:B35)</f>
        <v>11794327.119999999</v>
      </c>
      <c r="G13" s="12">
        <f t="shared" si="1"/>
        <v>0.1235458140710957</v>
      </c>
      <c r="H13" s="12">
        <f>(SUM(B33:B35)-SUM(B30:B32))/SUM(B30:B32)</f>
        <v>1.0144070341569972E-2</v>
      </c>
      <c r="I13" s="23"/>
      <c r="J13" s="19" t="s">
        <v>228</v>
      </c>
      <c r="K13" s="26">
        <v>901.5</v>
      </c>
      <c r="L13" s="21">
        <f t="shared" si="2"/>
        <v>0.10940191976372135</v>
      </c>
      <c r="M13" s="21">
        <f t="shared" si="0"/>
        <v>-0.10423290937996818</v>
      </c>
      <c r="N13" s="21"/>
      <c r="O13" s="23"/>
      <c r="P13" s="23"/>
      <c r="Q13" s="25"/>
      <c r="R13" s="21"/>
      <c r="S13" s="21"/>
      <c r="T13" s="23"/>
      <c r="U13" s="23"/>
    </row>
    <row r="14" spans="1:21" x14ac:dyDescent="0.35">
      <c r="A14" s="24">
        <v>43922</v>
      </c>
      <c r="B14" s="20">
        <v>12930.9</v>
      </c>
      <c r="C14" s="21"/>
      <c r="D14" s="21"/>
      <c r="E14" s="19" t="s">
        <v>229</v>
      </c>
      <c r="F14" s="19">
        <f>SUM(B36:B38)</f>
        <v>9881261.3100000005</v>
      </c>
      <c r="G14" s="12">
        <f t="shared" si="1"/>
        <v>-0.11362182429867132</v>
      </c>
      <c r="H14" s="12">
        <f>(SUM(B36:B38)-SUM(B33:B35))/SUM(B33:B35)</f>
        <v>-0.16220220030661645</v>
      </c>
      <c r="I14" s="23"/>
      <c r="J14" s="19" t="s">
        <v>229</v>
      </c>
      <c r="K14" s="26">
        <v>957.3</v>
      </c>
      <c r="L14" s="21">
        <f t="shared" si="2"/>
        <v>0.11210501858736061</v>
      </c>
      <c r="M14" s="21">
        <f t="shared" si="0"/>
        <v>6.1896838602329397E-2</v>
      </c>
      <c r="N14" s="21"/>
      <c r="O14" s="23"/>
      <c r="P14" s="23"/>
      <c r="Q14" s="25"/>
      <c r="R14" s="21"/>
      <c r="S14" s="21"/>
      <c r="T14" s="23"/>
      <c r="U14" s="23"/>
    </row>
    <row r="15" spans="1:21" x14ac:dyDescent="0.35">
      <c r="A15" s="24">
        <v>43952</v>
      </c>
      <c r="B15" s="20">
        <v>5069.67</v>
      </c>
      <c r="C15" s="21">
        <f t="shared" ref="C15:C39" si="3">(B15-B3)/B3</f>
        <v>-0.35515887401121105</v>
      </c>
      <c r="D15" s="21"/>
      <c r="E15" s="21"/>
      <c r="F15" s="21"/>
      <c r="G15" s="21"/>
      <c r="H15" s="21"/>
      <c r="I15" s="23"/>
      <c r="J15" s="23"/>
      <c r="K15" s="23"/>
      <c r="L15" s="23"/>
      <c r="M15" s="23"/>
      <c r="N15" s="21"/>
      <c r="O15" s="23"/>
      <c r="P15" s="23"/>
      <c r="Q15" s="25"/>
      <c r="R15" s="21"/>
      <c r="S15" s="21"/>
      <c r="T15" s="23"/>
      <c r="U15" s="23"/>
    </row>
    <row r="16" spans="1:21" x14ac:dyDescent="0.35">
      <c r="A16" s="24">
        <v>43983</v>
      </c>
      <c r="B16" s="20">
        <v>33313.279999999999</v>
      </c>
      <c r="C16" s="21">
        <f t="shared" si="3"/>
        <v>1.6591314731622591</v>
      </c>
      <c r="D16" s="21"/>
      <c r="E16" s="21"/>
      <c r="F16" s="21"/>
      <c r="G16" s="21"/>
      <c r="H16" s="21"/>
      <c r="I16" s="23"/>
      <c r="J16" s="23"/>
      <c r="K16" s="23"/>
      <c r="L16" s="23"/>
      <c r="M16" s="23"/>
      <c r="N16" s="21"/>
      <c r="O16" s="23"/>
      <c r="P16" s="23"/>
      <c r="Q16" s="25"/>
      <c r="R16" s="21"/>
      <c r="S16" s="21"/>
      <c r="T16" s="23"/>
      <c r="U16" s="23"/>
    </row>
    <row r="17" spans="1:21" x14ac:dyDescent="0.35">
      <c r="A17" s="24">
        <v>44013</v>
      </c>
      <c r="B17" s="20">
        <v>85861.36</v>
      </c>
      <c r="C17" s="21">
        <f t="shared" si="3"/>
        <v>7.277461194592453</v>
      </c>
      <c r="D17" s="21"/>
      <c r="E17" s="21"/>
      <c r="F17" s="21"/>
      <c r="G17" s="21"/>
      <c r="H17" s="21"/>
      <c r="I17" s="23"/>
      <c r="J17" s="23"/>
      <c r="K17" s="23"/>
      <c r="L17" s="23"/>
      <c r="M17" s="23"/>
      <c r="N17" s="21"/>
      <c r="O17" s="23"/>
      <c r="P17" s="23"/>
      <c r="Q17" s="25"/>
      <c r="R17" s="21"/>
      <c r="S17" s="21"/>
      <c r="T17" s="23"/>
      <c r="U17" s="23"/>
    </row>
    <row r="18" spans="1:21" x14ac:dyDescent="0.35">
      <c r="A18" s="24">
        <v>44044</v>
      </c>
      <c r="B18" s="20">
        <v>1452405.87</v>
      </c>
      <c r="C18" s="21">
        <f t="shared" si="3"/>
        <v>152.39182878144604</v>
      </c>
      <c r="D18" s="21"/>
      <c r="E18" s="21"/>
      <c r="F18" s="21"/>
      <c r="G18" s="21"/>
      <c r="H18" s="21"/>
      <c r="I18" s="23"/>
      <c r="J18" s="23"/>
      <c r="K18" s="23"/>
      <c r="L18" s="23"/>
      <c r="M18" s="23"/>
      <c r="N18" s="21"/>
      <c r="O18" s="23"/>
      <c r="P18" s="23"/>
      <c r="Q18" s="25"/>
      <c r="R18" s="21"/>
      <c r="S18" s="21"/>
      <c r="T18" s="23"/>
      <c r="U18" s="23"/>
    </row>
    <row r="19" spans="1:21" x14ac:dyDescent="0.35">
      <c r="A19" s="24">
        <v>44075</v>
      </c>
      <c r="B19" s="20">
        <v>2704874.73</v>
      </c>
      <c r="C19" s="21">
        <f t="shared" si="3"/>
        <v>303.03465706000043</v>
      </c>
      <c r="D19" s="21"/>
      <c r="E19" s="21"/>
      <c r="F19" s="21"/>
      <c r="G19" s="21"/>
      <c r="H19" s="21"/>
      <c r="I19" s="23"/>
      <c r="N19" s="21"/>
      <c r="O19" s="23"/>
      <c r="P19" s="23"/>
      <c r="Q19" s="25"/>
      <c r="R19" s="21"/>
      <c r="S19" s="21"/>
      <c r="T19" s="23"/>
      <c r="U19" s="23"/>
    </row>
    <row r="20" spans="1:21" x14ac:dyDescent="0.35">
      <c r="A20" s="24">
        <v>44105</v>
      </c>
      <c r="B20" s="20">
        <v>2700229.3</v>
      </c>
      <c r="C20" s="21">
        <f t="shared" si="3"/>
        <v>270.49306494668627</v>
      </c>
      <c r="D20" s="21"/>
      <c r="E20" s="21"/>
      <c r="F20" s="21"/>
      <c r="G20" s="21"/>
      <c r="H20" s="21"/>
      <c r="I20" s="23"/>
      <c r="N20" s="21"/>
      <c r="O20" s="23"/>
      <c r="P20" s="23"/>
      <c r="Q20" s="25"/>
      <c r="R20" s="21"/>
      <c r="S20" s="21"/>
      <c r="T20" s="23"/>
      <c r="U20" s="23"/>
    </row>
    <row r="21" spans="1:21" x14ac:dyDescent="0.35">
      <c r="A21" s="24">
        <v>44136</v>
      </c>
      <c r="B21" s="20">
        <v>3365021.85</v>
      </c>
      <c r="C21" s="21">
        <f t="shared" si="3"/>
        <v>290.0404954489</v>
      </c>
      <c r="D21" s="21"/>
      <c r="E21" s="21"/>
      <c r="F21" s="21"/>
      <c r="G21" s="21"/>
      <c r="H21" s="21"/>
      <c r="I21" s="23"/>
      <c r="N21" s="21"/>
      <c r="O21" s="23"/>
      <c r="P21" s="23"/>
      <c r="Q21" s="25"/>
      <c r="R21" s="21"/>
      <c r="S21" s="21"/>
      <c r="T21" s="23"/>
      <c r="U21" s="23"/>
    </row>
    <row r="22" spans="1:21" x14ac:dyDescent="0.35">
      <c r="A22" s="24">
        <v>44166</v>
      </c>
      <c r="B22" s="20">
        <v>3586841.62</v>
      </c>
      <c r="C22" s="21">
        <f t="shared" si="3"/>
        <v>268.81250850958679</v>
      </c>
      <c r="D22" s="21"/>
      <c r="E22" s="21"/>
      <c r="F22" s="21"/>
      <c r="G22" s="21"/>
      <c r="H22" s="21"/>
      <c r="I22" s="23"/>
      <c r="N22" s="21"/>
      <c r="O22" s="23"/>
      <c r="P22" s="23"/>
      <c r="Q22" s="25"/>
      <c r="R22" s="21"/>
      <c r="S22" s="21"/>
      <c r="T22" s="23"/>
      <c r="U22" s="23"/>
    </row>
    <row r="23" spans="1:21" x14ac:dyDescent="0.35">
      <c r="A23" s="24">
        <v>44197</v>
      </c>
      <c r="B23" s="20">
        <v>3545551.92</v>
      </c>
      <c r="C23" s="21">
        <f t="shared" si="3"/>
        <v>334.0762068662446</v>
      </c>
      <c r="D23" s="21"/>
      <c r="E23" s="21"/>
      <c r="F23" s="21"/>
      <c r="G23" s="21"/>
      <c r="H23" s="21"/>
      <c r="I23" s="23"/>
      <c r="N23" s="21"/>
      <c r="O23" s="23"/>
      <c r="P23" s="23"/>
      <c r="Q23" s="25"/>
      <c r="R23" s="21"/>
      <c r="S23" s="21"/>
      <c r="T23" s="23"/>
      <c r="U23" s="23"/>
    </row>
    <row r="24" spans="1:21" x14ac:dyDescent="0.35">
      <c r="A24" s="24">
        <v>44228</v>
      </c>
      <c r="B24" s="20">
        <v>3206362.82</v>
      </c>
      <c r="C24" s="21">
        <f t="shared" si="3"/>
        <v>402.63848105090233</v>
      </c>
      <c r="D24" s="21"/>
      <c r="E24" s="21"/>
      <c r="F24" s="21"/>
      <c r="G24" s="21"/>
      <c r="H24" s="21"/>
      <c r="I24" s="23"/>
      <c r="N24" s="21"/>
      <c r="O24" s="23"/>
      <c r="P24" s="23"/>
      <c r="Q24" s="25"/>
      <c r="R24" s="21"/>
      <c r="S24" s="21"/>
      <c r="T24" s="23"/>
      <c r="U24" s="23"/>
    </row>
    <row r="25" spans="1:21" x14ac:dyDescent="0.35">
      <c r="A25" s="24">
        <v>44256</v>
      </c>
      <c r="B25" s="20">
        <v>3947050.18</v>
      </c>
      <c r="C25" s="21">
        <f t="shared" si="3"/>
        <v>372.46105911339373</v>
      </c>
      <c r="D25" s="21"/>
      <c r="E25" s="21"/>
      <c r="F25" s="21"/>
      <c r="G25" s="21"/>
      <c r="H25" s="21"/>
      <c r="I25" s="23"/>
      <c r="N25" s="21"/>
      <c r="O25" s="21"/>
      <c r="P25" s="23"/>
      <c r="Q25" s="25"/>
      <c r="R25" s="21"/>
      <c r="S25" s="21"/>
      <c r="T25" s="23"/>
      <c r="U25" s="23"/>
    </row>
    <row r="26" spans="1:21" x14ac:dyDescent="0.35">
      <c r="A26" s="24">
        <v>44287</v>
      </c>
      <c r="B26" s="20">
        <v>3994493.82</v>
      </c>
      <c r="C26" s="21">
        <f t="shared" si="3"/>
        <v>307.91073475164143</v>
      </c>
      <c r="D26" s="21"/>
      <c r="E26" s="21"/>
      <c r="F26" s="21"/>
      <c r="G26" s="21"/>
      <c r="H26" s="21"/>
      <c r="I26" s="23"/>
      <c r="N26" s="21"/>
      <c r="O26" s="21"/>
      <c r="P26" s="23"/>
      <c r="Q26" s="25"/>
      <c r="R26" s="21"/>
      <c r="S26" s="21"/>
      <c r="T26" s="23"/>
      <c r="U26" s="23"/>
    </row>
    <row r="27" spans="1:21" x14ac:dyDescent="0.35">
      <c r="A27" s="24">
        <v>44317</v>
      </c>
      <c r="B27" s="20">
        <v>4253688.2300000004</v>
      </c>
      <c r="C27" s="21">
        <f t="shared" si="3"/>
        <v>838.04637382709336</v>
      </c>
      <c r="D27" s="21"/>
      <c r="E27" s="21"/>
      <c r="F27" s="21"/>
      <c r="G27" s="21"/>
      <c r="H27" s="21"/>
      <c r="I27" s="23"/>
      <c r="N27" s="21"/>
      <c r="O27" s="21"/>
      <c r="P27" s="23"/>
      <c r="Q27" s="25"/>
      <c r="R27" s="21"/>
      <c r="S27" s="21"/>
      <c r="T27" s="23"/>
      <c r="U27" s="23"/>
    </row>
    <row r="28" spans="1:21" x14ac:dyDescent="0.35">
      <c r="A28" s="24">
        <v>44348</v>
      </c>
      <c r="B28" s="20">
        <v>4678326.58</v>
      </c>
      <c r="C28" s="21">
        <f t="shared" si="3"/>
        <v>139.43428266445093</v>
      </c>
      <c r="D28" s="21"/>
      <c r="E28" s="21"/>
      <c r="F28" s="21"/>
      <c r="G28" s="21"/>
      <c r="H28" s="21"/>
      <c r="I28" s="23"/>
      <c r="N28" s="21"/>
      <c r="O28" s="21"/>
      <c r="P28" s="23"/>
      <c r="Q28" s="25"/>
      <c r="R28" s="21"/>
      <c r="S28" s="21"/>
      <c r="T28" s="23"/>
      <c r="U28" s="23"/>
    </row>
    <row r="29" spans="1:21" x14ac:dyDescent="0.35">
      <c r="A29" s="24">
        <v>44378</v>
      </c>
      <c r="B29" s="20">
        <v>4472693.57</v>
      </c>
      <c r="C29" s="21">
        <f t="shared" si="3"/>
        <v>51.092041984892852</v>
      </c>
      <c r="D29" s="21"/>
      <c r="E29" s="21"/>
      <c r="F29" s="21"/>
      <c r="G29" s="21"/>
      <c r="H29" s="21"/>
      <c r="I29" s="23"/>
      <c r="N29" s="21"/>
      <c r="O29" s="21"/>
      <c r="P29" s="23"/>
      <c r="Q29" s="25"/>
      <c r="R29" s="21"/>
      <c r="S29" s="21"/>
      <c r="T29" s="23"/>
      <c r="U29" s="23"/>
    </row>
    <row r="30" spans="1:21" x14ac:dyDescent="0.35">
      <c r="A30" s="24">
        <v>44409</v>
      </c>
      <c r="B30" s="20">
        <v>4158656.49</v>
      </c>
      <c r="C30" s="21">
        <f t="shared" si="3"/>
        <v>1.8632881317121088</v>
      </c>
      <c r="D30" s="21"/>
      <c r="E30" s="21"/>
      <c r="F30" s="21"/>
      <c r="G30" s="21"/>
      <c r="H30" s="21"/>
      <c r="I30" s="23"/>
      <c r="N30" s="21"/>
      <c r="O30" s="21"/>
      <c r="P30" s="23"/>
      <c r="Q30" s="25"/>
      <c r="R30" s="21"/>
      <c r="S30" s="21"/>
      <c r="T30" s="23"/>
      <c r="U30" s="23"/>
    </row>
    <row r="31" spans="1:21" x14ac:dyDescent="0.35">
      <c r="A31" s="24">
        <v>44440</v>
      </c>
      <c r="B31" s="20">
        <v>3781465.85</v>
      </c>
      <c r="C31" s="21">
        <f t="shared" si="3"/>
        <v>0.398018846514197</v>
      </c>
      <c r="D31" s="21"/>
      <c r="E31" s="21"/>
      <c r="F31" s="21"/>
      <c r="G31" s="21"/>
      <c r="H31" s="21"/>
      <c r="I31" s="23"/>
      <c r="N31" s="21"/>
      <c r="O31" s="21"/>
      <c r="P31" s="23"/>
      <c r="Q31" s="25"/>
      <c r="R31" s="21"/>
      <c r="S31" s="21"/>
      <c r="T31" s="23"/>
      <c r="U31" s="23"/>
    </row>
    <row r="32" spans="1:21" x14ac:dyDescent="0.35">
      <c r="A32" s="24">
        <v>44470</v>
      </c>
      <c r="B32" s="20">
        <v>3735763.77</v>
      </c>
      <c r="C32" s="21">
        <f t="shared" si="3"/>
        <v>0.38349871620162046</v>
      </c>
      <c r="D32" s="21"/>
      <c r="E32" s="21"/>
      <c r="F32" s="21"/>
      <c r="G32" s="21"/>
      <c r="H32" s="21"/>
      <c r="I32" s="23"/>
      <c r="N32" s="21"/>
      <c r="O32" s="21"/>
      <c r="P32" s="23"/>
      <c r="Q32" s="25"/>
      <c r="R32" s="21"/>
      <c r="S32" s="21"/>
      <c r="T32" s="23"/>
      <c r="U32" s="23"/>
    </row>
    <row r="33" spans="1:21" x14ac:dyDescent="0.35">
      <c r="A33" s="24">
        <v>44501</v>
      </c>
      <c r="B33" s="20">
        <v>4028415.42</v>
      </c>
      <c r="C33" s="21">
        <f t="shared" si="3"/>
        <v>0.19714391156182234</v>
      </c>
      <c r="D33" s="21"/>
      <c r="E33" s="21"/>
      <c r="F33" s="21"/>
      <c r="G33" s="21"/>
      <c r="H33" s="21"/>
      <c r="I33" s="23"/>
      <c r="N33" s="21"/>
      <c r="O33" s="21"/>
      <c r="P33" s="23"/>
      <c r="Q33" s="25"/>
      <c r="R33" s="21"/>
      <c r="S33" s="21"/>
      <c r="T33" s="23"/>
      <c r="U33" s="23"/>
    </row>
    <row r="34" spans="1:21" x14ac:dyDescent="0.35">
      <c r="A34" s="24">
        <v>44531</v>
      </c>
      <c r="B34" s="20">
        <v>3616310.52</v>
      </c>
      <c r="C34" s="21">
        <f t="shared" si="3"/>
        <v>8.2158353008070385E-3</v>
      </c>
      <c r="D34" s="21"/>
      <c r="E34" s="21"/>
      <c r="F34" s="21"/>
      <c r="G34" s="21"/>
      <c r="H34" s="21"/>
      <c r="I34" s="23"/>
      <c r="N34" s="21"/>
      <c r="O34" s="21"/>
      <c r="P34" s="23"/>
      <c r="Q34" s="25"/>
      <c r="R34" s="21"/>
      <c r="S34" s="21"/>
      <c r="T34" s="23"/>
      <c r="U34" s="23"/>
    </row>
    <row r="35" spans="1:21" x14ac:dyDescent="0.35">
      <c r="A35" s="24">
        <v>44562</v>
      </c>
      <c r="B35" s="20">
        <v>4149601.18</v>
      </c>
      <c r="C35" s="21">
        <f t="shared" si="3"/>
        <v>0.17036818910834065</v>
      </c>
      <c r="D35" s="21"/>
      <c r="E35" s="21"/>
      <c r="F35" s="21"/>
      <c r="G35" s="21"/>
      <c r="H35" s="21"/>
      <c r="I35" s="23"/>
      <c r="N35" s="21"/>
      <c r="O35" s="21"/>
      <c r="P35" s="23"/>
      <c r="Q35" s="25"/>
      <c r="R35" s="21"/>
      <c r="S35" s="21"/>
      <c r="T35" s="23"/>
      <c r="U35" s="23"/>
    </row>
    <row r="36" spans="1:21" x14ac:dyDescent="0.35">
      <c r="A36" s="24">
        <v>44593</v>
      </c>
      <c r="B36" s="20">
        <v>3204990.26</v>
      </c>
      <c r="C36" s="21">
        <f t="shared" si="3"/>
        <v>-4.2807382603072224E-4</v>
      </c>
      <c r="D36" s="21"/>
      <c r="E36" s="21"/>
      <c r="F36" s="21"/>
      <c r="G36" s="21"/>
      <c r="H36" s="21"/>
      <c r="I36" s="23"/>
      <c r="N36" s="21"/>
      <c r="O36" s="21"/>
      <c r="P36" s="23"/>
      <c r="Q36" s="25"/>
      <c r="R36" s="21"/>
      <c r="S36" s="21"/>
      <c r="T36" s="23"/>
      <c r="U36" s="23"/>
    </row>
    <row r="37" spans="1:21" x14ac:dyDescent="0.35">
      <c r="A37" s="24">
        <v>44621</v>
      </c>
      <c r="B37" s="20">
        <v>3631376.57</v>
      </c>
      <c r="C37" s="21">
        <f t="shared" si="3"/>
        <v>-7.997709570543142E-2</v>
      </c>
      <c r="D37" s="21"/>
      <c r="E37" s="21"/>
      <c r="F37" s="21"/>
      <c r="G37" s="21"/>
      <c r="H37" s="21"/>
      <c r="I37" s="23"/>
      <c r="N37" s="21"/>
      <c r="O37" s="21"/>
      <c r="P37" s="23"/>
      <c r="Q37" s="25"/>
      <c r="R37" s="21"/>
      <c r="S37" s="21"/>
      <c r="T37" s="23"/>
      <c r="U37" s="23"/>
    </row>
    <row r="38" spans="1:21" x14ac:dyDescent="0.35">
      <c r="A38" s="24">
        <v>44652</v>
      </c>
      <c r="B38" s="20">
        <v>3044894.48</v>
      </c>
      <c r="C38" s="21">
        <f t="shared" si="3"/>
        <v>-0.23772707701923543</v>
      </c>
      <c r="D38" s="21"/>
      <c r="E38" s="21"/>
      <c r="F38" s="21"/>
      <c r="G38" s="21"/>
      <c r="H38" s="21"/>
      <c r="I38" s="23"/>
      <c r="N38" s="21"/>
      <c r="O38" s="21"/>
      <c r="P38" s="23"/>
      <c r="Q38" s="25"/>
      <c r="R38" s="21"/>
      <c r="S38" s="21"/>
      <c r="T38" s="23"/>
      <c r="U38" s="23"/>
    </row>
    <row r="39" spans="1:21" x14ac:dyDescent="0.35">
      <c r="A39" s="24">
        <v>44682</v>
      </c>
      <c r="B39" s="20">
        <v>3220618.65</v>
      </c>
      <c r="C39" s="21">
        <f t="shared" si="3"/>
        <v>-0.24286443296762264</v>
      </c>
      <c r="D39" s="21"/>
      <c r="E39" s="21"/>
      <c r="F39" s="21"/>
      <c r="G39" s="21"/>
      <c r="H39" s="21"/>
      <c r="I39" s="23"/>
      <c r="N39" s="21"/>
      <c r="O39" s="21"/>
      <c r="P39" s="23"/>
      <c r="Q39" s="25"/>
      <c r="R39" s="21"/>
      <c r="S39" s="21"/>
      <c r="T39" s="23"/>
      <c r="U39" s="23"/>
    </row>
    <row r="40" spans="1:21" x14ac:dyDescent="0.35">
      <c r="A40" s="23"/>
      <c r="B40" s="23"/>
      <c r="C40" s="23"/>
      <c r="D40" s="23"/>
      <c r="E40" s="23"/>
      <c r="F40" s="23"/>
      <c r="G40" s="23"/>
      <c r="H40" s="23"/>
      <c r="I40" s="23"/>
      <c r="N40" s="23"/>
      <c r="O40" s="23"/>
      <c r="P40" s="23"/>
      <c r="Q40" s="23"/>
      <c r="R40" s="23"/>
      <c r="S40" s="23"/>
      <c r="T40" s="23"/>
      <c r="U40" s="23"/>
    </row>
    <row r="41" spans="1:21" x14ac:dyDescent="0.35">
      <c r="A41" s="23"/>
      <c r="B41" s="23"/>
      <c r="C41" s="23"/>
      <c r="D41" s="23"/>
      <c r="E41" s="23"/>
      <c r="F41" s="23"/>
      <c r="G41" s="23"/>
      <c r="H41" s="23"/>
      <c r="I41" s="23"/>
      <c r="N41" s="23"/>
      <c r="O41" s="23"/>
      <c r="P41" s="23"/>
      <c r="Q41" s="23"/>
      <c r="R41" s="23"/>
      <c r="S41" s="23"/>
      <c r="T41" s="23"/>
      <c r="U41" s="23"/>
    </row>
    <row r="42" spans="1:21" x14ac:dyDescent="0.35">
      <c r="A42" s="23"/>
      <c r="B42" s="23"/>
      <c r="C42" s="23"/>
      <c r="D42" s="23"/>
      <c r="E42" s="23"/>
      <c r="F42" s="23"/>
      <c r="G42" s="23"/>
      <c r="H42" s="23"/>
      <c r="I42" s="23"/>
      <c r="N42" s="23"/>
      <c r="O42" s="23"/>
      <c r="P42" s="23"/>
      <c r="Q42" s="23"/>
      <c r="R42" s="23"/>
      <c r="S42" s="23"/>
      <c r="T42" s="23"/>
      <c r="U42" s="23"/>
    </row>
    <row r="43" spans="1:21" x14ac:dyDescent="0.35">
      <c r="A43" s="23"/>
      <c r="B43" s="23"/>
      <c r="C43" s="23"/>
      <c r="D43" s="23"/>
      <c r="E43" s="23"/>
      <c r="F43" s="23"/>
      <c r="G43" s="23"/>
      <c r="H43" s="23"/>
      <c r="I43" s="23"/>
      <c r="N43" s="23"/>
      <c r="O43" s="23"/>
      <c r="P43" s="23"/>
      <c r="Q43" s="23"/>
      <c r="R43" s="23"/>
      <c r="S43" s="23"/>
      <c r="T43" s="23"/>
      <c r="U43" s="2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542B-5978-440C-8204-A426974B440E}">
  <dimension ref="A1:T43"/>
  <sheetViews>
    <sheetView zoomScale="65" zoomScaleNormal="65" workbookViewId="0">
      <selection activeCell="J2" sqref="J2:M14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453125" style="19" bestFit="1" customWidth="1"/>
    <col min="7" max="7" width="10.453125" style="19" bestFit="1" customWidth="1"/>
    <col min="8" max="8" width="11.1796875" style="19" bestFit="1" customWidth="1"/>
    <col min="10" max="10" width="8.36328125" bestFit="1" customWidth="1"/>
    <col min="11" max="11" width="8" bestFit="1" customWidth="1"/>
    <col min="12" max="12" width="10.453125" bestFit="1" customWidth="1"/>
    <col min="13" max="13" width="11.1796875" bestFit="1" customWidth="1"/>
    <col min="15" max="15" width="21.1796875" customWidth="1"/>
    <col min="16" max="16" width="12.453125" bestFit="1" customWidth="1"/>
    <col min="17" max="18" width="11.81640625" bestFit="1" customWidth="1"/>
  </cols>
  <sheetData>
    <row r="1" spans="1:20" x14ac:dyDescent="0.35">
      <c r="A1" s="22" t="s">
        <v>126</v>
      </c>
      <c r="B1" s="23"/>
      <c r="C1" s="21"/>
      <c r="D1" s="21"/>
      <c r="E1" s="21"/>
      <c r="F1" s="21"/>
      <c r="G1" s="21"/>
      <c r="H1" s="21"/>
      <c r="I1" s="23"/>
      <c r="J1" s="23" t="s">
        <v>204</v>
      </c>
      <c r="K1" s="23"/>
      <c r="L1" s="23"/>
      <c r="M1" s="23"/>
      <c r="N1" s="21"/>
      <c r="O1" s="19" t="s">
        <v>230</v>
      </c>
      <c r="P1" s="19"/>
      <c r="Q1" s="19"/>
      <c r="R1" s="19"/>
      <c r="S1" s="12"/>
      <c r="T1" s="13"/>
    </row>
    <row r="2" spans="1:20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14</v>
      </c>
      <c r="K2" s="23" t="s">
        <v>162</v>
      </c>
      <c r="L2" s="21" t="s">
        <v>12</v>
      </c>
      <c r="M2" s="21" t="s">
        <v>11</v>
      </c>
      <c r="N2" s="21"/>
      <c r="O2" s="19" t="s">
        <v>231</v>
      </c>
      <c r="P2" s="19" t="s">
        <v>232</v>
      </c>
      <c r="Q2" s="19" t="s">
        <v>233</v>
      </c>
      <c r="R2" s="19" t="s">
        <v>234</v>
      </c>
      <c r="S2" s="12"/>
      <c r="T2" s="13"/>
    </row>
    <row r="3" spans="1:20" x14ac:dyDescent="0.35">
      <c r="A3" s="24">
        <v>43586</v>
      </c>
      <c r="B3" s="20">
        <v>1430041.18</v>
      </c>
      <c r="C3" s="21"/>
      <c r="D3" s="21"/>
      <c r="E3" s="19" t="s">
        <v>218</v>
      </c>
      <c r="F3" s="5">
        <f>SUM(B3:B5)</f>
        <v>4368346.1400000006</v>
      </c>
      <c r="G3" s="12"/>
      <c r="H3" s="12"/>
      <c r="I3" s="23"/>
      <c r="J3" s="19" t="s">
        <v>218</v>
      </c>
      <c r="K3" s="26">
        <v>3979.9</v>
      </c>
      <c r="L3" s="21"/>
      <c r="M3" s="21"/>
      <c r="N3" s="21"/>
      <c r="O3" s="19" t="s">
        <v>235</v>
      </c>
      <c r="P3" s="19">
        <f>SLOPE(L7:L14,G7:G14)</f>
        <v>-0.29362819083690994</v>
      </c>
      <c r="Q3" s="19">
        <f>INTERCEPT(L7:L14,G7:G14)</f>
        <v>0.30194139287381061</v>
      </c>
      <c r="R3" s="19">
        <f>RSQ(L7:L14,G7:G14)</f>
        <v>2.2658487686361875E-2</v>
      </c>
      <c r="S3" s="12"/>
      <c r="T3" s="13"/>
    </row>
    <row r="4" spans="1:20" x14ac:dyDescent="0.35">
      <c r="A4" s="24">
        <v>43617</v>
      </c>
      <c r="B4" s="20">
        <v>1440182.11</v>
      </c>
      <c r="C4" s="21"/>
      <c r="D4" s="21"/>
      <c r="E4" s="19" t="s">
        <v>219</v>
      </c>
      <c r="F4" s="19">
        <f>SUM(B6:B8)</f>
        <v>4320434.96</v>
      </c>
      <c r="G4" s="12"/>
      <c r="H4" s="12">
        <f>(SUM(B6:B8)-SUM(B3:B5))/SUM(B3:B5)</f>
        <v>-1.0967807601437148E-2</v>
      </c>
      <c r="I4" s="23"/>
      <c r="J4" s="19" t="s">
        <v>219</v>
      </c>
      <c r="K4" s="26">
        <v>3849.1</v>
      </c>
      <c r="L4" s="21"/>
      <c r="M4" s="21">
        <f t="shared" ref="M4:M14" si="0">(K4-K3)/K3</f>
        <v>-3.2865147365511743E-2</v>
      </c>
      <c r="N4" s="21"/>
      <c r="O4" s="19" t="s">
        <v>236</v>
      </c>
      <c r="P4" s="19">
        <f>SLOPE(M4:M14,H4:H14)</f>
        <v>0.32523207929844949</v>
      </c>
      <c r="Q4" s="19">
        <f>INTERCEPT(M4:M14,H4:H14)</f>
        <v>3.5476107268282479E-2</v>
      </c>
      <c r="R4" s="19">
        <f>RSQ(M4:M14,H4:H14)</f>
        <v>0.29199863719697233</v>
      </c>
      <c r="S4" s="12"/>
      <c r="T4" s="13"/>
    </row>
    <row r="5" spans="1:20" x14ac:dyDescent="0.35">
      <c r="A5" s="24">
        <v>43647</v>
      </c>
      <c r="B5" s="20">
        <v>1498122.85</v>
      </c>
      <c r="C5" s="21"/>
      <c r="D5" s="21"/>
      <c r="E5" s="19" t="s">
        <v>220</v>
      </c>
      <c r="F5" s="19">
        <f>SUM(B9:B11)</f>
        <v>4599957.79</v>
      </c>
      <c r="G5" s="12"/>
      <c r="H5" s="12">
        <f>(SUM(B9:B11)-SUM(B6:B8))/SUM(B6:B8)</f>
        <v>6.4697844681823449E-2</v>
      </c>
      <c r="I5" s="23"/>
      <c r="J5" s="19" t="s">
        <v>220</v>
      </c>
      <c r="K5" s="26">
        <v>4413.3999999999996</v>
      </c>
      <c r="L5" s="21"/>
      <c r="M5" s="21">
        <f t="shared" si="0"/>
        <v>0.14660570003377407</v>
      </c>
      <c r="N5" s="21"/>
      <c r="O5" s="23"/>
      <c r="P5" s="23"/>
      <c r="Q5" s="25"/>
      <c r="R5" s="12"/>
      <c r="S5" s="12"/>
      <c r="T5" s="13"/>
    </row>
    <row r="6" spans="1:20" x14ac:dyDescent="0.35">
      <c r="A6" s="24">
        <v>43678</v>
      </c>
      <c r="B6" s="20">
        <v>1458937.47</v>
      </c>
      <c r="C6" s="21"/>
      <c r="D6" s="21"/>
      <c r="E6" s="19" t="s">
        <v>221</v>
      </c>
      <c r="F6" s="19">
        <f>SUM(B12:B14)</f>
        <v>3131276.14</v>
      </c>
      <c r="G6" s="12"/>
      <c r="H6" s="12">
        <f>(SUM(B12:B14)-SUM(B9:B11))/SUM(B9:B11)</f>
        <v>-0.31928154932047753</v>
      </c>
      <c r="I6" s="23"/>
      <c r="J6" s="19" t="s">
        <v>221</v>
      </c>
      <c r="K6" s="26">
        <v>1842.7</v>
      </c>
      <c r="L6" s="21"/>
      <c r="M6" s="21">
        <f t="shared" si="0"/>
        <v>-0.58247609552725788</v>
      </c>
      <c r="N6" s="21"/>
      <c r="O6" s="23"/>
      <c r="P6" s="23"/>
      <c r="Q6" s="25"/>
      <c r="R6" s="12"/>
      <c r="S6" s="12"/>
      <c r="T6" s="13"/>
    </row>
    <row r="7" spans="1:20" x14ac:dyDescent="0.35">
      <c r="A7" s="24">
        <v>43709</v>
      </c>
      <c r="B7" s="20">
        <v>1348104.55</v>
      </c>
      <c r="C7" s="21"/>
      <c r="D7" s="21"/>
      <c r="E7" s="19" t="s">
        <v>222</v>
      </c>
      <c r="F7" s="19">
        <f>SUM(B15:B17)</f>
        <v>7214581.9399999995</v>
      </c>
      <c r="G7" s="12">
        <f t="shared" ref="G7:G14" si="1">(F7-F3)/F3</f>
        <v>0.65155912759239321</v>
      </c>
      <c r="H7" s="12">
        <f>(SUM(B15:B17)-SUM(B12:B14))/SUM(B12:B14)</f>
        <v>1.3040388702351877</v>
      </c>
      <c r="I7" s="23"/>
      <c r="J7" s="19" t="s">
        <v>222</v>
      </c>
      <c r="K7" s="26">
        <v>2684.7</v>
      </c>
      <c r="L7" s="21">
        <f t="shared" ref="L7:L14" si="2">(K7-K3)/K3</f>
        <v>-0.32543531244503637</v>
      </c>
      <c r="M7" s="21">
        <f t="shared" si="0"/>
        <v>0.45693818852770379</v>
      </c>
      <c r="N7" s="21"/>
      <c r="O7" s="23"/>
      <c r="P7" s="23"/>
      <c r="Q7" s="25"/>
      <c r="R7" s="12"/>
      <c r="S7" s="12"/>
      <c r="T7" s="13"/>
    </row>
    <row r="8" spans="1:20" x14ac:dyDescent="0.35">
      <c r="A8" s="24">
        <v>43739</v>
      </c>
      <c r="B8" s="20">
        <v>1513392.94</v>
      </c>
      <c r="C8" s="21"/>
      <c r="D8" s="21"/>
      <c r="E8" s="19" t="s">
        <v>223</v>
      </c>
      <c r="F8" s="19">
        <f>SUM(B18:B20)</f>
        <v>5068627.37</v>
      </c>
      <c r="G8" s="12">
        <f t="shared" si="1"/>
        <v>0.17317525131775161</v>
      </c>
      <c r="H8" s="12">
        <f>(SUM(B18:B20)-SUM(B15:B17))/SUM(B15:B17)</f>
        <v>-0.29744683584534898</v>
      </c>
      <c r="I8" s="23"/>
      <c r="J8" s="19" t="s">
        <v>223</v>
      </c>
      <c r="K8" s="26">
        <v>3754.5</v>
      </c>
      <c r="L8" s="21">
        <f t="shared" si="2"/>
        <v>-2.4577173884804217E-2</v>
      </c>
      <c r="M8" s="21">
        <f t="shared" si="0"/>
        <v>0.39848027712593598</v>
      </c>
      <c r="N8" s="21"/>
      <c r="O8" s="23"/>
      <c r="P8" s="23"/>
      <c r="Q8" s="25"/>
      <c r="R8" s="12"/>
      <c r="S8" s="12"/>
      <c r="T8" s="13"/>
    </row>
    <row r="9" spans="1:20" x14ac:dyDescent="0.35">
      <c r="A9" s="24">
        <v>43770</v>
      </c>
      <c r="B9" s="20">
        <v>1626081.84</v>
      </c>
      <c r="C9" s="21"/>
      <c r="D9" s="21"/>
      <c r="E9" s="19" t="s">
        <v>224</v>
      </c>
      <c r="F9" s="19">
        <f>SUM(B21:B23)</f>
        <v>5177045.1399999997</v>
      </c>
      <c r="G9" s="12">
        <f t="shared" si="1"/>
        <v>0.12545492292441224</v>
      </c>
      <c r="H9" s="12">
        <f>(SUM(B21:B23)-SUM(B18:B20))/SUM(B18:B20)</f>
        <v>2.1389966569982741E-2</v>
      </c>
      <c r="I9" s="23"/>
      <c r="J9" s="19" t="s">
        <v>224</v>
      </c>
      <c r="K9" s="26">
        <v>4249.7</v>
      </c>
      <c r="L9" s="21">
        <f t="shared" si="2"/>
        <v>-3.709158471926402E-2</v>
      </c>
      <c r="M9" s="21">
        <f t="shared" si="0"/>
        <v>0.13189505926221862</v>
      </c>
      <c r="N9" s="21"/>
      <c r="O9" s="23"/>
      <c r="P9" s="23"/>
      <c r="Q9" s="25"/>
      <c r="R9" s="12"/>
      <c r="S9" s="12"/>
      <c r="T9" s="13"/>
    </row>
    <row r="10" spans="1:20" x14ac:dyDescent="0.35">
      <c r="A10" s="24">
        <v>43800</v>
      </c>
      <c r="B10" s="20">
        <v>1718129.95</v>
      </c>
      <c r="C10" s="21"/>
      <c r="D10" s="21"/>
      <c r="E10" s="19" t="s">
        <v>225</v>
      </c>
      <c r="F10" s="19">
        <f>SUM(B24:B26)</f>
        <v>4113742.98</v>
      </c>
      <c r="G10" s="12">
        <f t="shared" si="1"/>
        <v>0.31375924577511066</v>
      </c>
      <c r="H10" s="12">
        <f>(SUM(B24:B26)-SUM(B21:B23))/SUM(B21:B23)</f>
        <v>-0.20538784794138376</v>
      </c>
      <c r="I10" s="23"/>
      <c r="J10" s="19" t="s">
        <v>225</v>
      </c>
      <c r="K10" s="26">
        <v>4516.1000000000004</v>
      </c>
      <c r="L10" s="21">
        <f t="shared" si="2"/>
        <v>1.4508058826721661</v>
      </c>
      <c r="M10" s="21">
        <f t="shared" si="0"/>
        <v>6.2686777890204146E-2</v>
      </c>
      <c r="N10" s="21"/>
      <c r="O10" s="23"/>
      <c r="P10" s="23"/>
      <c r="Q10" s="25"/>
      <c r="R10" s="12"/>
      <c r="S10" s="12"/>
      <c r="T10" s="13"/>
    </row>
    <row r="11" spans="1:20" x14ac:dyDescent="0.35">
      <c r="A11" s="24">
        <v>43831</v>
      </c>
      <c r="B11" s="20">
        <v>1255746</v>
      </c>
      <c r="C11" s="21"/>
      <c r="D11" s="21"/>
      <c r="E11" s="19" t="s">
        <v>226</v>
      </c>
      <c r="F11" s="19">
        <f>SUM(B27:B29)</f>
        <v>5551953.0099999998</v>
      </c>
      <c r="G11" s="12">
        <f t="shared" si="1"/>
        <v>-0.23045395337210625</v>
      </c>
      <c r="H11" s="12">
        <f>(SUM(B27:B29)-SUM(B24:B26))/SUM(B24:B26)</f>
        <v>0.34961105664408809</v>
      </c>
      <c r="I11" s="23"/>
      <c r="J11" s="19" t="s">
        <v>226</v>
      </c>
      <c r="K11" s="26">
        <v>4805</v>
      </c>
      <c r="L11" s="21">
        <f t="shared" si="2"/>
        <v>0.78977166908779395</v>
      </c>
      <c r="M11" s="21">
        <f t="shared" si="0"/>
        <v>6.3971125528664033E-2</v>
      </c>
      <c r="N11" s="21"/>
      <c r="O11" s="23"/>
      <c r="P11" s="23"/>
      <c r="Q11" s="25"/>
      <c r="R11" s="12"/>
      <c r="S11" s="12"/>
      <c r="T11" s="13"/>
    </row>
    <row r="12" spans="1:20" x14ac:dyDescent="0.35">
      <c r="A12" s="24">
        <v>43862</v>
      </c>
      <c r="B12" s="20">
        <v>1082064.71</v>
      </c>
      <c r="C12" s="21"/>
      <c r="D12" s="21"/>
      <c r="E12" s="19" t="s">
        <v>227</v>
      </c>
      <c r="F12" s="19">
        <f>SUM(B30:B32)</f>
        <v>4738061.53</v>
      </c>
      <c r="G12" s="12">
        <f t="shared" si="1"/>
        <v>-6.5218019765378776E-2</v>
      </c>
      <c r="H12" s="12">
        <f>(SUM(B30:B32)-SUM(B27:B29))/SUM(B27:B29)</f>
        <v>-0.14659552747187238</v>
      </c>
      <c r="I12" s="23"/>
      <c r="J12" s="19" t="s">
        <v>227</v>
      </c>
      <c r="K12" s="26">
        <v>4574.5</v>
      </c>
      <c r="L12" s="21">
        <f t="shared" si="2"/>
        <v>0.21840458116926356</v>
      </c>
      <c r="M12" s="21">
        <f t="shared" si="0"/>
        <v>-4.7970863683662851E-2</v>
      </c>
      <c r="N12" s="21"/>
      <c r="O12" s="23"/>
      <c r="P12" s="23"/>
      <c r="Q12" s="25"/>
      <c r="R12" s="12"/>
      <c r="S12" s="12"/>
      <c r="T12" s="13"/>
    </row>
    <row r="13" spans="1:20" x14ac:dyDescent="0.35">
      <c r="A13" s="24">
        <v>43891</v>
      </c>
      <c r="B13" s="20">
        <v>1130160.95</v>
      </c>
      <c r="C13" s="21"/>
      <c r="D13" s="21"/>
      <c r="E13" s="19" t="s">
        <v>228</v>
      </c>
      <c r="F13" s="19">
        <f>SUM(B33:B35)</f>
        <v>4331493.25</v>
      </c>
      <c r="G13" s="12">
        <f t="shared" si="1"/>
        <v>-0.16332712331729829</v>
      </c>
      <c r="H13" s="12">
        <f>(SUM(B33:B35)-SUM(B30:B32))/SUM(B30:B32)</f>
        <v>-8.5808991171965693E-2</v>
      </c>
      <c r="I13" s="23"/>
      <c r="J13" s="19" t="s">
        <v>228</v>
      </c>
      <c r="K13" s="26">
        <v>5020.6000000000004</v>
      </c>
      <c r="L13" s="21">
        <f t="shared" si="2"/>
        <v>0.18140104007341709</v>
      </c>
      <c r="M13" s="21">
        <f t="shared" si="0"/>
        <v>9.751885451961971E-2</v>
      </c>
      <c r="N13" s="21"/>
      <c r="O13" s="23"/>
      <c r="P13" s="23"/>
      <c r="Q13" s="25"/>
      <c r="R13" s="12"/>
      <c r="S13" s="12"/>
      <c r="T13" s="13"/>
    </row>
    <row r="14" spans="1:20" x14ac:dyDescent="0.35">
      <c r="A14" s="24">
        <v>43922</v>
      </c>
      <c r="B14" s="20">
        <v>919050.48</v>
      </c>
      <c r="C14" s="21"/>
      <c r="D14" s="21"/>
      <c r="E14" s="19" t="s">
        <v>229</v>
      </c>
      <c r="F14" s="19">
        <f>SUM(B36:B38)</f>
        <v>3643256.09</v>
      </c>
      <c r="G14" s="12">
        <f t="shared" si="1"/>
        <v>-0.11436953944069693</v>
      </c>
      <c r="H14" s="12">
        <f>(SUM(B36:B38)-SUM(B33:B35))/SUM(B33:B35)</f>
        <v>-0.15889143080160639</v>
      </c>
      <c r="I14" s="23"/>
      <c r="J14" s="19" t="s">
        <v>229</v>
      </c>
      <c r="K14" s="26">
        <v>4333.1000000000004</v>
      </c>
      <c r="L14" s="21">
        <f t="shared" si="2"/>
        <v>-4.0521689068001146E-2</v>
      </c>
      <c r="M14" s="21">
        <f t="shared" si="0"/>
        <v>-0.13693582440345775</v>
      </c>
      <c r="N14" s="21"/>
      <c r="O14" s="23"/>
      <c r="P14" s="23"/>
      <c r="Q14" s="25"/>
      <c r="R14" s="12"/>
      <c r="S14" s="12"/>
      <c r="T14" s="13"/>
    </row>
    <row r="15" spans="1:20" x14ac:dyDescent="0.35">
      <c r="A15" s="24">
        <v>43952</v>
      </c>
      <c r="B15" s="20">
        <v>2722879.73</v>
      </c>
      <c r="C15" s="21">
        <f t="shared" ref="C15:C39" si="3">(B15-B3)/B3</f>
        <v>0.90405686778894023</v>
      </c>
      <c r="D15" s="21"/>
      <c r="E15" s="21"/>
      <c r="F15" s="21"/>
      <c r="G15" s="21"/>
      <c r="H15" s="21"/>
      <c r="I15" s="23"/>
      <c r="J15" s="23"/>
      <c r="K15" s="23"/>
      <c r="L15" s="23"/>
      <c r="M15" s="23"/>
      <c r="N15" s="21"/>
      <c r="O15" s="23"/>
      <c r="P15" s="23"/>
      <c r="Q15" s="25"/>
      <c r="R15" s="30"/>
      <c r="S15" s="12"/>
      <c r="T15" s="13"/>
    </row>
    <row r="16" spans="1:20" x14ac:dyDescent="0.35">
      <c r="A16" s="24">
        <v>43983</v>
      </c>
      <c r="B16" s="20">
        <v>2537098.63</v>
      </c>
      <c r="C16" s="21">
        <f t="shared" si="3"/>
        <v>0.76165126089505419</v>
      </c>
      <c r="D16" s="21"/>
      <c r="E16" s="21"/>
      <c r="F16" s="21"/>
      <c r="G16" s="21"/>
      <c r="H16" s="21"/>
      <c r="I16" s="23"/>
      <c r="J16" s="23"/>
      <c r="K16" s="23"/>
      <c r="L16" s="23"/>
      <c r="M16" s="23"/>
      <c r="N16" s="21"/>
      <c r="O16" s="23"/>
      <c r="P16" s="23"/>
      <c r="Q16" s="25"/>
      <c r="R16" s="30"/>
      <c r="S16" s="12"/>
      <c r="T16" s="13"/>
    </row>
    <row r="17" spans="1:20" x14ac:dyDescent="0.35">
      <c r="A17" s="24">
        <v>44013</v>
      </c>
      <c r="B17" s="20">
        <v>1954603.58</v>
      </c>
      <c r="C17" s="21">
        <f t="shared" si="3"/>
        <v>0.30470180065673519</v>
      </c>
      <c r="D17" s="21"/>
      <c r="E17" s="21"/>
      <c r="F17" s="21"/>
      <c r="G17" s="21"/>
      <c r="H17" s="21"/>
      <c r="I17" s="23"/>
      <c r="J17" s="23"/>
      <c r="K17" s="23"/>
      <c r="L17" s="23"/>
      <c r="M17" s="23"/>
      <c r="N17" s="21"/>
      <c r="O17" s="23"/>
      <c r="P17" s="23"/>
      <c r="Q17" s="25"/>
      <c r="R17" s="30"/>
      <c r="S17" s="12"/>
      <c r="T17" s="13"/>
    </row>
    <row r="18" spans="1:20" x14ac:dyDescent="0.35">
      <c r="A18" s="24">
        <v>44044</v>
      </c>
      <c r="B18" s="20">
        <v>1875775.59</v>
      </c>
      <c r="C18" s="21">
        <f t="shared" si="3"/>
        <v>0.28571349257346862</v>
      </c>
      <c r="D18" s="21"/>
      <c r="E18" s="21"/>
      <c r="F18" s="21"/>
      <c r="G18" s="21"/>
      <c r="H18" s="21"/>
      <c r="I18" s="23"/>
      <c r="J18" s="23"/>
      <c r="K18" s="23"/>
      <c r="L18" s="23"/>
      <c r="M18" s="23"/>
      <c r="N18" s="21"/>
      <c r="O18" s="23"/>
      <c r="P18" s="23"/>
      <c r="Q18" s="25"/>
      <c r="R18" s="30"/>
      <c r="S18" s="12"/>
      <c r="T18" s="13"/>
    </row>
    <row r="19" spans="1:20" x14ac:dyDescent="0.35">
      <c r="A19" s="24">
        <v>44075</v>
      </c>
      <c r="B19" s="20">
        <v>1656143.09</v>
      </c>
      <c r="C19" s="21">
        <f t="shared" si="3"/>
        <v>0.22849751527060719</v>
      </c>
      <c r="D19" s="21"/>
      <c r="E19" s="21"/>
      <c r="F19" s="21"/>
      <c r="G19" s="21"/>
      <c r="H19" s="21"/>
      <c r="I19" s="23"/>
      <c r="N19" s="21"/>
      <c r="O19" s="23"/>
      <c r="P19" s="23"/>
      <c r="Q19" s="25"/>
      <c r="R19" s="30"/>
      <c r="S19" s="12"/>
      <c r="T19" s="13"/>
    </row>
    <row r="20" spans="1:20" x14ac:dyDescent="0.35">
      <c r="A20" s="24">
        <v>44105</v>
      </c>
      <c r="B20" s="20">
        <v>1536708.69</v>
      </c>
      <c r="C20" s="21">
        <f t="shared" si="3"/>
        <v>1.5406276442653421E-2</v>
      </c>
      <c r="D20" s="21"/>
      <c r="E20" s="21"/>
      <c r="F20" s="21"/>
      <c r="G20" s="21"/>
      <c r="H20" s="21"/>
      <c r="I20" s="23"/>
      <c r="N20" s="21"/>
      <c r="O20" s="23"/>
      <c r="P20" s="23"/>
      <c r="Q20" s="25"/>
      <c r="R20" s="30"/>
      <c r="S20" s="12"/>
      <c r="T20" s="13"/>
    </row>
    <row r="21" spans="1:20" x14ac:dyDescent="0.35">
      <c r="A21" s="24">
        <v>44136</v>
      </c>
      <c r="B21" s="20">
        <v>1856880.14</v>
      </c>
      <c r="C21" s="21">
        <f t="shared" si="3"/>
        <v>0.1419352300250766</v>
      </c>
      <c r="D21" s="21"/>
      <c r="E21" s="21"/>
      <c r="F21" s="21"/>
      <c r="G21" s="21"/>
      <c r="H21" s="21"/>
      <c r="I21" s="23"/>
      <c r="N21" s="21"/>
      <c r="O21" s="23"/>
      <c r="P21" s="23"/>
      <c r="Q21" s="25"/>
      <c r="R21" s="30"/>
      <c r="S21" s="12"/>
      <c r="T21" s="13"/>
    </row>
    <row r="22" spans="1:20" x14ac:dyDescent="0.35">
      <c r="A22" s="24">
        <v>44166</v>
      </c>
      <c r="B22" s="20">
        <v>1858083.2</v>
      </c>
      <c r="C22" s="21">
        <f t="shared" si="3"/>
        <v>8.1456731488791054E-2</v>
      </c>
      <c r="D22" s="21"/>
      <c r="E22" s="21"/>
      <c r="F22" s="21"/>
      <c r="G22" s="21"/>
      <c r="H22" s="21"/>
      <c r="I22" s="23"/>
      <c r="N22" s="21"/>
      <c r="O22" s="23"/>
      <c r="P22" s="23"/>
      <c r="Q22" s="25"/>
      <c r="R22" s="30"/>
      <c r="S22" s="12"/>
      <c r="T22" s="13"/>
    </row>
    <row r="23" spans="1:20" x14ac:dyDescent="0.35">
      <c r="A23" s="24">
        <v>44197</v>
      </c>
      <c r="B23" s="20">
        <v>1462081.8</v>
      </c>
      <c r="C23" s="21">
        <f t="shared" si="3"/>
        <v>0.16431332450989297</v>
      </c>
      <c r="D23" s="21"/>
      <c r="E23" s="21"/>
      <c r="F23" s="21"/>
      <c r="G23" s="21"/>
      <c r="H23" s="21"/>
      <c r="I23" s="23"/>
      <c r="N23" s="21"/>
      <c r="O23" s="23"/>
      <c r="P23" s="23"/>
      <c r="Q23" s="25"/>
      <c r="R23" s="30"/>
      <c r="S23" s="12"/>
      <c r="T23" s="13"/>
    </row>
    <row r="24" spans="1:20" x14ac:dyDescent="0.35">
      <c r="A24" s="24">
        <v>44228</v>
      </c>
      <c r="B24" s="20">
        <v>1166333.1599999999</v>
      </c>
      <c r="C24" s="21">
        <f t="shared" si="3"/>
        <v>7.787745891833027E-2</v>
      </c>
      <c r="D24" s="21"/>
      <c r="E24" s="21"/>
      <c r="F24" s="21"/>
      <c r="G24" s="21"/>
      <c r="H24" s="21"/>
      <c r="I24" s="23"/>
      <c r="N24" s="21"/>
      <c r="O24" s="23"/>
      <c r="P24" s="23"/>
      <c r="Q24" s="25"/>
      <c r="R24" s="30"/>
      <c r="S24" s="12"/>
      <c r="T24" s="13"/>
    </row>
    <row r="25" spans="1:20" x14ac:dyDescent="0.35">
      <c r="A25" s="24">
        <v>44256</v>
      </c>
      <c r="B25" s="20">
        <v>1487121.13</v>
      </c>
      <c r="C25" s="21">
        <f t="shared" si="3"/>
        <v>0.31584897708596282</v>
      </c>
      <c r="D25" s="21"/>
      <c r="E25" s="21"/>
      <c r="F25" s="21"/>
      <c r="G25" s="21"/>
      <c r="H25" s="21"/>
      <c r="I25" s="23"/>
      <c r="N25" s="21"/>
      <c r="O25" s="21"/>
      <c r="P25" s="23"/>
      <c r="Q25" s="25"/>
      <c r="R25" s="30"/>
      <c r="S25" s="12"/>
      <c r="T25" s="13"/>
    </row>
    <row r="26" spans="1:20" x14ac:dyDescent="0.35">
      <c r="A26" s="24">
        <v>44287</v>
      </c>
      <c r="B26" s="20">
        <v>1460288.69</v>
      </c>
      <c r="C26" s="21">
        <f t="shared" si="3"/>
        <v>0.58891020871889432</v>
      </c>
      <c r="D26" s="21"/>
      <c r="E26" s="21"/>
      <c r="F26" s="21"/>
      <c r="G26" s="21"/>
      <c r="H26" s="21"/>
      <c r="I26" s="23"/>
      <c r="N26" s="21"/>
      <c r="O26" s="21"/>
      <c r="P26" s="23"/>
      <c r="Q26" s="25"/>
      <c r="R26" s="30"/>
      <c r="S26" s="12"/>
      <c r="T26" s="13"/>
    </row>
    <row r="27" spans="1:20" x14ac:dyDescent="0.35">
      <c r="A27" s="24">
        <v>44317</v>
      </c>
      <c r="B27" s="20">
        <v>1727913.22</v>
      </c>
      <c r="C27" s="21">
        <f t="shared" si="3"/>
        <v>-0.36540964297383788</v>
      </c>
      <c r="D27" s="21"/>
      <c r="E27" s="21"/>
      <c r="F27" s="21"/>
      <c r="G27" s="21"/>
      <c r="H27" s="21"/>
      <c r="I27" s="23"/>
      <c r="N27" s="21"/>
      <c r="O27" s="21"/>
      <c r="P27" s="23"/>
      <c r="Q27" s="25"/>
      <c r="R27" s="30"/>
      <c r="S27" s="12"/>
      <c r="T27" s="13"/>
    </row>
    <row r="28" spans="1:20" x14ac:dyDescent="0.35">
      <c r="A28" s="24">
        <v>44348</v>
      </c>
      <c r="B28" s="20">
        <v>1915773.65</v>
      </c>
      <c r="C28" s="21">
        <f t="shared" si="3"/>
        <v>-0.24489587147031805</v>
      </c>
      <c r="D28" s="21"/>
      <c r="E28" s="21"/>
      <c r="F28" s="21"/>
      <c r="G28" s="21"/>
      <c r="H28" s="21"/>
      <c r="I28" s="23"/>
      <c r="N28" s="21"/>
      <c r="O28" s="21"/>
      <c r="P28" s="23"/>
      <c r="Q28" s="25"/>
      <c r="R28" s="30"/>
      <c r="S28" s="12"/>
      <c r="T28" s="13"/>
    </row>
    <row r="29" spans="1:20" x14ac:dyDescent="0.35">
      <c r="A29" s="24">
        <v>44378</v>
      </c>
      <c r="B29" s="20">
        <v>1908266.14</v>
      </c>
      <c r="C29" s="21">
        <f t="shared" si="3"/>
        <v>-2.3706822434040653E-2</v>
      </c>
      <c r="D29" s="21"/>
      <c r="E29" s="21"/>
      <c r="F29" s="21"/>
      <c r="G29" s="21"/>
      <c r="H29" s="21"/>
      <c r="I29" s="23"/>
      <c r="N29" s="21"/>
      <c r="O29" s="21"/>
      <c r="P29" s="23"/>
      <c r="Q29" s="25"/>
      <c r="R29" s="30"/>
      <c r="S29" s="12"/>
      <c r="T29" s="13"/>
    </row>
    <row r="30" spans="1:20" x14ac:dyDescent="0.35">
      <c r="A30" s="24">
        <v>44409</v>
      </c>
      <c r="B30" s="20">
        <v>1761441.6</v>
      </c>
      <c r="C30" s="21">
        <f t="shared" si="3"/>
        <v>-6.0952914948637318E-2</v>
      </c>
      <c r="D30" s="21"/>
      <c r="E30" s="21"/>
      <c r="F30" s="21"/>
      <c r="G30" s="21"/>
      <c r="H30" s="21"/>
      <c r="I30" s="23"/>
      <c r="N30" s="21"/>
      <c r="O30" s="21"/>
      <c r="P30" s="23"/>
      <c r="Q30" s="25"/>
      <c r="R30" s="30"/>
      <c r="S30" s="12"/>
      <c r="T30" s="13"/>
    </row>
    <row r="31" spans="1:20" x14ac:dyDescent="0.35">
      <c r="A31" s="24">
        <v>44440</v>
      </c>
      <c r="B31" s="20">
        <v>1429205.76</v>
      </c>
      <c r="C31" s="21">
        <f t="shared" si="3"/>
        <v>-0.13702761033770341</v>
      </c>
      <c r="D31" s="21"/>
      <c r="E31" s="21"/>
      <c r="F31" s="21"/>
      <c r="G31" s="21"/>
      <c r="H31" s="21"/>
      <c r="I31" s="23"/>
      <c r="N31" s="21"/>
      <c r="O31" s="21"/>
      <c r="P31" s="23"/>
      <c r="Q31" s="25"/>
      <c r="R31" s="30"/>
      <c r="S31" s="12"/>
      <c r="T31" s="13"/>
    </row>
    <row r="32" spans="1:20" x14ac:dyDescent="0.35">
      <c r="A32" s="24">
        <v>44470</v>
      </c>
      <c r="B32" s="20">
        <v>1547414.17</v>
      </c>
      <c r="C32" s="21">
        <f t="shared" si="3"/>
        <v>6.9664992914174138E-3</v>
      </c>
      <c r="D32" s="21"/>
      <c r="E32" s="21"/>
      <c r="F32" s="21"/>
      <c r="G32" s="21"/>
      <c r="H32" s="21"/>
      <c r="I32" s="23"/>
      <c r="N32" s="21"/>
      <c r="O32" s="21"/>
      <c r="P32" s="23"/>
      <c r="Q32" s="25"/>
      <c r="R32" s="30"/>
      <c r="S32" s="12"/>
      <c r="T32" s="13"/>
    </row>
    <row r="33" spans="1:20" x14ac:dyDescent="0.35">
      <c r="A33" s="24">
        <v>44501</v>
      </c>
      <c r="B33" s="20">
        <v>1596112.26</v>
      </c>
      <c r="C33" s="21">
        <f t="shared" si="3"/>
        <v>-0.14043333997852975</v>
      </c>
      <c r="D33" s="21"/>
      <c r="E33" s="21"/>
      <c r="F33" s="21"/>
      <c r="G33" s="21"/>
      <c r="H33" s="21"/>
      <c r="I33" s="23"/>
      <c r="N33" s="21"/>
      <c r="O33" s="21"/>
      <c r="P33" s="23"/>
      <c r="Q33" s="25"/>
      <c r="R33" s="30"/>
      <c r="S33" s="12"/>
      <c r="T33" s="13"/>
    </row>
    <row r="34" spans="1:20" x14ac:dyDescent="0.35">
      <c r="A34" s="24">
        <v>44531</v>
      </c>
      <c r="B34" s="20">
        <v>1462718.1</v>
      </c>
      <c r="C34" s="21">
        <f t="shared" si="3"/>
        <v>-0.21278116071443942</v>
      </c>
      <c r="D34" s="21"/>
      <c r="E34" s="21"/>
      <c r="F34" s="21"/>
      <c r="G34" s="21"/>
      <c r="H34" s="21"/>
      <c r="I34" s="23"/>
      <c r="N34" s="21"/>
      <c r="O34" s="21"/>
      <c r="P34" s="23"/>
      <c r="Q34" s="25"/>
      <c r="R34" s="30"/>
      <c r="S34" s="12"/>
      <c r="T34" s="13"/>
    </row>
    <row r="35" spans="1:20" x14ac:dyDescent="0.35">
      <c r="A35" s="24">
        <v>44562</v>
      </c>
      <c r="B35" s="20">
        <v>1272662.8899999999</v>
      </c>
      <c r="C35" s="21">
        <f t="shared" si="3"/>
        <v>-0.12955424929029288</v>
      </c>
      <c r="D35" s="21"/>
      <c r="E35" s="21"/>
      <c r="F35" s="21"/>
      <c r="G35" s="21"/>
      <c r="H35" s="21"/>
      <c r="I35" s="23"/>
      <c r="N35" s="21"/>
      <c r="O35" s="21"/>
      <c r="P35" s="23"/>
      <c r="Q35" s="25"/>
      <c r="R35" s="30"/>
      <c r="S35" s="12"/>
      <c r="T35" s="13"/>
    </row>
    <row r="36" spans="1:20" x14ac:dyDescent="0.35">
      <c r="A36" s="24">
        <v>44593</v>
      </c>
      <c r="B36" s="20">
        <v>1158450</v>
      </c>
      <c r="C36" s="21">
        <f t="shared" si="3"/>
        <v>-6.7589264117294901E-3</v>
      </c>
      <c r="D36" s="21"/>
      <c r="E36" s="21"/>
      <c r="F36" s="21"/>
      <c r="G36" s="21"/>
      <c r="H36" s="21"/>
      <c r="I36" s="23"/>
      <c r="N36" s="21"/>
      <c r="O36" s="21"/>
      <c r="P36" s="23"/>
      <c r="Q36" s="25"/>
      <c r="R36" s="30"/>
      <c r="S36" s="12"/>
      <c r="T36" s="13"/>
    </row>
    <row r="37" spans="1:20" x14ac:dyDescent="0.35">
      <c r="A37" s="24">
        <v>44621</v>
      </c>
      <c r="B37" s="20">
        <v>1220692.73</v>
      </c>
      <c r="C37" s="21">
        <f t="shared" si="3"/>
        <v>-0.17915716119237707</v>
      </c>
      <c r="D37" s="21"/>
      <c r="E37" s="21"/>
      <c r="F37" s="21"/>
      <c r="G37" s="21"/>
      <c r="H37" s="21"/>
      <c r="I37" s="23"/>
      <c r="N37" s="21"/>
      <c r="O37" s="21"/>
      <c r="P37" s="23"/>
      <c r="Q37" s="25"/>
      <c r="R37" s="30"/>
      <c r="S37" s="12"/>
      <c r="T37" s="13"/>
    </row>
    <row r="38" spans="1:20" x14ac:dyDescent="0.35">
      <c r="A38" s="24">
        <v>44652</v>
      </c>
      <c r="B38" s="20">
        <v>1264113.3600000001</v>
      </c>
      <c r="C38" s="21">
        <f t="shared" si="3"/>
        <v>-0.13434010092894705</v>
      </c>
      <c r="D38" s="21"/>
      <c r="E38" s="21"/>
      <c r="F38" s="21"/>
      <c r="G38" s="21"/>
      <c r="H38" s="21"/>
      <c r="I38" s="23"/>
      <c r="N38" s="21"/>
      <c r="O38" s="21"/>
      <c r="P38" s="23"/>
      <c r="Q38" s="25"/>
      <c r="R38" s="30"/>
      <c r="S38" s="12"/>
      <c r="T38" s="13"/>
    </row>
    <row r="39" spans="1:20" x14ac:dyDescent="0.35">
      <c r="A39" s="24">
        <v>44682</v>
      </c>
      <c r="B39" s="20">
        <v>1536683.43</v>
      </c>
      <c r="C39" s="21">
        <f t="shared" si="3"/>
        <v>-0.11067094561612303</v>
      </c>
      <c r="D39" s="21"/>
      <c r="E39" s="21"/>
      <c r="F39" s="21"/>
      <c r="G39" s="21"/>
      <c r="H39" s="21"/>
      <c r="I39" s="23"/>
      <c r="N39" s="21"/>
      <c r="O39" s="21"/>
      <c r="P39" s="23"/>
      <c r="Q39" s="25"/>
      <c r="R39" s="30"/>
      <c r="S39" s="12"/>
      <c r="T39" s="13"/>
    </row>
    <row r="40" spans="1:20" x14ac:dyDescent="0.35">
      <c r="A40" s="23"/>
      <c r="B40" s="23"/>
      <c r="C40" s="23"/>
      <c r="D40" s="23"/>
      <c r="E40" s="23"/>
      <c r="F40" s="23"/>
      <c r="G40" s="23"/>
      <c r="H40" s="23"/>
      <c r="I40" s="23"/>
      <c r="N40" s="23"/>
      <c r="O40" s="23"/>
      <c r="P40" s="23"/>
      <c r="Q40" s="23"/>
      <c r="R40" s="13"/>
      <c r="S40" s="13"/>
      <c r="T40" s="13"/>
    </row>
    <row r="41" spans="1:20" x14ac:dyDescent="0.35">
      <c r="A41" s="23"/>
      <c r="B41" s="23"/>
      <c r="C41" s="23"/>
      <c r="D41" s="23"/>
      <c r="E41" s="23"/>
      <c r="F41" s="23"/>
      <c r="G41" s="23"/>
      <c r="H41" s="23"/>
      <c r="I41" s="23"/>
      <c r="N41" s="23"/>
      <c r="O41" s="23"/>
      <c r="P41" s="23"/>
      <c r="Q41" s="23"/>
      <c r="R41" s="13"/>
      <c r="S41" s="13"/>
      <c r="T41" s="13"/>
    </row>
    <row r="42" spans="1:20" x14ac:dyDescent="0.35">
      <c r="A42" s="23"/>
      <c r="B42" s="23"/>
      <c r="C42" s="23"/>
      <c r="D42" s="23"/>
      <c r="E42" s="23"/>
      <c r="F42" s="23"/>
      <c r="G42" s="23"/>
      <c r="H42" s="23"/>
      <c r="I42" s="23"/>
      <c r="N42" s="23"/>
      <c r="O42" s="23"/>
      <c r="P42" s="23"/>
      <c r="Q42" s="23"/>
      <c r="R42" s="13"/>
      <c r="S42" s="13"/>
      <c r="T42" s="13"/>
    </row>
    <row r="43" spans="1:20" x14ac:dyDescent="0.35">
      <c r="A43" s="23"/>
      <c r="B43" s="23"/>
      <c r="C43" s="23"/>
      <c r="D43" s="23"/>
      <c r="E43" s="23"/>
      <c r="F43" s="23"/>
      <c r="G43" s="23"/>
      <c r="H43" s="23"/>
      <c r="I43" s="23"/>
      <c r="N43" s="23"/>
      <c r="O43" s="23"/>
      <c r="P43" s="23"/>
      <c r="Q43" s="23"/>
      <c r="R43" s="13"/>
      <c r="S43" s="13"/>
      <c r="T43" s="1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326F-46EA-447A-93E8-F2D957A8C342}">
  <dimension ref="A1:AL107"/>
  <sheetViews>
    <sheetView topLeftCell="D1" zoomScale="65" zoomScaleNormal="65" workbookViewId="0">
      <selection activeCell="W2" sqref="W2:Z14"/>
    </sheetView>
  </sheetViews>
  <sheetFormatPr defaultRowHeight="14.5" x14ac:dyDescent="0.35"/>
  <cols>
    <col min="1" max="1" width="10.453125" customWidth="1"/>
    <col min="2" max="2" width="13.453125" bestFit="1" customWidth="1"/>
    <col min="3" max="3" width="10.453125" bestFit="1" customWidth="1"/>
    <col min="4" max="4" width="8.7265625" style="19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5" width="8.81640625" bestFit="1" customWidth="1"/>
    <col min="16" max="16" width="10.453125" bestFit="1" customWidth="1"/>
    <col min="17" max="17" width="8.81640625" style="19" customWidth="1"/>
    <col min="18" max="18" width="9.7265625" style="19" bestFit="1" customWidth="1"/>
    <col min="19" max="19" width="15.36328125" style="19" bestFit="1" customWidth="1"/>
    <col min="20" max="20" width="10.453125" style="19" bestFit="1" customWidth="1"/>
    <col min="21" max="21" width="11.26953125" style="19" bestFit="1" customWidth="1"/>
    <col min="23" max="23" width="9.7265625" bestFit="1" customWidth="1"/>
    <col min="24" max="24" width="8.1796875" bestFit="1" customWidth="1"/>
    <col min="25" max="25" width="10.453125" bestFit="1" customWidth="1"/>
    <col min="26" max="26" width="11.26953125" bestFit="1" customWidth="1"/>
    <col min="28" max="28" width="19.81640625" customWidth="1"/>
    <col min="29" max="30" width="12.453125" bestFit="1" customWidth="1"/>
    <col min="31" max="31" width="11.81640625" bestFit="1" customWidth="1"/>
  </cols>
  <sheetData>
    <row r="1" spans="1:38" x14ac:dyDescent="0.35">
      <c r="A1" s="22" t="s">
        <v>24</v>
      </c>
      <c r="B1" s="23"/>
      <c r="C1" s="21"/>
      <c r="D1" s="21"/>
      <c r="E1" s="21"/>
      <c r="F1" s="21"/>
      <c r="G1" s="21"/>
      <c r="H1" s="21"/>
      <c r="I1" s="23"/>
      <c r="J1" s="23" t="s">
        <v>25</v>
      </c>
      <c r="K1" s="23"/>
      <c r="L1" s="23"/>
      <c r="M1" s="23"/>
      <c r="N1" s="23"/>
      <c r="O1" s="23"/>
      <c r="P1" s="21"/>
      <c r="Q1" s="21"/>
      <c r="R1" s="21"/>
      <c r="S1" s="21"/>
      <c r="T1" s="21"/>
      <c r="U1" s="21"/>
      <c r="V1" s="23"/>
      <c r="W1" s="23" t="s">
        <v>165</v>
      </c>
      <c r="X1" s="23"/>
      <c r="Y1" s="23"/>
      <c r="Z1" s="23"/>
      <c r="AA1" s="23"/>
      <c r="AB1" s="19" t="s">
        <v>230</v>
      </c>
      <c r="AC1" s="19"/>
      <c r="AD1" s="19"/>
      <c r="AE1" s="19"/>
      <c r="AF1" s="23"/>
      <c r="AG1" s="23"/>
      <c r="AH1" s="23"/>
      <c r="AI1" s="23"/>
      <c r="AJ1" s="23"/>
      <c r="AK1" s="23"/>
      <c r="AL1" s="23"/>
    </row>
    <row r="2" spans="1:38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29</v>
      </c>
      <c r="L2" s="23" t="s">
        <v>28</v>
      </c>
      <c r="M2" s="27" t="s">
        <v>26</v>
      </c>
      <c r="N2" s="23" t="s">
        <v>27</v>
      </c>
      <c r="O2" s="23" t="s">
        <v>15</v>
      </c>
      <c r="P2" s="21" t="s">
        <v>12</v>
      </c>
      <c r="Q2" s="21"/>
      <c r="R2" s="19" t="s">
        <v>14</v>
      </c>
      <c r="S2" s="19" t="s">
        <v>13</v>
      </c>
      <c r="T2" s="12" t="s">
        <v>12</v>
      </c>
      <c r="U2" s="12" t="s">
        <v>11</v>
      </c>
      <c r="V2" s="23"/>
      <c r="W2" s="23" t="s">
        <v>14</v>
      </c>
      <c r="X2" s="23" t="s">
        <v>162</v>
      </c>
      <c r="Y2" s="21" t="s">
        <v>12</v>
      </c>
      <c r="Z2" s="21" t="s">
        <v>11</v>
      </c>
      <c r="AA2" s="23"/>
      <c r="AB2" s="19" t="s">
        <v>231</v>
      </c>
      <c r="AC2" s="19" t="s">
        <v>232</v>
      </c>
      <c r="AD2" s="19" t="s">
        <v>233</v>
      </c>
      <c r="AE2" s="19" t="s">
        <v>234</v>
      </c>
      <c r="AF2" s="23"/>
      <c r="AG2" s="23"/>
      <c r="AH2" s="23"/>
      <c r="AI2" s="23"/>
      <c r="AJ2" s="23"/>
      <c r="AK2" s="23"/>
      <c r="AL2" s="23"/>
    </row>
    <row r="3" spans="1:38" x14ac:dyDescent="0.35">
      <c r="A3" s="24">
        <v>43586</v>
      </c>
      <c r="B3" s="20">
        <v>44530317.854312211</v>
      </c>
      <c r="C3" s="21"/>
      <c r="D3" s="21"/>
      <c r="E3" s="19" t="s">
        <v>218</v>
      </c>
      <c r="F3" s="19">
        <f>SUM(B3:B5)</f>
        <v>136950640.80487794</v>
      </c>
      <c r="G3" s="12"/>
      <c r="H3" s="12"/>
      <c r="I3" s="23"/>
      <c r="J3" s="22">
        <v>43586</v>
      </c>
      <c r="K3" s="27">
        <v>37926</v>
      </c>
      <c r="L3" s="27">
        <v>13544</v>
      </c>
      <c r="M3" s="32">
        <v>146792</v>
      </c>
      <c r="N3" s="27">
        <v>5272</v>
      </c>
      <c r="O3" s="27">
        <f t="shared" ref="O3:O39" si="0">SUM(K3:N3)</f>
        <v>203534</v>
      </c>
      <c r="P3" s="21"/>
      <c r="Q3" s="21"/>
      <c r="R3" s="19" t="s">
        <v>218</v>
      </c>
      <c r="S3" s="4">
        <f>SUM(O3:O5)</f>
        <v>647834</v>
      </c>
      <c r="T3" s="12"/>
      <c r="U3" s="12"/>
      <c r="V3" s="23"/>
      <c r="W3" s="19" t="s">
        <v>218</v>
      </c>
      <c r="X3" s="26">
        <v>4005</v>
      </c>
      <c r="Y3" s="21"/>
      <c r="Z3" s="21"/>
      <c r="AA3" s="23"/>
      <c r="AB3" s="19" t="s">
        <v>235</v>
      </c>
      <c r="AC3" s="19">
        <f>SLOPE(Y7:Y14,G7:G14)</f>
        <v>-1.5344690057960643E-2</v>
      </c>
      <c r="AD3" s="19">
        <f>INTERCEPT(Y7:Y14,G7:G14)</f>
        <v>0.10527052640265913</v>
      </c>
      <c r="AE3" s="19">
        <f>RSQ(Y7:Y14,G7:G14)</f>
        <v>1.1401792633434864E-4</v>
      </c>
      <c r="AF3" s="23"/>
      <c r="AG3" s="23"/>
      <c r="AH3" s="23"/>
      <c r="AI3" s="23"/>
      <c r="AJ3" s="23"/>
      <c r="AK3" s="23"/>
      <c r="AL3" s="23"/>
    </row>
    <row r="4" spans="1:38" x14ac:dyDescent="0.35">
      <c r="A4" s="24">
        <v>43617</v>
      </c>
      <c r="B4" s="20">
        <v>43786955.484562919</v>
      </c>
      <c r="C4" s="21"/>
      <c r="D4" s="21"/>
      <c r="E4" s="19" t="s">
        <v>219</v>
      </c>
      <c r="F4" s="19">
        <f>SUM(B6:B8)</f>
        <v>140290140.50090176</v>
      </c>
      <c r="G4" s="12"/>
      <c r="H4" s="12">
        <f>(SUM(B6:B8)-SUM(B3:B5))/SUM(B3:B5)</f>
        <v>2.4384695656749895E-2</v>
      </c>
      <c r="I4" s="23"/>
      <c r="J4" s="22">
        <v>43617</v>
      </c>
      <c r="K4" s="27">
        <v>36191</v>
      </c>
      <c r="L4" s="27">
        <v>14698</v>
      </c>
      <c r="M4" s="27">
        <v>155562</v>
      </c>
      <c r="N4" s="27">
        <v>6114</v>
      </c>
      <c r="O4" s="27">
        <f t="shared" si="0"/>
        <v>212565</v>
      </c>
      <c r="P4" s="21"/>
      <c r="Q4" s="21"/>
      <c r="R4" s="19" t="s">
        <v>219</v>
      </c>
      <c r="S4" s="4">
        <f>SUM(O6:O8)</f>
        <v>656455</v>
      </c>
      <c r="T4" s="12"/>
      <c r="U4" s="12">
        <f>(SUM(O6:O8)-SUM(O3:O5))/SUM(O3:O5)</f>
        <v>1.3307421345591618E-2</v>
      </c>
      <c r="V4" s="23"/>
      <c r="W4" s="19" t="s">
        <v>219</v>
      </c>
      <c r="X4" s="26">
        <v>3998</v>
      </c>
      <c r="Y4" s="21"/>
      <c r="Z4" s="21">
        <f t="shared" ref="Z4:Z14" si="1">(X4-X3)/X3</f>
        <v>-1.7478152309612985E-3</v>
      </c>
      <c r="AA4" s="23"/>
      <c r="AB4" s="19" t="s">
        <v>236</v>
      </c>
      <c r="AC4" s="19">
        <f>SLOPE(Z4:Z14,H4:H14)</f>
        <v>0.78471765718158948</v>
      </c>
      <c r="AD4" s="19">
        <f>INTERCEPT(Z4:Z14,H4:H14)</f>
        <v>-6.9675183838534376E-3</v>
      </c>
      <c r="AE4" s="19">
        <f>RSQ(Z4:Z14,H4:H14)</f>
        <v>0.69974203932421652</v>
      </c>
      <c r="AF4" s="23"/>
      <c r="AG4" s="23"/>
      <c r="AH4" s="23"/>
      <c r="AI4" s="23"/>
      <c r="AJ4" s="23"/>
      <c r="AK4" s="23"/>
      <c r="AL4" s="23"/>
    </row>
    <row r="5" spans="1:38" x14ac:dyDescent="0.35">
      <c r="A5" s="24">
        <v>43647</v>
      </c>
      <c r="B5" s="20">
        <v>48633367.466002807</v>
      </c>
      <c r="C5" s="21"/>
      <c r="D5" s="21"/>
      <c r="E5" s="19" t="s">
        <v>220</v>
      </c>
      <c r="F5" s="19">
        <f>SUM(B9:B11)</f>
        <v>181573306.23599198</v>
      </c>
      <c r="G5" s="12"/>
      <c r="H5" s="12">
        <f>(SUM(B9:B11)-SUM(B6:B8))/SUM(B6:B8)</f>
        <v>0.29426990084755716</v>
      </c>
      <c r="I5" s="23"/>
      <c r="J5" s="22">
        <v>43647</v>
      </c>
      <c r="K5" s="27">
        <v>40116</v>
      </c>
      <c r="L5" s="27">
        <v>12877</v>
      </c>
      <c r="M5" s="27">
        <v>172606</v>
      </c>
      <c r="N5" s="27">
        <v>6136</v>
      </c>
      <c r="O5" s="27">
        <f t="shared" si="0"/>
        <v>231735</v>
      </c>
      <c r="P5" s="21"/>
      <c r="Q5" s="21"/>
      <c r="R5" s="19" t="s">
        <v>220</v>
      </c>
      <c r="S5" s="4">
        <f>SUM(O9:O11)</f>
        <v>696238</v>
      </c>
      <c r="T5" s="12"/>
      <c r="U5" s="12">
        <f>(SUM(O9:O11)-SUM(O6:O8))/SUM(O6:O8)</f>
        <v>6.0602783130603015E-2</v>
      </c>
      <c r="V5" s="23"/>
      <c r="W5" s="19" t="s">
        <v>220</v>
      </c>
      <c r="X5" s="26">
        <v>4674</v>
      </c>
      <c r="Y5" s="21"/>
      <c r="Z5" s="21">
        <f t="shared" si="1"/>
        <v>0.16908454227113556</v>
      </c>
      <c r="AA5" s="23"/>
      <c r="AB5" s="19" t="s">
        <v>237</v>
      </c>
      <c r="AC5" s="19">
        <f>SLOPE(Y7:Y14,T7:T14)</f>
        <v>-0.32355756658016721</v>
      </c>
      <c r="AD5" s="19">
        <f>INTERCEPT(Y7:Y14,T7:T14)</f>
        <v>0.19463332362623442</v>
      </c>
      <c r="AE5" s="19">
        <f>RSQ(Y7:Y14,T7:T14)</f>
        <v>1.8858710563448129E-2</v>
      </c>
      <c r="AF5" s="23"/>
      <c r="AG5" s="23"/>
      <c r="AH5" s="23"/>
      <c r="AI5" s="23"/>
      <c r="AJ5" s="23"/>
      <c r="AK5" s="23"/>
      <c r="AL5" s="23"/>
    </row>
    <row r="6" spans="1:38" x14ac:dyDescent="0.35">
      <c r="A6" s="24">
        <v>43678</v>
      </c>
      <c r="B6" s="20">
        <v>46074421.494004019</v>
      </c>
      <c r="C6" s="21"/>
      <c r="D6" s="21"/>
      <c r="E6" s="19" t="s">
        <v>221</v>
      </c>
      <c r="F6" s="19">
        <f>SUM(B12:B14)</f>
        <v>126972700.29987355</v>
      </c>
      <c r="G6" s="12"/>
      <c r="H6" s="12">
        <f>(SUM(B12:B14)-SUM(B9:B11))/SUM(B9:B11)</f>
        <v>-0.30070833135105046</v>
      </c>
      <c r="I6" s="23"/>
      <c r="J6" s="22">
        <v>43678</v>
      </c>
      <c r="K6" s="27">
        <v>41544</v>
      </c>
      <c r="L6" s="27">
        <v>13141</v>
      </c>
      <c r="M6" s="27">
        <v>184154</v>
      </c>
      <c r="N6" s="27">
        <v>5723</v>
      </c>
      <c r="O6" s="27">
        <f t="shared" si="0"/>
        <v>244562</v>
      </c>
      <c r="P6" s="21"/>
      <c r="Q6" s="21"/>
      <c r="R6" s="19" t="s">
        <v>221</v>
      </c>
      <c r="S6" s="4">
        <f>SUM(O12:O14)</f>
        <v>639916</v>
      </c>
      <c r="T6" s="12"/>
      <c r="U6" s="12">
        <f>(SUM(O12:O14)-SUM(O9:O11))/SUM(O9:O11)</f>
        <v>-8.0894751507386842E-2</v>
      </c>
      <c r="V6" s="23"/>
      <c r="W6" s="19" t="s">
        <v>221</v>
      </c>
      <c r="X6" s="26">
        <v>2107</v>
      </c>
      <c r="Y6" s="21"/>
      <c r="Z6" s="21">
        <f t="shared" si="1"/>
        <v>-0.54920838682071027</v>
      </c>
      <c r="AA6" s="23"/>
      <c r="AB6" s="19" t="s">
        <v>238</v>
      </c>
      <c r="AC6" s="19">
        <f>SLOPE(Z4:Z14,U4:U14)</f>
        <v>0.93330910982142568</v>
      </c>
      <c r="AD6" s="19">
        <f>INTERCEPT(Z4:Z14,U4:U14)</f>
        <v>-2.5572977479034666E-2</v>
      </c>
      <c r="AE6" s="19">
        <f>RSQ(Z4:Z14,U4:U14)</f>
        <v>0.43090962958749768</v>
      </c>
      <c r="AF6" s="23"/>
      <c r="AG6" s="23"/>
      <c r="AH6" s="23"/>
      <c r="AI6" s="23"/>
      <c r="AJ6" s="23"/>
      <c r="AK6" s="23"/>
      <c r="AL6" s="23"/>
    </row>
    <row r="7" spans="1:38" x14ac:dyDescent="0.35">
      <c r="A7" s="24">
        <v>43709</v>
      </c>
      <c r="B7" s="20">
        <v>43899052.365040198</v>
      </c>
      <c r="C7" s="21"/>
      <c r="D7" s="21"/>
      <c r="E7" s="19" t="s">
        <v>222</v>
      </c>
      <c r="F7" s="19">
        <f>SUM(B15:B17)</f>
        <v>212470704.46563342</v>
      </c>
      <c r="G7" s="12">
        <f t="shared" ref="G7:G14" si="2">(F7-F3)/F3</f>
        <v>0.55144001676015231</v>
      </c>
      <c r="H7" s="12">
        <f>(SUM(B15:B17)-SUM(B12:B14))/SUM(B12:B14)</f>
        <v>0.67335737496200221</v>
      </c>
      <c r="I7" s="23"/>
      <c r="J7" s="22">
        <v>43709</v>
      </c>
      <c r="K7" s="27">
        <v>38572</v>
      </c>
      <c r="L7" s="27">
        <v>14857</v>
      </c>
      <c r="M7" s="27">
        <v>144288</v>
      </c>
      <c r="N7" s="27">
        <v>5636</v>
      </c>
      <c r="O7" s="27">
        <f t="shared" si="0"/>
        <v>203353</v>
      </c>
      <c r="P7" s="21"/>
      <c r="Q7" s="21"/>
      <c r="R7" s="19" t="s">
        <v>222</v>
      </c>
      <c r="S7" s="4">
        <f>SUM(O15:O17)</f>
        <v>900058</v>
      </c>
      <c r="T7" s="12">
        <f t="shared" ref="T7:T14" si="3">(S7-S3)/S3</f>
        <v>0.3893343047756061</v>
      </c>
      <c r="U7" s="12">
        <f>(SUM(O15:O17)-SUM(O12:O14))/SUM(O12:O14)</f>
        <v>0.40652523143662606</v>
      </c>
      <c r="V7" s="23"/>
      <c r="W7" s="19" t="s">
        <v>222</v>
      </c>
      <c r="X7" s="26">
        <v>3275</v>
      </c>
      <c r="Y7" s="21">
        <f t="shared" ref="Y7:Y14" si="4">(X7-X3)/X3</f>
        <v>-0.18227215980024969</v>
      </c>
      <c r="Z7" s="21">
        <f t="shared" si="1"/>
        <v>0.5543426672994779</v>
      </c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x14ac:dyDescent="0.35">
      <c r="A8" s="24">
        <v>43739</v>
      </c>
      <c r="B8" s="20">
        <v>50316666.64185755</v>
      </c>
      <c r="C8" s="21"/>
      <c r="D8" s="21"/>
      <c r="E8" s="19" t="s">
        <v>223</v>
      </c>
      <c r="F8" s="19">
        <f>SUM(B18:B20)</f>
        <v>189885056.88488519</v>
      </c>
      <c r="G8" s="12">
        <f t="shared" si="2"/>
        <v>0.35351676323728998</v>
      </c>
      <c r="H8" s="12">
        <f>(SUM(B18:B20)-SUM(B15:B17))/SUM(B15:B17)</f>
        <v>-0.10630005504783084</v>
      </c>
      <c r="I8" s="23"/>
      <c r="J8" s="22">
        <v>43739</v>
      </c>
      <c r="K8" s="27">
        <v>41384</v>
      </c>
      <c r="L8" s="27">
        <v>17327</v>
      </c>
      <c r="M8" s="27">
        <v>144056</v>
      </c>
      <c r="N8" s="27">
        <v>5773</v>
      </c>
      <c r="O8" s="27">
        <f t="shared" si="0"/>
        <v>208540</v>
      </c>
      <c r="P8" s="21"/>
      <c r="Q8" s="21"/>
      <c r="R8" s="19" t="s">
        <v>223</v>
      </c>
      <c r="S8" s="4">
        <f>SUM(O18:O20)</f>
        <v>823462</v>
      </c>
      <c r="T8" s="12">
        <f t="shared" si="3"/>
        <v>0.2544073851216001</v>
      </c>
      <c r="U8" s="12">
        <f>(SUM(O18:O20)-SUM(O15:O17))/SUM(O15:O17)</f>
        <v>-8.5101182368247374E-2</v>
      </c>
      <c r="V8" s="23"/>
      <c r="W8" s="19" t="s">
        <v>223</v>
      </c>
      <c r="X8" s="26">
        <v>3994</v>
      </c>
      <c r="Y8" s="21">
        <f t="shared" si="4"/>
        <v>-1.0005002501250625E-3</v>
      </c>
      <c r="Z8" s="21">
        <f t="shared" si="1"/>
        <v>0.21954198473282444</v>
      </c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x14ac:dyDescent="0.35">
      <c r="A9" s="24">
        <v>43770</v>
      </c>
      <c r="B9" s="20">
        <v>69172658.6770657</v>
      </c>
      <c r="C9" s="21"/>
      <c r="D9" s="21"/>
      <c r="E9" s="19" t="s">
        <v>224</v>
      </c>
      <c r="F9" s="19">
        <f>SUM(B21:B23)</f>
        <v>225761249.76877815</v>
      </c>
      <c r="G9" s="12">
        <f t="shared" si="2"/>
        <v>0.24336145245576357</v>
      </c>
      <c r="H9" s="12">
        <f>(SUM(B21:B23)-SUM(B18:B20))/SUM(B18:B20)</f>
        <v>0.18893636746593664</v>
      </c>
      <c r="I9" s="23"/>
      <c r="J9" s="22">
        <v>43770</v>
      </c>
      <c r="K9" s="27">
        <v>48684</v>
      </c>
      <c r="L9" s="27">
        <v>17977</v>
      </c>
      <c r="M9" s="27">
        <v>192646</v>
      </c>
      <c r="N9" s="27">
        <v>7736</v>
      </c>
      <c r="O9" s="27">
        <f t="shared" si="0"/>
        <v>267043</v>
      </c>
      <c r="P9" s="21"/>
      <c r="Q9" s="21"/>
      <c r="R9" s="19" t="s">
        <v>224</v>
      </c>
      <c r="S9" s="4">
        <f>SUM(O21:O23)</f>
        <v>959578</v>
      </c>
      <c r="T9" s="12">
        <f t="shared" si="3"/>
        <v>0.37823273076160741</v>
      </c>
      <c r="U9" s="12">
        <f>(SUM(O21:O23)-SUM(O18:O20))/SUM(O18:O20)</f>
        <v>0.16529724504591589</v>
      </c>
      <c r="V9" s="23"/>
      <c r="W9" s="19" t="s">
        <v>224</v>
      </c>
      <c r="X9" s="26">
        <v>4424</v>
      </c>
      <c r="Y9" s="21">
        <f t="shared" si="4"/>
        <v>-5.3487376979032948E-2</v>
      </c>
      <c r="Z9" s="21">
        <f t="shared" si="1"/>
        <v>0.10766149223835754</v>
      </c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x14ac:dyDescent="0.35">
      <c r="A10" s="24">
        <v>43800</v>
      </c>
      <c r="B10" s="20">
        <v>68344902.03356874</v>
      </c>
      <c r="C10" s="21"/>
      <c r="D10" s="21"/>
      <c r="E10" s="19" t="s">
        <v>225</v>
      </c>
      <c r="F10" s="19">
        <f>SUM(B24:B26)</f>
        <v>160630339.24422717</v>
      </c>
      <c r="G10" s="12">
        <f t="shared" si="2"/>
        <v>0.26507775974570769</v>
      </c>
      <c r="H10" s="12">
        <f>(SUM(B24:B26)-SUM(B21:B23))/SUM(B21:B23)</f>
        <v>-0.28849464020622334</v>
      </c>
      <c r="I10" s="23"/>
      <c r="J10" s="22">
        <v>43800</v>
      </c>
      <c r="K10" s="27">
        <v>47251</v>
      </c>
      <c r="L10" s="27">
        <v>16186</v>
      </c>
      <c r="M10" s="27">
        <v>190649</v>
      </c>
      <c r="N10" s="27">
        <v>6986</v>
      </c>
      <c r="O10" s="27">
        <f t="shared" si="0"/>
        <v>261072</v>
      </c>
      <c r="P10" s="21"/>
      <c r="Q10" s="21"/>
      <c r="R10" s="19" t="s">
        <v>225</v>
      </c>
      <c r="S10" s="4">
        <f>SUM(O24:O26)</f>
        <v>853970</v>
      </c>
      <c r="T10" s="12">
        <f t="shared" si="3"/>
        <v>0.33450327855531037</v>
      </c>
      <c r="U10" s="12">
        <f>(SUM(O24:O26)-SUM(O21:O23))/SUM(O21:O23)</f>
        <v>-0.11005671242983894</v>
      </c>
      <c r="V10" s="23"/>
      <c r="W10" s="19" t="s">
        <v>225</v>
      </c>
      <c r="X10" s="26">
        <v>3991</v>
      </c>
      <c r="Y10" s="21">
        <f t="shared" si="4"/>
        <v>0.89416231608922636</v>
      </c>
      <c r="Z10" s="21">
        <f t="shared" si="1"/>
        <v>-9.7875226039783006E-2</v>
      </c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x14ac:dyDescent="0.35">
      <c r="A11" s="24">
        <v>43831</v>
      </c>
      <c r="B11" s="20">
        <v>44055745.525357552</v>
      </c>
      <c r="C11" s="21"/>
      <c r="D11" s="21"/>
      <c r="E11" s="19" t="s">
        <v>226</v>
      </c>
      <c r="F11" s="19">
        <f>SUM(B27:B29)</f>
        <v>199276963.91390398</v>
      </c>
      <c r="G11" s="12">
        <f t="shared" si="2"/>
        <v>-6.2096751572937404E-2</v>
      </c>
      <c r="H11" s="12">
        <f>(SUM(B27:B29)-SUM(B24:B26))/SUM(B24:B26)</f>
        <v>0.2405935569302218</v>
      </c>
      <c r="I11" s="23"/>
      <c r="J11" s="22">
        <v>43831</v>
      </c>
      <c r="K11" s="27">
        <v>32242</v>
      </c>
      <c r="L11" s="27">
        <v>11996</v>
      </c>
      <c r="M11" s="27">
        <v>116740</v>
      </c>
      <c r="N11" s="27">
        <v>7145</v>
      </c>
      <c r="O11" s="27">
        <f t="shared" si="0"/>
        <v>168123</v>
      </c>
      <c r="P11" s="21"/>
      <c r="Q11" s="21"/>
      <c r="R11" s="19" t="s">
        <v>226</v>
      </c>
      <c r="S11" s="4">
        <f>SUM(O27:O29)</f>
        <v>878833</v>
      </c>
      <c r="T11" s="12">
        <f t="shared" si="3"/>
        <v>-2.3581813616455827E-2</v>
      </c>
      <c r="U11" s="12">
        <f>(SUM(O27:O29)-SUM(O24:O26))/SUM(O24:O26)</f>
        <v>2.9114605899504667E-2</v>
      </c>
      <c r="V11" s="23"/>
      <c r="W11" s="19" t="s">
        <v>226</v>
      </c>
      <c r="X11" s="26">
        <v>4211</v>
      </c>
      <c r="Y11" s="21">
        <f t="shared" si="4"/>
        <v>0.28580152671755726</v>
      </c>
      <c r="Z11" s="21">
        <f t="shared" si="1"/>
        <v>5.5124029065397144E-2</v>
      </c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x14ac:dyDescent="0.35">
      <c r="A12" s="24">
        <v>43862</v>
      </c>
      <c r="B12" s="20">
        <v>38454774.142496504</v>
      </c>
      <c r="C12" s="21"/>
      <c r="D12" s="21"/>
      <c r="E12" s="19" t="s">
        <v>227</v>
      </c>
      <c r="F12" s="19">
        <f>SUM(B30:B32)</f>
        <v>183536627.13548872</v>
      </c>
      <c r="G12" s="12">
        <f t="shared" si="2"/>
        <v>-3.3433013916651211E-2</v>
      </c>
      <c r="H12" s="12">
        <f>(SUM(B30:B32)-SUM(B27:B29))/SUM(B27:B29)</f>
        <v>-7.8987237005556488E-2</v>
      </c>
      <c r="I12" s="23"/>
      <c r="J12" s="22">
        <v>43862</v>
      </c>
      <c r="K12" s="27">
        <v>27940</v>
      </c>
      <c r="L12" s="27">
        <v>10691</v>
      </c>
      <c r="M12" s="27">
        <v>117326</v>
      </c>
      <c r="N12" s="27">
        <v>6341</v>
      </c>
      <c r="O12" s="27">
        <f t="shared" si="0"/>
        <v>162298</v>
      </c>
      <c r="P12" s="21"/>
      <c r="Q12" s="21"/>
      <c r="R12" s="19" t="s">
        <v>227</v>
      </c>
      <c r="S12" s="4">
        <f>SUM(O30:O32)</f>
        <v>1086108</v>
      </c>
      <c r="T12" s="12">
        <f t="shared" si="3"/>
        <v>0.31895339432784997</v>
      </c>
      <c r="U12" s="12">
        <f>(SUM(O30:O32)-SUM(O27:O29))/SUM(O27:O29)</f>
        <v>0.2358525453641363</v>
      </c>
      <c r="V12" s="23"/>
      <c r="W12" s="19" t="s">
        <v>227</v>
      </c>
      <c r="X12" s="26">
        <v>3943</v>
      </c>
      <c r="Y12" s="21">
        <f t="shared" si="4"/>
        <v>-1.2769153730595895E-2</v>
      </c>
      <c r="Z12" s="21">
        <f t="shared" si="1"/>
        <v>-6.3642840180479693E-2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x14ac:dyDescent="0.35">
      <c r="A13" s="24">
        <v>43891</v>
      </c>
      <c r="B13" s="20">
        <v>39670615.990525991</v>
      </c>
      <c r="C13" s="21"/>
      <c r="D13" s="21"/>
      <c r="E13" s="19" t="s">
        <v>228</v>
      </c>
      <c r="F13" s="19">
        <f>SUM(B33:B35)</f>
        <v>204044271.54079109</v>
      </c>
      <c r="G13" s="12">
        <f t="shared" si="2"/>
        <v>-9.6194445460544314E-2</v>
      </c>
      <c r="H13" s="12">
        <f>(SUM(B33:B35)-SUM(B30:B32))/SUM(B30:B32)</f>
        <v>0.11173597731074905</v>
      </c>
      <c r="I13" s="23"/>
      <c r="J13" s="22">
        <v>43891</v>
      </c>
      <c r="K13" s="27">
        <v>31461</v>
      </c>
      <c r="L13" s="27">
        <v>10586</v>
      </c>
      <c r="M13" s="27">
        <v>143238</v>
      </c>
      <c r="N13" s="27">
        <v>7886</v>
      </c>
      <c r="O13" s="27">
        <f t="shared" si="0"/>
        <v>193171</v>
      </c>
      <c r="P13" s="21"/>
      <c r="Q13" s="21"/>
      <c r="R13" s="19" t="s">
        <v>228</v>
      </c>
      <c r="S13" s="4">
        <f>SUM(O33:O35)</f>
        <v>1376329</v>
      </c>
      <c r="T13" s="12">
        <f t="shared" si="3"/>
        <v>0.43430653891606519</v>
      </c>
      <c r="U13" s="12">
        <f>(SUM(O33:O35)-SUM(O30:O32))/SUM(O30:O32)</f>
        <v>0.26721191631034852</v>
      </c>
      <c r="V13" s="23"/>
      <c r="W13" s="19" t="s">
        <v>228</v>
      </c>
      <c r="X13" s="26">
        <v>4525</v>
      </c>
      <c r="Y13" s="21">
        <f t="shared" si="4"/>
        <v>2.2830018083182642E-2</v>
      </c>
      <c r="Z13" s="21">
        <f t="shared" si="1"/>
        <v>0.1476033477047933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x14ac:dyDescent="0.35">
      <c r="A14" s="24">
        <v>43922</v>
      </c>
      <c r="B14" s="20">
        <v>48847310.166851059</v>
      </c>
      <c r="C14" s="21"/>
      <c r="D14" s="21"/>
      <c r="E14" s="19" t="s">
        <v>229</v>
      </c>
      <c r="F14" s="19">
        <f>SUM(B36:B38)</f>
        <v>149567016.55451927</v>
      </c>
      <c r="G14" s="12">
        <f t="shared" si="2"/>
        <v>-6.8874427718706971E-2</v>
      </c>
      <c r="H14" s="12">
        <f>(SUM(B36:B38)-SUM(B33:B35))/SUM(B33:B35)</f>
        <v>-0.26698742667412312</v>
      </c>
      <c r="I14" s="23"/>
      <c r="J14" s="22">
        <v>43922</v>
      </c>
      <c r="K14" s="27">
        <v>44051</v>
      </c>
      <c r="L14" s="27">
        <v>10222</v>
      </c>
      <c r="M14" s="27">
        <v>222342</v>
      </c>
      <c r="N14" s="27">
        <v>7832</v>
      </c>
      <c r="O14" s="27">
        <f t="shared" si="0"/>
        <v>284447</v>
      </c>
      <c r="P14" s="21"/>
      <c r="Q14" s="21"/>
      <c r="R14" s="19" t="s">
        <v>229</v>
      </c>
      <c r="S14" s="4">
        <f>SUM(O36:O38)</f>
        <v>1005995</v>
      </c>
      <c r="T14" s="12">
        <f t="shared" si="3"/>
        <v>0.17802147616426806</v>
      </c>
      <c r="U14" s="12">
        <f>(SUM(O36:O38)-SUM(O33:O35))/SUM(O33:O35)</f>
        <v>-0.26907374617551472</v>
      </c>
      <c r="V14" s="23"/>
      <c r="W14" s="19" t="s">
        <v>229</v>
      </c>
      <c r="X14" s="26">
        <v>3477</v>
      </c>
      <c r="Y14" s="21">
        <f t="shared" si="4"/>
        <v>-0.12878977699824606</v>
      </c>
      <c r="Z14" s="21">
        <f t="shared" si="1"/>
        <v>-0.23160220994475139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x14ac:dyDescent="0.35">
      <c r="A15" s="24">
        <v>43952</v>
      </c>
      <c r="B15" s="20">
        <v>73752751.283697218</v>
      </c>
      <c r="C15" s="21">
        <f t="shared" ref="C15:C39" si="5">(B15-B3)/B3</f>
        <v>0.65623680309201238</v>
      </c>
      <c r="D15" s="21"/>
      <c r="E15" s="21"/>
      <c r="F15" s="21"/>
      <c r="G15" s="21"/>
      <c r="H15" s="21"/>
      <c r="I15" s="23"/>
      <c r="J15" s="22">
        <v>43952</v>
      </c>
      <c r="K15" s="27">
        <v>51669</v>
      </c>
      <c r="L15" s="27">
        <v>12952</v>
      </c>
      <c r="M15" s="27">
        <v>275176</v>
      </c>
      <c r="N15" s="27">
        <v>7759</v>
      </c>
      <c r="O15" s="27">
        <f t="shared" si="0"/>
        <v>347556</v>
      </c>
      <c r="P15" s="21">
        <f t="shared" ref="P15:P39" si="6">(O15-O3)/O3</f>
        <v>0.70760659152770544</v>
      </c>
      <c r="Q15" s="21"/>
      <c r="R15" s="21"/>
      <c r="S15" s="21"/>
      <c r="T15" s="21"/>
      <c r="U15" s="21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x14ac:dyDescent="0.35">
      <c r="A16" s="24">
        <v>43983</v>
      </c>
      <c r="B16" s="20">
        <v>65954482.191684291</v>
      </c>
      <c r="C16" s="21">
        <f t="shared" si="5"/>
        <v>0.50625868964414589</v>
      </c>
      <c r="D16" s="21"/>
      <c r="E16" s="21"/>
      <c r="F16" s="21"/>
      <c r="G16" s="21"/>
      <c r="H16" s="21"/>
      <c r="I16" s="23"/>
      <c r="J16" s="22">
        <v>43983</v>
      </c>
      <c r="K16" s="27">
        <v>41590</v>
      </c>
      <c r="L16" s="27">
        <v>13392</v>
      </c>
      <c r="M16" s="27">
        <v>215935</v>
      </c>
      <c r="N16" s="27">
        <v>10151</v>
      </c>
      <c r="O16" s="27">
        <f t="shared" si="0"/>
        <v>281068</v>
      </c>
      <c r="P16" s="21">
        <f t="shared" si="6"/>
        <v>0.32226848258179852</v>
      </c>
      <c r="Q16" s="21"/>
      <c r="R16" s="21"/>
      <c r="S16" s="21"/>
      <c r="T16" s="21"/>
      <c r="U16" s="21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x14ac:dyDescent="0.35">
      <c r="A17" s="24">
        <v>44013</v>
      </c>
      <c r="B17" s="20">
        <v>72763470.990251929</v>
      </c>
      <c r="C17" s="21">
        <f t="shared" si="5"/>
        <v>0.49616353506915367</v>
      </c>
      <c r="D17" s="21"/>
      <c r="E17" s="21"/>
      <c r="F17" s="21"/>
      <c r="G17" s="21"/>
      <c r="H17" s="21"/>
      <c r="I17" s="23"/>
      <c r="J17" s="22">
        <v>44013</v>
      </c>
      <c r="K17" s="27">
        <v>42812</v>
      </c>
      <c r="L17" s="27">
        <v>14869</v>
      </c>
      <c r="M17" s="27">
        <v>200908</v>
      </c>
      <c r="N17" s="27">
        <v>12845</v>
      </c>
      <c r="O17" s="27">
        <f t="shared" si="0"/>
        <v>271434</v>
      </c>
      <c r="P17" s="21">
        <f t="shared" si="6"/>
        <v>0.17131205903294711</v>
      </c>
      <c r="Q17" s="21"/>
      <c r="R17" s="21"/>
      <c r="S17" s="21"/>
      <c r="T17" s="21"/>
      <c r="U17" s="21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x14ac:dyDescent="0.35">
      <c r="A18" s="24">
        <v>44044</v>
      </c>
      <c r="B18" s="20">
        <v>60877608.328030914</v>
      </c>
      <c r="C18" s="21">
        <f t="shared" si="5"/>
        <v>0.32128860990589619</v>
      </c>
      <c r="D18" s="21"/>
      <c r="E18" s="21"/>
      <c r="F18" s="21"/>
      <c r="G18" s="21"/>
      <c r="H18" s="21"/>
      <c r="I18" s="23"/>
      <c r="J18" s="22">
        <v>44044</v>
      </c>
      <c r="K18" s="27">
        <v>45433</v>
      </c>
      <c r="L18" s="27">
        <v>15034</v>
      </c>
      <c r="M18" s="27">
        <v>207446</v>
      </c>
      <c r="N18" s="27">
        <v>11840</v>
      </c>
      <c r="O18" s="27">
        <f t="shared" si="0"/>
        <v>279753</v>
      </c>
      <c r="P18" s="21">
        <f t="shared" si="6"/>
        <v>0.1438939818941618</v>
      </c>
      <c r="Q18" s="21"/>
      <c r="R18" s="21"/>
      <c r="S18" s="21"/>
      <c r="T18" s="21"/>
      <c r="U18" s="21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35">
      <c r="A19" s="24">
        <v>44075</v>
      </c>
      <c r="B19" s="20">
        <v>62621279.198896781</v>
      </c>
      <c r="C19" s="21">
        <f t="shared" si="5"/>
        <v>0.42648362151813479</v>
      </c>
      <c r="D19" s="21"/>
      <c r="E19" s="21"/>
      <c r="F19" s="21"/>
      <c r="G19" s="21"/>
      <c r="H19" s="21"/>
      <c r="I19" s="23"/>
      <c r="J19" s="22">
        <v>44075</v>
      </c>
      <c r="K19" s="27">
        <v>46296</v>
      </c>
      <c r="L19" s="27">
        <v>14245</v>
      </c>
      <c r="M19" s="27">
        <v>193667</v>
      </c>
      <c r="N19" s="27">
        <v>12368</v>
      </c>
      <c r="O19" s="27">
        <f t="shared" si="0"/>
        <v>266576</v>
      </c>
      <c r="P19" s="21">
        <f t="shared" si="6"/>
        <v>0.31090271596681635</v>
      </c>
      <c r="Q19" s="21"/>
      <c r="R19" s="21"/>
      <c r="S19" s="21"/>
      <c r="T19" s="21"/>
      <c r="U19" s="21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35">
      <c r="A20" s="24">
        <v>44105</v>
      </c>
      <c r="B20" s="20">
        <v>66386169.357957482</v>
      </c>
      <c r="C20" s="21">
        <f t="shared" si="5"/>
        <v>0.31936739431645889</v>
      </c>
      <c r="D20" s="21"/>
      <c r="E20" s="21"/>
      <c r="F20" s="21"/>
      <c r="G20" s="21"/>
      <c r="H20" s="21"/>
      <c r="I20" s="23"/>
      <c r="J20" s="22">
        <v>44105</v>
      </c>
      <c r="K20" s="27">
        <v>52570</v>
      </c>
      <c r="L20" s="27">
        <v>16293</v>
      </c>
      <c r="M20" s="27">
        <v>189051</v>
      </c>
      <c r="N20" s="27">
        <v>19219</v>
      </c>
      <c r="O20" s="27">
        <f t="shared" si="0"/>
        <v>277133</v>
      </c>
      <c r="P20" s="21">
        <f t="shared" si="6"/>
        <v>0.32892011124964038</v>
      </c>
      <c r="Q20" s="21"/>
      <c r="R20" s="21"/>
      <c r="S20" s="21"/>
      <c r="T20" s="21"/>
      <c r="U20" s="21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35">
      <c r="A21" s="24">
        <v>44136</v>
      </c>
      <c r="B21" s="20">
        <v>93594797.586753517</v>
      </c>
      <c r="C21" s="21">
        <f t="shared" si="5"/>
        <v>0.35306057880040709</v>
      </c>
      <c r="D21" s="21"/>
      <c r="E21" s="21"/>
      <c r="F21" s="21"/>
      <c r="G21" s="21"/>
      <c r="H21" s="21"/>
      <c r="I21" s="23"/>
      <c r="J21" s="22">
        <v>44136</v>
      </c>
      <c r="K21" s="27">
        <v>81128</v>
      </c>
      <c r="L21" s="27">
        <v>17899</v>
      </c>
      <c r="M21" s="27">
        <v>254303</v>
      </c>
      <c r="N21" s="27">
        <v>37668</v>
      </c>
      <c r="O21" s="27">
        <f t="shared" si="0"/>
        <v>390998</v>
      </c>
      <c r="P21" s="21">
        <f t="shared" si="6"/>
        <v>0.46417618136404998</v>
      </c>
      <c r="Q21" s="21"/>
      <c r="R21" s="21"/>
      <c r="S21" s="21"/>
      <c r="T21" s="21"/>
      <c r="U21" s="21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35">
      <c r="A22" s="24">
        <v>44166</v>
      </c>
      <c r="B22" s="20">
        <v>76616336.831405848</v>
      </c>
      <c r="C22" s="21">
        <f t="shared" si="5"/>
        <v>0.12102489800591791</v>
      </c>
      <c r="D22" s="21"/>
      <c r="E22" s="21"/>
      <c r="F22" s="21"/>
      <c r="G22" s="21"/>
      <c r="H22" s="21"/>
      <c r="I22" s="23"/>
      <c r="J22" s="22">
        <v>44166</v>
      </c>
      <c r="K22" s="27">
        <v>63014</v>
      </c>
      <c r="L22" s="27">
        <v>15032</v>
      </c>
      <c r="M22" s="27">
        <v>228946</v>
      </c>
      <c r="N22" s="27">
        <v>28189</v>
      </c>
      <c r="O22" s="27">
        <f t="shared" si="0"/>
        <v>335181</v>
      </c>
      <c r="P22" s="21">
        <f t="shared" si="6"/>
        <v>0.28386422136422135</v>
      </c>
      <c r="Q22" s="21"/>
      <c r="R22" s="21"/>
      <c r="S22" s="21"/>
      <c r="T22" s="21"/>
      <c r="U22" s="21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35">
      <c r="A23" s="24">
        <v>44197</v>
      </c>
      <c r="B23" s="20">
        <v>55550115.350618795</v>
      </c>
      <c r="C23" s="21">
        <f t="shared" si="5"/>
        <v>0.26090512572634433</v>
      </c>
      <c r="D23" s="21"/>
      <c r="E23" s="21"/>
      <c r="F23" s="21"/>
      <c r="G23" s="21"/>
      <c r="H23" s="21"/>
      <c r="I23" s="23"/>
      <c r="J23" s="22">
        <v>44197</v>
      </c>
      <c r="K23" s="27">
        <v>39365</v>
      </c>
      <c r="L23" s="27">
        <v>13316</v>
      </c>
      <c r="M23" s="27">
        <v>160622</v>
      </c>
      <c r="N23" s="27">
        <v>20096</v>
      </c>
      <c r="O23" s="27">
        <f t="shared" si="0"/>
        <v>233399</v>
      </c>
      <c r="P23" s="21">
        <f t="shared" si="6"/>
        <v>0.38826335480570773</v>
      </c>
      <c r="Q23" s="21"/>
      <c r="R23" s="21"/>
      <c r="S23" s="21"/>
      <c r="T23" s="21"/>
      <c r="U23" s="21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35">
      <c r="A24" s="24">
        <v>44228</v>
      </c>
      <c r="B24" s="20">
        <v>46248334.351574719</v>
      </c>
      <c r="C24" s="21">
        <f t="shared" si="5"/>
        <v>0.20266820915912037</v>
      </c>
      <c r="D24" s="21"/>
      <c r="E24" s="21"/>
      <c r="F24" s="21"/>
      <c r="G24" s="21"/>
      <c r="H24" s="21"/>
      <c r="I24" s="23"/>
      <c r="J24" s="22">
        <v>44228</v>
      </c>
      <c r="K24" s="27">
        <v>33466</v>
      </c>
      <c r="L24" s="27">
        <v>10303</v>
      </c>
      <c r="M24" s="27">
        <v>133814</v>
      </c>
      <c r="N24" s="27">
        <v>9420</v>
      </c>
      <c r="O24" s="27">
        <f t="shared" si="0"/>
        <v>187003</v>
      </c>
      <c r="P24" s="21">
        <f t="shared" si="6"/>
        <v>0.15221999038805162</v>
      </c>
      <c r="Q24" s="21"/>
      <c r="R24" s="21"/>
      <c r="S24" s="21"/>
      <c r="T24" s="21"/>
      <c r="U24" s="21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35">
      <c r="A25" s="24">
        <v>44256</v>
      </c>
      <c r="B25" s="20">
        <v>57037531.88143336</v>
      </c>
      <c r="C25" s="21">
        <f t="shared" si="5"/>
        <v>0.43777782263463921</v>
      </c>
      <c r="D25" s="21"/>
      <c r="E25" s="21"/>
      <c r="F25" s="21"/>
      <c r="G25" s="21"/>
      <c r="H25" s="21"/>
      <c r="I25" s="23"/>
      <c r="J25" s="22">
        <v>44256</v>
      </c>
      <c r="K25" s="27">
        <v>44437</v>
      </c>
      <c r="L25" s="27">
        <v>14409</v>
      </c>
      <c r="M25" s="27">
        <v>185838</v>
      </c>
      <c r="N25" s="27">
        <v>12860</v>
      </c>
      <c r="O25" s="27">
        <f t="shared" si="0"/>
        <v>257544</v>
      </c>
      <c r="P25" s="21">
        <f t="shared" si="6"/>
        <v>0.3332436028182284</v>
      </c>
      <c r="Q25" s="21"/>
      <c r="R25" s="21"/>
      <c r="S25" s="21"/>
      <c r="T25" s="21"/>
      <c r="U25" s="21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35">
      <c r="A26" s="24">
        <v>44287</v>
      </c>
      <c r="B26" s="20">
        <v>57344473.011219084</v>
      </c>
      <c r="C26" s="21">
        <f t="shared" si="5"/>
        <v>0.17395354657899673</v>
      </c>
      <c r="D26" s="21"/>
      <c r="E26" s="21"/>
      <c r="F26" s="21"/>
      <c r="G26" s="21"/>
      <c r="H26" s="21"/>
      <c r="I26" s="23"/>
      <c r="J26" s="22">
        <v>44287</v>
      </c>
      <c r="K26" s="27">
        <v>49789</v>
      </c>
      <c r="L26" s="27">
        <v>18037</v>
      </c>
      <c r="M26" s="27">
        <v>319883</v>
      </c>
      <c r="N26" s="27">
        <v>21714</v>
      </c>
      <c r="O26" s="27">
        <f t="shared" si="0"/>
        <v>409423</v>
      </c>
      <c r="P26" s="21">
        <f t="shared" si="6"/>
        <v>0.43936480258185179</v>
      </c>
      <c r="Q26" s="21"/>
      <c r="R26" s="21"/>
      <c r="S26" s="21"/>
      <c r="T26" s="21"/>
      <c r="U26" s="21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35">
      <c r="A27" s="24">
        <v>44317</v>
      </c>
      <c r="B27" s="20">
        <v>66542771.874917977</v>
      </c>
      <c r="C27" s="21">
        <f t="shared" si="5"/>
        <v>-9.775878571696052E-2</v>
      </c>
      <c r="D27" s="21"/>
      <c r="E27" s="21"/>
      <c r="F27" s="21"/>
      <c r="G27" s="21"/>
      <c r="H27" s="21"/>
      <c r="I27" s="23"/>
      <c r="J27" s="22">
        <v>44317</v>
      </c>
      <c r="K27" s="27">
        <v>51926</v>
      </c>
      <c r="L27" s="27">
        <v>20354</v>
      </c>
      <c r="M27" s="27">
        <v>223430</v>
      </c>
      <c r="N27" s="27">
        <v>13343</v>
      </c>
      <c r="O27" s="27">
        <f t="shared" si="0"/>
        <v>309053</v>
      </c>
      <c r="P27" s="21">
        <f t="shared" si="6"/>
        <v>-0.1107821473374075</v>
      </c>
      <c r="Q27" s="21"/>
      <c r="R27" s="21"/>
      <c r="S27" s="21"/>
      <c r="T27" s="21"/>
      <c r="U27" s="21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35">
      <c r="A28" s="24">
        <v>44348</v>
      </c>
      <c r="B28" s="20">
        <v>68559641.334438294</v>
      </c>
      <c r="C28" s="21">
        <f t="shared" si="5"/>
        <v>3.9499349493527958E-2</v>
      </c>
      <c r="D28" s="21"/>
      <c r="E28" s="21"/>
      <c r="F28" s="21"/>
      <c r="G28" s="21"/>
      <c r="H28" s="21"/>
      <c r="I28" s="23"/>
      <c r="J28" s="22">
        <v>44348</v>
      </c>
      <c r="K28" s="27">
        <v>42629</v>
      </c>
      <c r="L28" s="27">
        <v>23113</v>
      </c>
      <c r="M28" s="27">
        <v>201358</v>
      </c>
      <c r="N28" s="27">
        <v>14294</v>
      </c>
      <c r="O28" s="27">
        <f t="shared" si="0"/>
        <v>281394</v>
      </c>
      <c r="P28" s="21">
        <f t="shared" si="6"/>
        <v>1.1598616704854342E-3</v>
      </c>
      <c r="Q28" s="21"/>
      <c r="R28" s="21"/>
      <c r="S28" s="21"/>
      <c r="T28" s="21"/>
      <c r="U28" s="21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35">
      <c r="A29" s="24">
        <v>44378</v>
      </c>
      <c r="B29" s="20">
        <v>64174550.704547711</v>
      </c>
      <c r="C29" s="21">
        <f t="shared" si="5"/>
        <v>-0.118038902883768</v>
      </c>
      <c r="D29" s="21"/>
      <c r="E29" s="21"/>
      <c r="F29" s="21"/>
      <c r="G29" s="21"/>
      <c r="H29" s="21"/>
      <c r="I29" s="23"/>
      <c r="J29" s="22">
        <v>44378</v>
      </c>
      <c r="K29" s="27">
        <v>49019</v>
      </c>
      <c r="L29" s="27">
        <v>27181</v>
      </c>
      <c r="M29" s="27">
        <v>198644</v>
      </c>
      <c r="N29" s="27">
        <v>13542</v>
      </c>
      <c r="O29" s="27">
        <f t="shared" si="0"/>
        <v>288386</v>
      </c>
      <c r="P29" s="21">
        <f t="shared" si="6"/>
        <v>6.2453487772349818E-2</v>
      </c>
      <c r="Q29" s="21"/>
      <c r="R29" s="21"/>
      <c r="S29" s="21"/>
      <c r="T29" s="21"/>
      <c r="U29" s="21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35">
      <c r="A30" s="24">
        <v>44409</v>
      </c>
      <c r="B30" s="20">
        <v>60004481.477524012</v>
      </c>
      <c r="C30" s="21">
        <f t="shared" si="5"/>
        <v>-1.4342331679690398E-2</v>
      </c>
      <c r="D30" s="21"/>
      <c r="E30" s="21"/>
      <c r="F30" s="21"/>
      <c r="G30" s="21"/>
      <c r="H30" s="21"/>
      <c r="I30" s="23"/>
      <c r="J30" s="22">
        <v>44409</v>
      </c>
      <c r="K30" s="27">
        <v>61955</v>
      </c>
      <c r="L30" s="27">
        <v>22751</v>
      </c>
      <c r="M30" s="27">
        <v>223206</v>
      </c>
      <c r="N30" s="27">
        <v>16702</v>
      </c>
      <c r="O30" s="27">
        <f t="shared" si="0"/>
        <v>324614</v>
      </c>
      <c r="P30" s="21">
        <f t="shared" si="6"/>
        <v>0.16035931696889758</v>
      </c>
      <c r="Q30" s="21"/>
      <c r="R30" s="21"/>
      <c r="S30" s="21"/>
      <c r="T30" s="21"/>
      <c r="U30" s="2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35">
      <c r="A31" s="24">
        <v>44440</v>
      </c>
      <c r="B31" s="20">
        <v>60472975.439401351</v>
      </c>
      <c r="C31" s="21">
        <f t="shared" si="5"/>
        <v>-3.4306289922184742E-2</v>
      </c>
      <c r="D31" s="21"/>
      <c r="E31" s="21"/>
      <c r="F31" s="21"/>
      <c r="G31" s="21"/>
      <c r="H31" s="21"/>
      <c r="I31" s="23"/>
      <c r="J31" s="22">
        <v>44440</v>
      </c>
      <c r="K31" s="27">
        <v>84285</v>
      </c>
      <c r="L31" s="27">
        <v>23448</v>
      </c>
      <c r="M31" s="27">
        <v>237115</v>
      </c>
      <c r="N31" s="27">
        <v>8086</v>
      </c>
      <c r="O31" s="27">
        <f t="shared" si="0"/>
        <v>352934</v>
      </c>
      <c r="P31" s="21">
        <f t="shared" si="6"/>
        <v>0.32395264389892564</v>
      </c>
      <c r="Q31" s="21"/>
      <c r="R31" s="21"/>
      <c r="S31" s="21"/>
      <c r="T31" s="21"/>
      <c r="U31" s="21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35">
      <c r="A32" s="24">
        <v>44470</v>
      </c>
      <c r="B32" s="20">
        <v>63059170.218563348</v>
      </c>
      <c r="C32" s="21">
        <f t="shared" si="5"/>
        <v>-5.0115847496107084E-2</v>
      </c>
      <c r="D32" s="21"/>
      <c r="E32" s="21"/>
      <c r="F32" s="21"/>
      <c r="G32" s="21"/>
      <c r="H32" s="21"/>
      <c r="I32" s="23"/>
      <c r="J32" s="22">
        <v>44470</v>
      </c>
      <c r="K32" s="27">
        <v>95301</v>
      </c>
      <c r="L32" s="27">
        <v>29484</v>
      </c>
      <c r="M32" s="27">
        <v>267875</v>
      </c>
      <c r="N32" s="27">
        <v>15900</v>
      </c>
      <c r="O32" s="27">
        <f t="shared" si="0"/>
        <v>408560</v>
      </c>
      <c r="P32" s="21">
        <f t="shared" si="6"/>
        <v>0.47423800124849802</v>
      </c>
      <c r="Q32" s="21"/>
      <c r="R32" s="21"/>
      <c r="S32" s="21"/>
      <c r="T32" s="21"/>
      <c r="U32" s="2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35">
      <c r="A33" s="24">
        <v>44501</v>
      </c>
      <c r="B33" s="20">
        <v>85712002.269638032</v>
      </c>
      <c r="C33" s="21">
        <f t="shared" si="5"/>
        <v>-8.4222579890820118E-2</v>
      </c>
      <c r="D33" s="21"/>
      <c r="E33" s="21"/>
      <c r="F33" s="21"/>
      <c r="G33" s="21"/>
      <c r="H33" s="21"/>
      <c r="I33" s="23"/>
      <c r="J33" s="22">
        <v>44501</v>
      </c>
      <c r="K33" s="27">
        <v>140074</v>
      </c>
      <c r="L33" s="27">
        <v>38439</v>
      </c>
      <c r="M33" s="27">
        <v>380063</v>
      </c>
      <c r="N33" s="27">
        <v>59829</v>
      </c>
      <c r="O33" s="27">
        <f t="shared" si="0"/>
        <v>618405</v>
      </c>
      <c r="P33" s="21">
        <f t="shared" si="6"/>
        <v>0.58160655553225338</v>
      </c>
      <c r="Q33" s="21"/>
      <c r="R33" s="21"/>
      <c r="S33" s="21"/>
      <c r="T33" s="21"/>
      <c r="U33" s="21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35">
      <c r="A34" s="24">
        <v>44531</v>
      </c>
      <c r="B34" s="20">
        <v>66362042.376787581</v>
      </c>
      <c r="C34" s="21">
        <f t="shared" si="5"/>
        <v>-0.13383952925317782</v>
      </c>
      <c r="D34" s="21"/>
      <c r="E34" s="21"/>
      <c r="F34" s="21"/>
      <c r="G34" s="21"/>
      <c r="H34" s="21"/>
      <c r="I34" s="23"/>
      <c r="J34" s="22">
        <v>44531</v>
      </c>
      <c r="K34" s="27">
        <v>107565</v>
      </c>
      <c r="L34" s="27">
        <v>25873</v>
      </c>
      <c r="M34" s="27">
        <v>302697</v>
      </c>
      <c r="N34" s="27">
        <v>19993</v>
      </c>
      <c r="O34" s="27">
        <f t="shared" si="0"/>
        <v>456128</v>
      </c>
      <c r="P34" s="21">
        <f t="shared" si="6"/>
        <v>0.36084085911790942</v>
      </c>
      <c r="Q34" s="21"/>
      <c r="R34" s="21"/>
      <c r="S34" s="21"/>
      <c r="T34" s="21"/>
      <c r="U34" s="2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35">
      <c r="A35" s="24">
        <v>44562</v>
      </c>
      <c r="B35" s="20">
        <v>51970226.894365504</v>
      </c>
      <c r="C35" s="21">
        <f t="shared" si="5"/>
        <v>-6.4444302836419082E-2</v>
      </c>
      <c r="D35" s="21"/>
      <c r="E35" s="21"/>
      <c r="F35" s="21"/>
      <c r="G35" s="21"/>
      <c r="H35" s="21"/>
      <c r="I35" s="23"/>
      <c r="J35" s="22">
        <v>44562</v>
      </c>
      <c r="K35" s="27">
        <v>62905</v>
      </c>
      <c r="L35" s="27">
        <v>19488</v>
      </c>
      <c r="M35" s="27">
        <v>200496</v>
      </c>
      <c r="N35" s="27">
        <v>18907</v>
      </c>
      <c r="O35" s="27">
        <f t="shared" si="0"/>
        <v>301796</v>
      </c>
      <c r="P35" s="21">
        <f t="shared" si="6"/>
        <v>0.29304752805281942</v>
      </c>
      <c r="Q35" s="21"/>
      <c r="R35" s="21"/>
      <c r="S35" s="21"/>
      <c r="T35" s="21"/>
      <c r="U35" s="21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35">
      <c r="A36" s="24">
        <v>44593</v>
      </c>
      <c r="B36" s="20">
        <v>41462606.320962906</v>
      </c>
      <c r="C36" s="21">
        <f t="shared" si="5"/>
        <v>-0.10347892735403698</v>
      </c>
      <c r="D36" s="21"/>
      <c r="E36" s="21"/>
      <c r="F36" s="21"/>
      <c r="G36" s="21"/>
      <c r="H36" s="21"/>
      <c r="I36" s="23"/>
      <c r="J36" s="22">
        <v>44593</v>
      </c>
      <c r="K36" s="27">
        <v>48323</v>
      </c>
      <c r="L36" s="27">
        <v>15232</v>
      </c>
      <c r="M36" s="27">
        <v>179958</v>
      </c>
      <c r="N36" s="27">
        <v>22268</v>
      </c>
      <c r="O36" s="27">
        <f t="shared" si="0"/>
        <v>265781</v>
      </c>
      <c r="P36" s="21">
        <f t="shared" si="6"/>
        <v>0.42126596899514979</v>
      </c>
      <c r="Q36" s="21"/>
      <c r="R36" s="21"/>
      <c r="S36" s="21"/>
      <c r="T36" s="21"/>
      <c r="U36" s="2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35">
      <c r="A37" s="24">
        <v>44621</v>
      </c>
      <c r="B37" s="20">
        <v>55221540.942932829</v>
      </c>
      <c r="C37" s="21">
        <f t="shared" si="5"/>
        <v>-3.1838525942453434E-2</v>
      </c>
      <c r="D37" s="21"/>
      <c r="E37" s="21"/>
      <c r="F37" s="21"/>
      <c r="G37" s="21"/>
      <c r="H37" s="21"/>
      <c r="I37" s="23"/>
      <c r="J37" s="22">
        <v>44621</v>
      </c>
      <c r="K37" s="27">
        <v>58849</v>
      </c>
      <c r="L37" s="27">
        <v>19145</v>
      </c>
      <c r="M37" s="27">
        <v>260498</v>
      </c>
      <c r="N37" s="27">
        <v>24759</v>
      </c>
      <c r="O37" s="27">
        <f t="shared" si="0"/>
        <v>363251</v>
      </c>
      <c r="P37" s="21">
        <f t="shared" si="6"/>
        <v>0.41044248749728202</v>
      </c>
      <c r="Q37" s="21"/>
      <c r="R37" s="21"/>
      <c r="S37" s="21"/>
      <c r="T37" s="21"/>
      <c r="U37" s="21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35">
      <c r="A38" s="24">
        <v>44652</v>
      </c>
      <c r="B38" s="20">
        <v>52882869.290623531</v>
      </c>
      <c r="C38" s="21">
        <f t="shared" si="5"/>
        <v>-7.7803552571189705E-2</v>
      </c>
      <c r="D38" s="21"/>
      <c r="E38" s="21"/>
      <c r="F38" s="21"/>
      <c r="G38" s="21"/>
      <c r="H38" s="21"/>
      <c r="I38" s="23"/>
      <c r="J38" s="22">
        <v>44652</v>
      </c>
      <c r="K38" s="27">
        <v>67452</v>
      </c>
      <c r="L38" s="27">
        <v>25754</v>
      </c>
      <c r="M38" s="27">
        <v>256225</v>
      </c>
      <c r="N38" s="27">
        <v>27532</v>
      </c>
      <c r="O38" s="27">
        <f t="shared" si="0"/>
        <v>376963</v>
      </c>
      <c r="P38" s="21">
        <f t="shared" si="6"/>
        <v>-7.9282307051631196E-2</v>
      </c>
      <c r="Q38" s="21"/>
      <c r="R38" s="21"/>
      <c r="S38" s="21"/>
      <c r="T38" s="21"/>
      <c r="U38" s="2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35">
      <c r="A39" s="24">
        <v>44682</v>
      </c>
      <c r="B39" s="20">
        <v>60845887.157875404</v>
      </c>
      <c r="C39" s="21">
        <f t="shared" si="5"/>
        <v>-8.5612374665593155E-2</v>
      </c>
      <c r="D39" s="21"/>
      <c r="E39" s="21"/>
      <c r="F39" s="21"/>
      <c r="G39" s="21"/>
      <c r="H39" s="21"/>
      <c r="I39" s="23"/>
      <c r="J39" s="22">
        <v>44682</v>
      </c>
      <c r="K39" s="27">
        <v>57176</v>
      </c>
      <c r="L39" s="27">
        <v>29763</v>
      </c>
      <c r="M39" s="27">
        <v>288803</v>
      </c>
      <c r="N39" s="27">
        <v>32986</v>
      </c>
      <c r="O39" s="27">
        <f t="shared" si="0"/>
        <v>408728</v>
      </c>
      <c r="P39" s="21">
        <f t="shared" si="6"/>
        <v>0.32251749699889665</v>
      </c>
      <c r="Q39" s="21"/>
      <c r="R39" s="21"/>
      <c r="S39" s="21"/>
      <c r="T39" s="21"/>
      <c r="U39" s="21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x14ac:dyDescent="0.3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x14ac:dyDescent="0.3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x14ac:dyDescent="0.3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x14ac:dyDescent="0.3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x14ac:dyDescent="0.3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x14ac:dyDescent="0.3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x14ac:dyDescent="0.3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x14ac:dyDescent="0.3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x14ac:dyDescent="0.3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x14ac:dyDescent="0.3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x14ac:dyDescent="0.3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3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x14ac:dyDescent="0.3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x14ac:dyDescent="0.3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x14ac:dyDescent="0.3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x14ac:dyDescent="0.3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x14ac:dyDescent="0.3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x14ac:dyDescent="0.3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x14ac:dyDescent="0.3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x14ac:dyDescent="0.3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x14ac:dyDescent="0.3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x14ac:dyDescent="0.3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x14ac:dyDescent="0.3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x14ac:dyDescent="0.3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x14ac:dyDescent="0.3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38" x14ac:dyDescent="0.3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38" x14ac:dyDescent="0.3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x14ac:dyDescent="0.3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9745-4AD8-4307-8024-EA66A2FDE520}">
  <dimension ref="A1:AG64"/>
  <sheetViews>
    <sheetView topLeftCell="E1" zoomScale="65" zoomScaleNormal="65" workbookViewId="0">
      <selection activeCell="K2" sqref="K2:M2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0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2" max="13" width="8.81640625" bestFit="1" customWidth="1"/>
    <col min="14" max="14" width="11.08984375" bestFit="1" customWidth="1"/>
    <col min="15" max="15" width="11.08984375" style="19" customWidth="1"/>
    <col min="16" max="16" width="9.7265625" style="19" bestFit="1" customWidth="1"/>
    <col min="17" max="17" width="15.36328125" style="19" bestFit="1" customWidth="1"/>
    <col min="18" max="18" width="10.453125" style="19" bestFit="1" customWidth="1"/>
    <col min="19" max="19" width="11.26953125" style="19" bestFit="1" customWidth="1"/>
    <col min="21" max="21" width="9.7265625" bestFit="1" customWidth="1"/>
    <col min="22" max="22" width="8.1796875" bestFit="1" customWidth="1"/>
    <col min="23" max="23" width="10.453125" bestFit="1" customWidth="1"/>
    <col min="24" max="24" width="11.26953125" bestFit="1" customWidth="1"/>
    <col min="26" max="26" width="20.6328125" customWidth="1"/>
    <col min="27" max="27" width="12.453125" bestFit="1" customWidth="1"/>
    <col min="28" max="29" width="11.81640625" bestFit="1" customWidth="1"/>
  </cols>
  <sheetData>
    <row r="1" spans="1:33" x14ac:dyDescent="0.35">
      <c r="A1" s="23" t="s">
        <v>127</v>
      </c>
      <c r="B1" s="23"/>
      <c r="C1" s="23"/>
      <c r="D1" s="23"/>
      <c r="E1" s="23"/>
      <c r="F1" s="23"/>
      <c r="G1" s="23"/>
      <c r="H1" s="23"/>
      <c r="I1" s="23"/>
      <c r="J1" s="23" t="s">
        <v>130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 t="s">
        <v>205</v>
      </c>
      <c r="V1" s="23"/>
      <c r="W1" s="23"/>
      <c r="X1" s="23"/>
      <c r="Y1" s="23"/>
      <c r="Z1" s="19" t="s">
        <v>230</v>
      </c>
      <c r="AA1" s="19"/>
      <c r="AB1" s="19"/>
      <c r="AC1" s="19"/>
      <c r="AD1" s="23"/>
      <c r="AE1" s="23"/>
      <c r="AF1" s="23"/>
      <c r="AG1" s="23"/>
    </row>
    <row r="2" spans="1:33" x14ac:dyDescent="0.35">
      <c r="A2" s="23" t="s">
        <v>16</v>
      </c>
      <c r="B2" s="23" t="s">
        <v>18</v>
      </c>
      <c r="C2" s="23" t="s">
        <v>12</v>
      </c>
      <c r="D2" s="23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128</v>
      </c>
      <c r="L2" s="23" t="s">
        <v>129</v>
      </c>
      <c r="M2" s="23" t="s">
        <v>15</v>
      </c>
      <c r="N2" s="23" t="s">
        <v>12</v>
      </c>
      <c r="O2" s="23"/>
      <c r="P2" s="19" t="s">
        <v>14</v>
      </c>
      <c r="Q2" s="19" t="s">
        <v>13</v>
      </c>
      <c r="R2" s="12" t="s">
        <v>12</v>
      </c>
      <c r="S2" s="12" t="s">
        <v>11</v>
      </c>
      <c r="T2" s="23"/>
      <c r="U2" s="23" t="s">
        <v>14</v>
      </c>
      <c r="V2" s="23" t="s">
        <v>162</v>
      </c>
      <c r="W2" s="21" t="s">
        <v>12</v>
      </c>
      <c r="X2" s="21" t="s">
        <v>11</v>
      </c>
      <c r="Y2" s="23"/>
      <c r="Z2" s="19" t="s">
        <v>231</v>
      </c>
      <c r="AA2" s="19" t="s">
        <v>232</v>
      </c>
      <c r="AB2" s="19" t="s">
        <v>233</v>
      </c>
      <c r="AC2" s="19" t="s">
        <v>234</v>
      </c>
      <c r="AD2" s="23"/>
      <c r="AE2" s="23"/>
      <c r="AF2" s="23"/>
      <c r="AG2" s="23"/>
    </row>
    <row r="3" spans="1:33" x14ac:dyDescent="0.35">
      <c r="A3" s="22">
        <v>43586</v>
      </c>
      <c r="B3" s="20">
        <v>2258431.14</v>
      </c>
      <c r="C3" s="23"/>
      <c r="D3" s="23"/>
      <c r="E3" s="19" t="s">
        <v>218</v>
      </c>
      <c r="F3" s="19">
        <f>SUM(B3:B5)</f>
        <v>6368458.4700000007</v>
      </c>
      <c r="G3" s="12"/>
      <c r="H3" s="12"/>
      <c r="I3" s="23"/>
      <c r="J3" s="22">
        <v>43586</v>
      </c>
      <c r="K3" s="27"/>
      <c r="L3" s="27">
        <v>14128</v>
      </c>
      <c r="M3" s="27">
        <f>SUM(K3:L3)</f>
        <v>14128</v>
      </c>
      <c r="N3" s="23"/>
      <c r="O3" s="23"/>
      <c r="P3" s="19" t="s">
        <v>218</v>
      </c>
      <c r="Q3" s="4">
        <f>SUM(M3:M5)</f>
        <v>42338</v>
      </c>
      <c r="R3" s="12"/>
      <c r="S3" s="12"/>
      <c r="T3" s="23"/>
      <c r="U3" s="19" t="s">
        <v>218</v>
      </c>
      <c r="V3" s="26">
        <v>308</v>
      </c>
      <c r="W3" s="21"/>
      <c r="X3" s="21"/>
      <c r="Y3" s="23"/>
      <c r="Z3" s="19" t="s">
        <v>235</v>
      </c>
      <c r="AA3" s="19">
        <f>SLOPE(W7:W14,G7:G14)</f>
        <v>-1.8523305861194681</v>
      </c>
      <c r="AB3" s="19">
        <f>INTERCEPT(W7:W14,G7:G14)</f>
        <v>0.24732007752039922</v>
      </c>
      <c r="AC3" s="19">
        <f>RSQ(W7:W14,G7:G14)</f>
        <v>0.71394920749384339</v>
      </c>
      <c r="AD3" s="23"/>
      <c r="AE3" s="23"/>
      <c r="AF3" s="23"/>
      <c r="AG3" s="23"/>
    </row>
    <row r="4" spans="1:33" x14ac:dyDescent="0.35">
      <c r="A4" s="22">
        <v>43617</v>
      </c>
      <c r="B4" s="20">
        <v>2121557.31</v>
      </c>
      <c r="C4" s="23"/>
      <c r="D4" s="23"/>
      <c r="E4" s="19" t="s">
        <v>219</v>
      </c>
      <c r="F4" s="19">
        <f>SUM(B6:B8)</f>
        <v>5846435.0300000003</v>
      </c>
      <c r="G4" s="12"/>
      <c r="H4" s="12">
        <f>(SUM(B6:B8)-SUM(B3:B5))/SUM(B3:B5)</f>
        <v>-8.1970141198078716E-2</v>
      </c>
      <c r="I4" s="23"/>
      <c r="J4" s="22">
        <v>43617</v>
      </c>
      <c r="K4" s="27"/>
      <c r="L4" s="27">
        <v>14772</v>
      </c>
      <c r="M4" s="27">
        <f t="shared" ref="M4:M39" si="0">SUM(K4:L4)</f>
        <v>14772</v>
      </c>
      <c r="N4" s="23"/>
      <c r="O4" s="23"/>
      <c r="P4" s="19" t="s">
        <v>219</v>
      </c>
      <c r="Q4" s="4">
        <f>SUM(M6:M8)</f>
        <v>51303</v>
      </c>
      <c r="R4" s="12"/>
      <c r="S4" s="12">
        <f>(SUM(M6:M8)-SUM(M3:M5))/SUM(M3:M5)</f>
        <v>0.2117483112097879</v>
      </c>
      <c r="T4" s="23"/>
      <c r="U4" s="19" t="s">
        <v>219</v>
      </c>
      <c r="V4" s="26">
        <v>294.2</v>
      </c>
      <c r="W4" s="21"/>
      <c r="X4" s="21">
        <f t="shared" ref="X4:X14" si="1">(V4-V3)/V3</f>
        <v>-4.4805194805194841E-2</v>
      </c>
      <c r="Y4" s="23"/>
      <c r="Z4" s="19" t="s">
        <v>236</v>
      </c>
      <c r="AA4" s="19">
        <f>SLOPE(X4:X14,H4:H14)</f>
        <v>-1.311985732096512</v>
      </c>
      <c r="AB4" s="19">
        <f>INTERCEPT(X4:X14,H4:H14)</f>
        <v>6.841540708257654E-2</v>
      </c>
      <c r="AC4" s="19">
        <f>RSQ(X4:X14,H4:H14)</f>
        <v>0.5281355646523036</v>
      </c>
      <c r="AD4" s="23"/>
      <c r="AE4" s="23"/>
      <c r="AF4" s="23"/>
      <c r="AG4" s="23"/>
    </row>
    <row r="5" spans="1:33" x14ac:dyDescent="0.35">
      <c r="A5" s="22">
        <v>43647</v>
      </c>
      <c r="B5" s="20">
        <v>1988470.02</v>
      </c>
      <c r="C5" s="23"/>
      <c r="D5" s="23"/>
      <c r="E5" s="19" t="s">
        <v>220</v>
      </c>
      <c r="F5" s="19">
        <f>SUM(B9:B11)</f>
        <v>5381479.5800000001</v>
      </c>
      <c r="G5" s="12"/>
      <c r="H5" s="12">
        <f>(SUM(B9:B11)-SUM(B6:B8))/SUM(B6:B8)</f>
        <v>-7.9528028211065263E-2</v>
      </c>
      <c r="I5" s="23"/>
      <c r="J5" s="22">
        <v>43647</v>
      </c>
      <c r="K5" s="27"/>
      <c r="L5" s="27">
        <v>13438</v>
      </c>
      <c r="M5" s="27">
        <f t="shared" si="0"/>
        <v>13438</v>
      </c>
      <c r="N5" s="23"/>
      <c r="O5" s="23"/>
      <c r="P5" s="19" t="s">
        <v>220</v>
      </c>
      <c r="Q5" s="4">
        <f>SUM(M9:M11)</f>
        <v>52717</v>
      </c>
      <c r="R5" s="12"/>
      <c r="S5" s="12">
        <f>(SUM(M9:M11)-SUM(M6:M8))/SUM(M6:M8)</f>
        <v>2.7561741028789739E-2</v>
      </c>
      <c r="T5" s="23"/>
      <c r="U5" s="19" t="s">
        <v>220</v>
      </c>
      <c r="V5" s="26">
        <v>302.89999999999998</v>
      </c>
      <c r="W5" s="21"/>
      <c r="X5" s="21">
        <f t="shared" si="1"/>
        <v>2.9571719918422803E-2</v>
      </c>
      <c r="Y5" s="23"/>
      <c r="Z5" s="19" t="s">
        <v>237</v>
      </c>
      <c r="AA5" s="19">
        <f>SLOPE(W7:W14,R7:R14)</f>
        <v>1.0080815659778884E-2</v>
      </c>
      <c r="AB5" s="19">
        <f>INTERCEPT(W7:W14,R7:R14)</f>
        <v>6.1821481373548544E-2</v>
      </c>
      <c r="AC5" s="19">
        <f>RSQ(W7:W14,R7:R14)</f>
        <v>1.7114117400196666E-2</v>
      </c>
      <c r="AD5" s="23"/>
      <c r="AE5" s="23"/>
      <c r="AF5" s="23"/>
      <c r="AG5" s="23"/>
    </row>
    <row r="6" spans="1:33" x14ac:dyDescent="0.35">
      <c r="A6" s="22">
        <v>43678</v>
      </c>
      <c r="B6" s="20">
        <v>2042380.06</v>
      </c>
      <c r="C6" s="23"/>
      <c r="D6" s="23"/>
      <c r="E6" s="19" t="s">
        <v>221</v>
      </c>
      <c r="F6" s="19">
        <f>SUM(B12:B14)</f>
        <v>5904791.2999999998</v>
      </c>
      <c r="G6" s="12"/>
      <c r="H6" s="12">
        <f>(SUM(B12:B14)-SUM(B9:B11))/SUM(B9:B11)</f>
        <v>9.7243093134620748E-2</v>
      </c>
      <c r="I6" s="23"/>
      <c r="J6" s="22">
        <v>43678</v>
      </c>
      <c r="K6" s="27"/>
      <c r="L6" s="27">
        <v>15419</v>
      </c>
      <c r="M6" s="27">
        <f t="shared" si="0"/>
        <v>15419</v>
      </c>
      <c r="N6" s="23"/>
      <c r="O6" s="23"/>
      <c r="P6" s="19" t="s">
        <v>221</v>
      </c>
      <c r="Q6" s="4">
        <f>SUM(M12:M14)</f>
        <v>106469</v>
      </c>
      <c r="R6" s="12"/>
      <c r="S6" s="12">
        <f>(SUM(M12:M14)-SUM(M9:M11))/SUM(M9:M11)</f>
        <v>1.0196331354212114</v>
      </c>
      <c r="T6" s="23"/>
      <c r="U6" s="19" t="s">
        <v>221</v>
      </c>
      <c r="V6" s="26">
        <v>306.10000000000002</v>
      </c>
      <c r="W6" s="21"/>
      <c r="X6" s="21">
        <f t="shared" si="1"/>
        <v>1.0564542753384107E-2</v>
      </c>
      <c r="Y6" s="23"/>
      <c r="Z6" s="19" t="s">
        <v>238</v>
      </c>
      <c r="AA6" s="19">
        <f>SLOPE(X4:X14,S4:S14)</f>
        <v>-2.3570228122190676E-2</v>
      </c>
      <c r="AB6" s="19">
        <f>INTERCEPT(X4:X14,S4:S14)</f>
        <v>7.4142773750669716E-2</v>
      </c>
      <c r="AC6" s="19">
        <f>RSQ(X4:X14,S4:S14)</f>
        <v>1.3592003905903141E-2</v>
      </c>
      <c r="AD6" s="23"/>
      <c r="AE6" s="23"/>
      <c r="AF6" s="23"/>
      <c r="AG6" s="23"/>
    </row>
    <row r="7" spans="1:33" x14ac:dyDescent="0.35">
      <c r="A7" s="22">
        <v>43709</v>
      </c>
      <c r="B7" s="20">
        <v>2046084.79</v>
      </c>
      <c r="C7" s="23"/>
      <c r="D7" s="23"/>
      <c r="E7" s="19" t="s">
        <v>222</v>
      </c>
      <c r="F7" s="19">
        <f>SUM(B15:B17)</f>
        <v>8117900.3599999994</v>
      </c>
      <c r="G7" s="12">
        <f t="shared" ref="G7:G14" si="2">(F7-F3)/F3</f>
        <v>0.27470413731064158</v>
      </c>
      <c r="H7" s="12">
        <f>(SUM(B15:B17)-SUM(B12:B14))/SUM(B12:B14)</f>
        <v>0.37479886206985835</v>
      </c>
      <c r="I7" s="23"/>
      <c r="J7" s="22">
        <v>43709</v>
      </c>
      <c r="K7" s="27"/>
      <c r="L7" s="27">
        <v>16441</v>
      </c>
      <c r="M7" s="27">
        <f t="shared" si="0"/>
        <v>16441</v>
      </c>
      <c r="N7" s="23"/>
      <c r="O7" s="23"/>
      <c r="P7" s="19" t="s">
        <v>222</v>
      </c>
      <c r="Q7" s="4">
        <f>SUM(M15:M17)</f>
        <v>44335</v>
      </c>
      <c r="R7" s="12">
        <f t="shared" ref="R7:R14" si="3">(Q7-Q3)/Q3</f>
        <v>4.716802872124333E-2</v>
      </c>
      <c r="S7" s="12">
        <f>(SUM(M15:M17)-SUM(M12:M14))/SUM(M12:M14)</f>
        <v>-0.58358771097690409</v>
      </c>
      <c r="T7" s="23"/>
      <c r="U7" s="19" t="s">
        <v>222</v>
      </c>
      <c r="V7" s="26">
        <v>161.1</v>
      </c>
      <c r="W7" s="21">
        <f t="shared" ref="W7:W14" si="4">(V7-V3)/V3</f>
        <v>-0.47694805194805195</v>
      </c>
      <c r="X7" s="21">
        <f t="shared" si="1"/>
        <v>-0.47370140476968314</v>
      </c>
      <c r="Y7" s="23"/>
      <c r="Z7" s="23"/>
      <c r="AA7" s="23"/>
      <c r="AB7" s="23"/>
      <c r="AC7" s="23"/>
      <c r="AD7" s="23"/>
      <c r="AE7" s="23"/>
      <c r="AF7" s="23"/>
      <c r="AG7" s="23"/>
    </row>
    <row r="8" spans="1:33" x14ac:dyDescent="0.35">
      <c r="A8" s="22">
        <v>43739</v>
      </c>
      <c r="B8" s="20">
        <v>1757970.18</v>
      </c>
      <c r="C8" s="23"/>
      <c r="D8" s="23"/>
      <c r="E8" s="19" t="s">
        <v>223</v>
      </c>
      <c r="F8" s="19">
        <f>SUM(B18:B20)</f>
        <v>6753427.0599999996</v>
      </c>
      <c r="G8" s="12">
        <f t="shared" si="2"/>
        <v>0.15513591194393198</v>
      </c>
      <c r="H8" s="12">
        <f>(SUM(B18:B20)-SUM(B15:B17))/SUM(B15:B17)</f>
        <v>-0.16808204578652897</v>
      </c>
      <c r="I8" s="23"/>
      <c r="J8" s="22">
        <v>43739</v>
      </c>
      <c r="K8" s="27"/>
      <c r="L8" s="27">
        <v>19443</v>
      </c>
      <c r="M8" s="27">
        <f t="shared" si="0"/>
        <v>19443</v>
      </c>
      <c r="N8" s="23"/>
      <c r="O8" s="23"/>
      <c r="P8" s="19" t="s">
        <v>223</v>
      </c>
      <c r="Q8" s="4">
        <f>SUM(M18:M20)</f>
        <v>32404</v>
      </c>
      <c r="R8" s="12">
        <f t="shared" si="3"/>
        <v>-0.36838001676315224</v>
      </c>
      <c r="S8" s="12">
        <f>(SUM(M18:M20)-SUM(M15:M17))/SUM(M15:M17)</f>
        <v>-0.26911018382767565</v>
      </c>
      <c r="T8" s="23"/>
      <c r="U8" s="19" t="s">
        <v>223</v>
      </c>
      <c r="V8" s="26">
        <v>200.5</v>
      </c>
      <c r="W8" s="21">
        <f t="shared" si="4"/>
        <v>-0.31849082256968048</v>
      </c>
      <c r="X8" s="21">
        <f t="shared" si="1"/>
        <v>0.24456859093730607</v>
      </c>
      <c r="Y8" s="23"/>
      <c r="Z8" s="23"/>
      <c r="AA8" s="23"/>
      <c r="AB8" s="23"/>
      <c r="AC8" s="23"/>
      <c r="AD8" s="23"/>
      <c r="AE8" s="23"/>
      <c r="AF8" s="23"/>
      <c r="AG8" s="23"/>
    </row>
    <row r="9" spans="1:33" x14ac:dyDescent="0.35">
      <c r="A9" s="22">
        <v>43770</v>
      </c>
      <c r="B9" s="20">
        <v>2036278.95</v>
      </c>
      <c r="C9" s="23"/>
      <c r="D9" s="23"/>
      <c r="E9" s="19" t="s">
        <v>224</v>
      </c>
      <c r="F9" s="19">
        <f>SUM(B21:B23)</f>
        <v>7570292.1799999997</v>
      </c>
      <c r="G9" s="12">
        <f t="shared" si="2"/>
        <v>0.40673063373400359</v>
      </c>
      <c r="H9" s="12">
        <f>(SUM(B21:B23)-SUM(B18:B20))/SUM(B18:B20)</f>
        <v>0.12095564411115446</v>
      </c>
      <c r="I9" s="23"/>
      <c r="J9" s="22">
        <v>43770</v>
      </c>
      <c r="K9" s="27"/>
      <c r="L9" s="27">
        <v>17919</v>
      </c>
      <c r="M9" s="27">
        <f t="shared" si="0"/>
        <v>17919</v>
      </c>
      <c r="N9" s="23"/>
      <c r="O9" s="23"/>
      <c r="P9" s="19" t="s">
        <v>224</v>
      </c>
      <c r="Q9" s="4">
        <f>SUM(M21:M23)</f>
        <v>63804</v>
      </c>
      <c r="R9" s="12">
        <f t="shared" si="3"/>
        <v>0.21031166416905361</v>
      </c>
      <c r="S9" s="12">
        <f>(SUM(M21:M23)-SUM(M18:M20))/SUM(M18:M20)</f>
        <v>0.96901617084310576</v>
      </c>
      <c r="T9" s="23"/>
      <c r="U9" s="19" t="s">
        <v>224</v>
      </c>
      <c r="V9" s="26">
        <v>201.1</v>
      </c>
      <c r="W9" s="21">
        <f t="shared" si="4"/>
        <v>-0.33608451634202702</v>
      </c>
      <c r="X9" s="21">
        <f t="shared" si="1"/>
        <v>2.9925187032418671E-3</v>
      </c>
      <c r="Y9" s="23"/>
      <c r="Z9" s="23"/>
      <c r="AA9" s="23"/>
      <c r="AB9" s="23"/>
      <c r="AC9" s="23"/>
      <c r="AD9" s="23"/>
      <c r="AE9" s="23"/>
      <c r="AF9" s="23"/>
      <c r="AG9" s="23"/>
    </row>
    <row r="10" spans="1:33" x14ac:dyDescent="0.35">
      <c r="A10" s="22">
        <v>43800</v>
      </c>
      <c r="B10" s="20">
        <v>1788891.6</v>
      </c>
      <c r="C10" s="23"/>
      <c r="D10" s="23"/>
      <c r="E10" s="19" t="s">
        <v>225</v>
      </c>
      <c r="F10" s="19">
        <f>SUM(B24:B26)</f>
        <v>6988627.9800000004</v>
      </c>
      <c r="G10" s="12">
        <f t="shared" si="2"/>
        <v>0.18355207236536888</v>
      </c>
      <c r="H10" s="12">
        <f>(SUM(B24:B26)-SUM(B21:B23))/SUM(B21:B23)</f>
        <v>-7.6835105722431879E-2</v>
      </c>
      <c r="I10" s="23"/>
      <c r="J10" s="22">
        <v>43800</v>
      </c>
      <c r="K10" s="27"/>
      <c r="L10" s="27">
        <v>18173</v>
      </c>
      <c r="M10" s="27">
        <f t="shared" si="0"/>
        <v>18173</v>
      </c>
      <c r="N10" s="23"/>
      <c r="O10" s="23"/>
      <c r="P10" s="19" t="s">
        <v>225</v>
      </c>
      <c r="Q10" s="4">
        <f>SUM(M24:M26)</f>
        <v>12651</v>
      </c>
      <c r="R10" s="12">
        <f t="shared" si="3"/>
        <v>-0.88117668053611853</v>
      </c>
      <c r="S10" s="12">
        <f>(SUM(M24:M26)-SUM(M21:M23))/SUM(M21:M23)</f>
        <v>-0.80172089524167767</v>
      </c>
      <c r="T10" s="23"/>
      <c r="U10" s="19" t="s">
        <v>225</v>
      </c>
      <c r="V10" s="26">
        <v>326.3</v>
      </c>
      <c r="W10" s="21">
        <f t="shared" si="4"/>
        <v>6.5991506043776502E-2</v>
      </c>
      <c r="X10" s="21">
        <f t="shared" si="1"/>
        <v>0.62257583291894592</v>
      </c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 x14ac:dyDescent="0.35">
      <c r="A11" s="22">
        <v>43831</v>
      </c>
      <c r="B11" s="20">
        <v>1556309.03</v>
      </c>
      <c r="C11" s="23"/>
      <c r="D11" s="23"/>
      <c r="E11" s="19" t="s">
        <v>226</v>
      </c>
      <c r="F11" s="19">
        <f>SUM(B27:B29)</f>
        <v>7442365.9299999997</v>
      </c>
      <c r="G11" s="12">
        <f t="shared" si="2"/>
        <v>-8.3215412858307095E-2</v>
      </c>
      <c r="H11" s="12">
        <f>(SUM(B27:B29)-SUM(B24:B26))/SUM(B24:B26)</f>
        <v>6.4925182925533148E-2</v>
      </c>
      <c r="I11" s="23"/>
      <c r="J11" s="22">
        <v>43831</v>
      </c>
      <c r="K11" s="27"/>
      <c r="L11" s="27">
        <v>16625</v>
      </c>
      <c r="M11" s="27">
        <f t="shared" si="0"/>
        <v>16625</v>
      </c>
      <c r="N11" s="23"/>
      <c r="O11" s="23"/>
      <c r="P11" s="19" t="s">
        <v>226</v>
      </c>
      <c r="Q11" s="4">
        <f>SUM(M27:M29)</f>
        <v>12805</v>
      </c>
      <c r="R11" s="12">
        <f t="shared" si="3"/>
        <v>-0.71117627156873797</v>
      </c>
      <c r="S11" s="12">
        <f>(SUM(M27:M29)-SUM(M24:M26))/SUM(M24:M26)</f>
        <v>1.2172950754881036E-2</v>
      </c>
      <c r="T11" s="23"/>
      <c r="U11" s="19" t="s">
        <v>226</v>
      </c>
      <c r="V11" s="26">
        <v>277</v>
      </c>
      <c r="W11" s="21">
        <f t="shared" si="4"/>
        <v>0.71942892613283682</v>
      </c>
      <c r="X11" s="21">
        <f t="shared" si="1"/>
        <v>-0.15108795586883239</v>
      </c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3" x14ac:dyDescent="0.35">
      <c r="A12" s="22">
        <v>43862</v>
      </c>
      <c r="B12" s="20">
        <v>1537445.52</v>
      </c>
      <c r="C12" s="23"/>
      <c r="D12" s="23"/>
      <c r="E12" s="19" t="s">
        <v>227</v>
      </c>
      <c r="F12" s="19">
        <f>SUM(B30:B32)</f>
        <v>6609032.9000000004</v>
      </c>
      <c r="G12" s="12">
        <f t="shared" si="2"/>
        <v>-2.138087206941704E-2</v>
      </c>
      <c r="H12" s="12">
        <f>(SUM(B30:B32)-SUM(B27:B29))/SUM(B27:B29)</f>
        <v>-0.11197152059412367</v>
      </c>
      <c r="I12" s="23"/>
      <c r="J12" s="22">
        <v>43862</v>
      </c>
      <c r="K12" s="27"/>
      <c r="L12" s="27">
        <v>17090</v>
      </c>
      <c r="M12" s="27">
        <f t="shared" si="0"/>
        <v>17090</v>
      </c>
      <c r="N12" s="23"/>
      <c r="O12" s="23"/>
      <c r="P12" s="19" t="s">
        <v>227</v>
      </c>
      <c r="Q12" s="4">
        <f>SUM(M30:M32)</f>
        <v>31563</v>
      </c>
      <c r="R12" s="12">
        <f t="shared" si="3"/>
        <v>-2.595358597703987E-2</v>
      </c>
      <c r="S12" s="12">
        <f>(SUM(M30:M32)-SUM(M27:M29))/SUM(M27:M29)</f>
        <v>1.4648965247950019</v>
      </c>
      <c r="T12" s="23"/>
      <c r="U12" s="19" t="s">
        <v>227</v>
      </c>
      <c r="V12" s="26">
        <v>275.39999999999998</v>
      </c>
      <c r="W12" s="21">
        <f t="shared" si="4"/>
        <v>0.37356608478802983</v>
      </c>
      <c r="X12" s="21">
        <f t="shared" si="1"/>
        <v>-5.776173285198638E-3</v>
      </c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 x14ac:dyDescent="0.35">
      <c r="A13" s="22">
        <v>43891</v>
      </c>
      <c r="B13" s="20">
        <v>1821301.19</v>
      </c>
      <c r="C13" s="23"/>
      <c r="D13" s="23"/>
      <c r="E13" s="19" t="s">
        <v>228</v>
      </c>
      <c r="F13" s="19">
        <f>SUM(B33:B35)</f>
        <v>7039650.9600000009</v>
      </c>
      <c r="G13" s="12">
        <f t="shared" si="2"/>
        <v>-7.0095209984352133E-2</v>
      </c>
      <c r="H13" s="12">
        <f>(SUM(B33:B35)-SUM(B30:B32))/SUM(B30:B32)</f>
        <v>6.5155986740510929E-2</v>
      </c>
      <c r="I13" s="23"/>
      <c r="J13" s="22">
        <v>43891</v>
      </c>
      <c r="K13" s="27"/>
      <c r="L13" s="27">
        <v>16019</v>
      </c>
      <c r="M13" s="27">
        <f t="shared" si="0"/>
        <v>16019</v>
      </c>
      <c r="N13" s="23"/>
      <c r="O13" s="23"/>
      <c r="P13" s="19" t="s">
        <v>228</v>
      </c>
      <c r="Q13" s="4">
        <f>SUM(M33:M35)</f>
        <v>167836</v>
      </c>
      <c r="R13" s="12">
        <f t="shared" si="3"/>
        <v>1.6304933859946085</v>
      </c>
      <c r="S13" s="12">
        <f>(SUM(M33:M35)-SUM(M30:M32))/SUM(M30:M32)</f>
        <v>4.3174920001267303</v>
      </c>
      <c r="T13" s="23"/>
      <c r="U13" s="19" t="s">
        <v>228</v>
      </c>
      <c r="V13" s="26">
        <v>283.39999999999998</v>
      </c>
      <c r="W13" s="21">
        <f t="shared" si="4"/>
        <v>0.40924912978617595</v>
      </c>
      <c r="X13" s="21">
        <f t="shared" si="1"/>
        <v>2.9048656499636893E-2</v>
      </c>
      <c r="Y13" s="23"/>
      <c r="Z13" s="23"/>
      <c r="AA13" s="23"/>
      <c r="AB13" s="23"/>
      <c r="AC13" s="23"/>
      <c r="AD13" s="23"/>
      <c r="AE13" s="23"/>
      <c r="AF13" s="23"/>
      <c r="AG13" s="23"/>
    </row>
    <row r="14" spans="1:33" x14ac:dyDescent="0.35">
      <c r="A14" s="22">
        <v>43922</v>
      </c>
      <c r="B14" s="20">
        <v>2546044.59</v>
      </c>
      <c r="C14" s="23"/>
      <c r="D14" s="23"/>
      <c r="E14" s="19" t="s">
        <v>229</v>
      </c>
      <c r="F14" s="19">
        <f>SUM(B36:B38)</f>
        <v>6096148.3200000003</v>
      </c>
      <c r="G14" s="12">
        <f t="shared" si="2"/>
        <v>-0.12770455982978224</v>
      </c>
      <c r="H14" s="12">
        <f>(SUM(B36:B38)-SUM(B33:B35))/SUM(B33:B35)</f>
        <v>-0.13402690635673228</v>
      </c>
      <c r="I14" s="23"/>
      <c r="J14" s="22">
        <v>43922</v>
      </c>
      <c r="K14" s="27"/>
      <c r="L14" s="27">
        <v>73360</v>
      </c>
      <c r="M14" s="27">
        <f t="shared" si="0"/>
        <v>73360</v>
      </c>
      <c r="N14" s="23"/>
      <c r="O14" s="23"/>
      <c r="P14" s="19" t="s">
        <v>229</v>
      </c>
      <c r="Q14" s="4">
        <f>SUM(M36:M38)</f>
        <v>207818</v>
      </c>
      <c r="R14" s="12">
        <f t="shared" si="3"/>
        <v>15.4270018180381</v>
      </c>
      <c r="S14" s="12">
        <f>(SUM(M36:M38)-SUM(M33:M35))/SUM(M33:M35)</f>
        <v>0.23822064396196288</v>
      </c>
      <c r="T14" s="23"/>
      <c r="U14" s="19" t="s">
        <v>229</v>
      </c>
      <c r="V14" s="26">
        <v>395.6</v>
      </c>
      <c r="W14" s="21">
        <f t="shared" si="4"/>
        <v>0.21238124425375424</v>
      </c>
      <c r="X14" s="21">
        <f t="shared" si="1"/>
        <v>0.39590684544813004</v>
      </c>
      <c r="Y14" s="23"/>
      <c r="Z14" s="23"/>
      <c r="AA14" s="23"/>
      <c r="AB14" s="23"/>
      <c r="AC14" s="23"/>
      <c r="AD14" s="23"/>
      <c r="AE14" s="23"/>
      <c r="AF14" s="23"/>
      <c r="AG14" s="23"/>
    </row>
    <row r="15" spans="1:33" x14ac:dyDescent="0.35">
      <c r="A15" s="22">
        <v>43952</v>
      </c>
      <c r="B15" s="20">
        <v>2980035.78</v>
      </c>
      <c r="C15" s="21">
        <f>(Table101186[[#This Row],[Website Visits]]-B3)/B3</f>
        <v>0.31951589190361573</v>
      </c>
      <c r="D15" s="21"/>
      <c r="E15" s="21"/>
      <c r="F15" s="21"/>
      <c r="G15" s="21"/>
      <c r="H15" s="21"/>
      <c r="I15" s="23"/>
      <c r="J15" s="22">
        <v>43952</v>
      </c>
      <c r="K15" s="27"/>
      <c r="L15" s="27">
        <v>21883</v>
      </c>
      <c r="M15" s="27">
        <f t="shared" si="0"/>
        <v>21883</v>
      </c>
      <c r="N15" s="21">
        <f>(M15-M3)/M3</f>
        <v>0.54890996602491504</v>
      </c>
      <c r="O15" s="21"/>
      <c r="P15" s="21"/>
      <c r="Q15" s="21"/>
      <c r="R15" s="21"/>
      <c r="S15" s="21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x14ac:dyDescent="0.35">
      <c r="A16" s="22">
        <v>43983</v>
      </c>
      <c r="B16" s="20">
        <v>2665682.25</v>
      </c>
      <c r="C16" s="21">
        <f>(Table101186[[#This Row],[Website Visits]]-B4)/B4</f>
        <v>0.25647430660263426</v>
      </c>
      <c r="D16" s="21"/>
      <c r="E16" s="21"/>
      <c r="F16" s="21"/>
      <c r="G16" s="21"/>
      <c r="H16" s="21"/>
      <c r="I16" s="23"/>
      <c r="J16" s="22">
        <v>43983</v>
      </c>
      <c r="K16" s="27"/>
      <c r="L16" s="27">
        <v>11485</v>
      </c>
      <c r="M16" s="27">
        <f t="shared" si="0"/>
        <v>11485</v>
      </c>
      <c r="N16" s="21">
        <f>(M16-M4)/M4</f>
        <v>-0.22251556999729216</v>
      </c>
      <c r="O16" s="21"/>
      <c r="P16" s="21"/>
      <c r="Q16" s="21"/>
      <c r="R16" s="21"/>
      <c r="S16" s="21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3" x14ac:dyDescent="0.35">
      <c r="A17" s="22">
        <v>44013</v>
      </c>
      <c r="B17" s="20">
        <v>2472182.33</v>
      </c>
      <c r="C17" s="21">
        <f>(Table101186[[#This Row],[Website Visits]]-B5)/B5</f>
        <v>0.24325853803921069</v>
      </c>
      <c r="D17" s="21"/>
      <c r="E17" s="21"/>
      <c r="F17" s="21"/>
      <c r="G17" s="21"/>
      <c r="H17" s="21"/>
      <c r="I17" s="23"/>
      <c r="J17" s="22">
        <v>44013</v>
      </c>
      <c r="K17" s="27"/>
      <c r="L17" s="27">
        <v>10967</v>
      </c>
      <c r="M17" s="27">
        <f t="shared" si="0"/>
        <v>10967</v>
      </c>
      <c r="N17" s="21">
        <f t="shared" ref="N17:N39" si="5">(M17-M5)/M5</f>
        <v>-0.18388152998958179</v>
      </c>
      <c r="O17" s="21"/>
      <c r="P17" s="21"/>
      <c r="Q17" s="21"/>
      <c r="R17" s="21"/>
      <c r="S17" s="21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3" x14ac:dyDescent="0.35">
      <c r="A18" s="22">
        <v>44044</v>
      </c>
      <c r="B18" s="20">
        <v>2314372.71</v>
      </c>
      <c r="C18" s="21">
        <f>(Table101186[[#This Row],[Website Visits]]-B6)/B6</f>
        <v>0.1331743563928057</v>
      </c>
      <c r="D18" s="21"/>
      <c r="E18" s="21"/>
      <c r="F18" s="21"/>
      <c r="G18" s="21"/>
      <c r="H18" s="21"/>
      <c r="I18" s="23"/>
      <c r="J18" s="22">
        <v>44044</v>
      </c>
      <c r="K18" s="27"/>
      <c r="L18" s="27">
        <v>10474</v>
      </c>
      <c r="M18" s="27">
        <f t="shared" si="0"/>
        <v>10474</v>
      </c>
      <c r="N18" s="21">
        <f t="shared" si="5"/>
        <v>-0.32070821713470393</v>
      </c>
      <c r="O18" s="21"/>
      <c r="P18" s="21"/>
      <c r="Q18" s="21"/>
      <c r="R18" s="21"/>
      <c r="S18" s="21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1:33" x14ac:dyDescent="0.35">
      <c r="A19" s="22">
        <v>44075</v>
      </c>
      <c r="B19" s="20">
        <v>2148021.7999999998</v>
      </c>
      <c r="C19" s="21">
        <f>(Table101186[[#This Row],[Website Visits]]-B7)/B7</f>
        <v>4.9820520878804724E-2</v>
      </c>
      <c r="D19" s="21"/>
      <c r="E19" s="21"/>
      <c r="F19" s="21"/>
      <c r="G19" s="21"/>
      <c r="H19" s="21"/>
      <c r="I19" s="23"/>
      <c r="J19" s="22">
        <v>44075</v>
      </c>
      <c r="K19" s="27"/>
      <c r="L19" s="27">
        <v>10325</v>
      </c>
      <c r="M19" s="27">
        <f t="shared" si="0"/>
        <v>10325</v>
      </c>
      <c r="N19" s="21">
        <f t="shared" si="5"/>
        <v>-0.37199683717535431</v>
      </c>
      <c r="O19" s="21"/>
      <c r="P19" s="21"/>
      <c r="Q19" s="21"/>
      <c r="R19" s="21"/>
      <c r="S19" s="21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x14ac:dyDescent="0.35">
      <c r="A20" s="22">
        <v>44105</v>
      </c>
      <c r="B20" s="20">
        <v>2291032.5499999998</v>
      </c>
      <c r="C20" s="21">
        <f>(Table101186[[#This Row],[Website Visits]]-B8)/B8</f>
        <v>0.30322605927251844</v>
      </c>
      <c r="D20" s="21"/>
      <c r="E20" s="21"/>
      <c r="F20" s="21"/>
      <c r="G20" s="21"/>
      <c r="H20" s="21"/>
      <c r="I20" s="23"/>
      <c r="J20" s="22">
        <v>44105</v>
      </c>
      <c r="K20" s="27"/>
      <c r="L20" s="27">
        <v>11605</v>
      </c>
      <c r="M20" s="27">
        <f t="shared" si="0"/>
        <v>11605</v>
      </c>
      <c r="N20" s="21">
        <f t="shared" si="5"/>
        <v>-0.4031270894409299</v>
      </c>
      <c r="O20" s="21"/>
      <c r="P20" s="21"/>
      <c r="Q20" s="21"/>
      <c r="R20" s="21"/>
      <c r="S20" s="21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spans="1:33" x14ac:dyDescent="0.35">
      <c r="A21" s="22">
        <v>44136</v>
      </c>
      <c r="B21" s="20">
        <v>2594352.87</v>
      </c>
      <c r="C21" s="21">
        <f>(Table101186[[#This Row],[Website Visits]]-B9)/B9</f>
        <v>0.27406555472176353</v>
      </c>
      <c r="D21" s="21"/>
      <c r="E21" s="21"/>
      <c r="F21" s="21"/>
      <c r="G21" s="21"/>
      <c r="H21" s="21"/>
      <c r="I21" s="23"/>
      <c r="J21" s="22">
        <v>44136</v>
      </c>
      <c r="K21" s="27"/>
      <c r="L21" s="27">
        <v>45052</v>
      </c>
      <c r="M21" s="27">
        <f t="shared" si="0"/>
        <v>45052</v>
      </c>
      <c r="N21" s="21">
        <f t="shared" si="5"/>
        <v>1.5142028014956193</v>
      </c>
      <c r="O21" s="21"/>
      <c r="P21" s="21"/>
      <c r="Q21" s="21"/>
      <c r="R21" s="21"/>
      <c r="S21" s="21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1:33" x14ac:dyDescent="0.35">
      <c r="A22" s="22">
        <v>44166</v>
      </c>
      <c r="B22" s="20">
        <v>2669244.73</v>
      </c>
      <c r="C22" s="21">
        <f>(Table101186[[#This Row],[Website Visits]]-B10)/B10</f>
        <v>0.49212212187703258</v>
      </c>
      <c r="D22" s="21"/>
      <c r="E22" s="21"/>
      <c r="F22" s="21"/>
      <c r="G22" s="21"/>
      <c r="H22" s="21"/>
      <c r="I22" s="23"/>
      <c r="J22" s="22">
        <v>44166</v>
      </c>
      <c r="K22" s="27"/>
      <c r="L22" s="27">
        <v>15013</v>
      </c>
      <c r="M22" s="27">
        <f t="shared" si="0"/>
        <v>15013</v>
      </c>
      <c r="N22" s="21">
        <f t="shared" si="5"/>
        <v>-0.17388433390194244</v>
      </c>
      <c r="O22" s="21"/>
      <c r="P22" s="21"/>
      <c r="Q22" s="21"/>
      <c r="R22" s="21"/>
      <c r="S22" s="21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x14ac:dyDescent="0.35">
      <c r="A23" s="22">
        <v>44197</v>
      </c>
      <c r="B23" s="20">
        <v>2306694.58</v>
      </c>
      <c r="C23" s="21">
        <f>(Table101186[[#This Row],[Website Visits]]-B11)/B11</f>
        <v>0.48215716514862095</v>
      </c>
      <c r="D23" s="21"/>
      <c r="E23" s="21"/>
      <c r="F23" s="21"/>
      <c r="G23" s="21"/>
      <c r="H23" s="21"/>
      <c r="I23" s="23"/>
      <c r="J23" s="22">
        <v>44197</v>
      </c>
      <c r="K23" s="27"/>
      <c r="L23" s="27">
        <v>3739</v>
      </c>
      <c r="M23" s="27">
        <f t="shared" si="0"/>
        <v>3739</v>
      </c>
      <c r="N23" s="21">
        <f t="shared" si="5"/>
        <v>-0.77509774436090229</v>
      </c>
      <c r="O23" s="21"/>
      <c r="P23" s="21"/>
      <c r="Q23" s="21"/>
      <c r="R23" s="21"/>
      <c r="S23" s="21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spans="1:33" x14ac:dyDescent="0.35">
      <c r="A24" s="22">
        <v>44228</v>
      </c>
      <c r="B24" s="20">
        <v>2159462.87</v>
      </c>
      <c r="C24" s="21">
        <f>(Table101186[[#This Row],[Website Visits]]-B12)/B12</f>
        <v>0.40457846597387082</v>
      </c>
      <c r="D24" s="21"/>
      <c r="E24" s="21"/>
      <c r="F24" s="21"/>
      <c r="G24" s="21"/>
      <c r="H24" s="21"/>
      <c r="I24" s="23"/>
      <c r="J24" s="22">
        <v>44228</v>
      </c>
      <c r="K24" s="27"/>
      <c r="L24" s="27">
        <v>2926</v>
      </c>
      <c r="M24" s="27">
        <f t="shared" si="0"/>
        <v>2926</v>
      </c>
      <c r="N24" s="21">
        <f t="shared" si="5"/>
        <v>-0.82878876535985957</v>
      </c>
      <c r="O24" s="21"/>
      <c r="P24" s="21"/>
      <c r="Q24" s="21"/>
      <c r="R24" s="21"/>
      <c r="S24" s="21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spans="1:33" x14ac:dyDescent="0.35">
      <c r="A25" s="22">
        <v>44256</v>
      </c>
      <c r="B25" s="20">
        <v>2474625.6800000002</v>
      </c>
      <c r="C25" s="21">
        <f>(Table101186[[#This Row],[Website Visits]]-B13)/B13</f>
        <v>0.35871304185553199</v>
      </c>
      <c r="D25" s="21"/>
      <c r="E25" s="21"/>
      <c r="F25" s="21"/>
      <c r="G25" s="21"/>
      <c r="H25" s="21"/>
      <c r="I25" s="23"/>
      <c r="J25" s="22">
        <v>44256</v>
      </c>
      <c r="K25" s="27"/>
      <c r="L25" s="27">
        <v>4970</v>
      </c>
      <c r="M25" s="27">
        <f t="shared" si="0"/>
        <v>4970</v>
      </c>
      <c r="N25" s="21">
        <f t="shared" si="5"/>
        <v>-0.68974342967725821</v>
      </c>
      <c r="O25" s="21"/>
      <c r="P25" s="21"/>
      <c r="Q25" s="21"/>
      <c r="R25" s="21"/>
      <c r="S25" s="21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spans="1:33" x14ac:dyDescent="0.35">
      <c r="A26" s="22">
        <v>44287</v>
      </c>
      <c r="B26" s="20">
        <v>2354539.4300000002</v>
      </c>
      <c r="C26" s="21">
        <f>(Table101186[[#This Row],[Website Visits]]-B14)/B14</f>
        <v>-7.5216734519170256E-2</v>
      </c>
      <c r="D26" s="21"/>
      <c r="E26" s="21"/>
      <c r="F26" s="21"/>
      <c r="G26" s="21"/>
      <c r="H26" s="21"/>
      <c r="I26" s="23"/>
      <c r="J26" s="22">
        <v>44287</v>
      </c>
      <c r="K26" s="27"/>
      <c r="L26" s="27">
        <v>4755</v>
      </c>
      <c r="M26" s="27">
        <f t="shared" si="0"/>
        <v>4755</v>
      </c>
      <c r="N26" s="21">
        <f t="shared" si="5"/>
        <v>-0.93518266085059976</v>
      </c>
      <c r="O26" s="21"/>
      <c r="P26" s="21"/>
      <c r="Q26" s="21"/>
      <c r="R26" s="21"/>
      <c r="S26" s="21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3" x14ac:dyDescent="0.35">
      <c r="A27" s="22">
        <v>44317</v>
      </c>
      <c r="B27" s="20">
        <v>2355039.98</v>
      </c>
      <c r="C27" s="21">
        <f>(Table101186[[#This Row],[Website Visits]]-B15)/B15</f>
        <v>-0.20972761608922691</v>
      </c>
      <c r="D27" s="21"/>
      <c r="E27" s="21"/>
      <c r="F27" s="21"/>
      <c r="G27" s="21"/>
      <c r="H27" s="21"/>
      <c r="I27" s="23"/>
      <c r="J27" s="22">
        <v>44317</v>
      </c>
      <c r="K27" s="27"/>
      <c r="L27" s="27">
        <v>5402</v>
      </c>
      <c r="M27" s="27">
        <f t="shared" si="0"/>
        <v>5402</v>
      </c>
      <c r="N27" s="21">
        <f t="shared" si="5"/>
        <v>-0.75314170817529591</v>
      </c>
      <c r="O27" s="21"/>
      <c r="P27" s="21"/>
      <c r="Q27" s="21"/>
      <c r="R27" s="21"/>
      <c r="S27" s="21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3" x14ac:dyDescent="0.35">
      <c r="A28" s="22">
        <v>44348</v>
      </c>
      <c r="B28" s="20">
        <v>2363970.04</v>
      </c>
      <c r="C28" s="21">
        <f>(Table101186[[#This Row],[Website Visits]]-B16)/B16</f>
        <v>-0.11318386127979055</v>
      </c>
      <c r="D28" s="21"/>
      <c r="E28" s="21"/>
      <c r="F28" s="21"/>
      <c r="G28" s="21"/>
      <c r="H28" s="21"/>
      <c r="I28" s="23"/>
      <c r="J28" s="22">
        <v>44348</v>
      </c>
      <c r="K28" s="27"/>
      <c r="L28" s="27">
        <v>3894</v>
      </c>
      <c r="M28" s="27">
        <f t="shared" si="0"/>
        <v>3894</v>
      </c>
      <c r="N28" s="21">
        <f t="shared" si="5"/>
        <v>-0.66094906399651721</v>
      </c>
      <c r="O28" s="21"/>
      <c r="P28" s="21"/>
      <c r="Q28" s="21"/>
      <c r="R28" s="21"/>
      <c r="S28" s="21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3" x14ac:dyDescent="0.35">
      <c r="A29" s="22">
        <v>44378</v>
      </c>
      <c r="B29" s="20">
        <v>2723355.91</v>
      </c>
      <c r="C29" s="21">
        <f>(Table101186[[#This Row],[Website Visits]]-B17)/B17</f>
        <v>0.10159994145739246</v>
      </c>
      <c r="D29" s="21"/>
      <c r="E29" s="21"/>
      <c r="F29" s="21"/>
      <c r="G29" s="21"/>
      <c r="H29" s="21"/>
      <c r="I29" s="23"/>
      <c r="J29" s="22">
        <v>44378</v>
      </c>
      <c r="K29" s="27"/>
      <c r="L29" s="27">
        <v>3509</v>
      </c>
      <c r="M29" s="27">
        <f t="shared" si="0"/>
        <v>3509</v>
      </c>
      <c r="N29" s="21">
        <f t="shared" si="5"/>
        <v>-0.6800401203610833</v>
      </c>
      <c r="O29" s="21"/>
      <c r="P29" s="21"/>
      <c r="Q29" s="21"/>
      <c r="R29" s="21"/>
      <c r="S29" s="21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1:33" x14ac:dyDescent="0.35">
      <c r="A30" s="22">
        <v>44409</v>
      </c>
      <c r="B30" s="20">
        <v>2246973.1</v>
      </c>
      <c r="C30" s="21">
        <f>(Table101186[[#This Row],[Website Visits]]-B18)/B18</f>
        <v>-2.9122193546777465E-2</v>
      </c>
      <c r="D30" s="21"/>
      <c r="E30" s="21"/>
      <c r="F30" s="21"/>
      <c r="G30" s="21"/>
      <c r="H30" s="21"/>
      <c r="I30" s="23"/>
      <c r="J30" s="22">
        <v>44409</v>
      </c>
      <c r="K30" s="27"/>
      <c r="L30" s="27">
        <v>6862</v>
      </c>
      <c r="M30" s="27">
        <f t="shared" si="0"/>
        <v>6862</v>
      </c>
      <c r="N30" s="21">
        <f t="shared" si="5"/>
        <v>-0.34485392400229137</v>
      </c>
      <c r="O30" s="21"/>
      <c r="P30" s="21"/>
      <c r="Q30" s="21"/>
      <c r="R30" s="21"/>
      <c r="S30" s="21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 spans="1:33" x14ac:dyDescent="0.35">
      <c r="A31" s="22">
        <v>44440</v>
      </c>
      <c r="B31" s="20">
        <v>2103455.12</v>
      </c>
      <c r="C31" s="21">
        <f>(Table101186[[#This Row],[Website Visits]]-B19)/B19</f>
        <v>-2.0747778258116238E-2</v>
      </c>
      <c r="D31" s="21"/>
      <c r="E31" s="21"/>
      <c r="F31" s="21"/>
      <c r="G31" s="21"/>
      <c r="H31" s="21"/>
      <c r="I31" s="23"/>
      <c r="J31" s="22">
        <v>44440</v>
      </c>
      <c r="K31" s="27"/>
      <c r="L31" s="27">
        <v>11413</v>
      </c>
      <c r="M31" s="27">
        <f t="shared" si="0"/>
        <v>11413</v>
      </c>
      <c r="N31" s="21">
        <f t="shared" si="5"/>
        <v>0.10537530266343825</v>
      </c>
      <c r="O31" s="21"/>
      <c r="P31" s="21"/>
      <c r="Q31" s="21"/>
      <c r="R31" s="21"/>
      <c r="S31" s="21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spans="1:33" x14ac:dyDescent="0.35">
      <c r="A32" s="22">
        <v>44470</v>
      </c>
      <c r="B32" s="20">
        <v>2258604.6800000002</v>
      </c>
      <c r="C32" s="21">
        <f>(Table101186[[#This Row],[Website Visits]]-B20)/B20</f>
        <v>-1.4154259833628138E-2</v>
      </c>
      <c r="D32" s="21"/>
      <c r="E32" s="21"/>
      <c r="F32" s="21"/>
      <c r="G32" s="21"/>
      <c r="H32" s="21"/>
      <c r="I32" s="23"/>
      <c r="J32" s="22">
        <v>44470</v>
      </c>
      <c r="K32" s="27"/>
      <c r="L32" s="27">
        <v>13288</v>
      </c>
      <c r="M32" s="27">
        <f t="shared" si="0"/>
        <v>13288</v>
      </c>
      <c r="N32" s="21">
        <f t="shared" si="5"/>
        <v>0.14502369668246445</v>
      </c>
      <c r="O32" s="21"/>
      <c r="P32" s="21"/>
      <c r="Q32" s="21"/>
      <c r="R32" s="21"/>
      <c r="S32" s="21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spans="1:33" x14ac:dyDescent="0.35">
      <c r="A33" s="22">
        <v>44501</v>
      </c>
      <c r="B33" s="20">
        <v>2414030.0299999998</v>
      </c>
      <c r="C33" s="21">
        <f>(Table101186[[#This Row],[Website Visits]]-B21)/B21</f>
        <v>-6.9505903412437606E-2</v>
      </c>
      <c r="D33" s="21"/>
      <c r="E33" s="21"/>
      <c r="F33" s="21"/>
      <c r="G33" s="21"/>
      <c r="H33" s="21"/>
      <c r="I33" s="23"/>
      <c r="J33" s="22">
        <v>44501</v>
      </c>
      <c r="K33" s="27">
        <v>19679</v>
      </c>
      <c r="L33" s="27">
        <v>1002</v>
      </c>
      <c r="M33" s="27">
        <f t="shared" si="0"/>
        <v>20681</v>
      </c>
      <c r="N33" s="21">
        <f t="shared" si="5"/>
        <v>-0.54095267690668558</v>
      </c>
      <c r="O33" s="21"/>
      <c r="P33" s="21"/>
      <c r="Q33" s="21"/>
      <c r="R33" s="21"/>
      <c r="S33" s="21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spans="1:33" x14ac:dyDescent="0.35">
      <c r="A34" s="22">
        <v>44531</v>
      </c>
      <c r="B34" s="20">
        <v>2418174.4500000002</v>
      </c>
      <c r="C34" s="21">
        <f>(Table101186[[#This Row],[Website Visits]]-B22)/B22</f>
        <v>-9.4060419855169969E-2</v>
      </c>
      <c r="D34" s="21"/>
      <c r="E34" s="21"/>
      <c r="F34" s="21"/>
      <c r="G34" s="21"/>
      <c r="H34" s="21"/>
      <c r="I34" s="23"/>
      <c r="J34" s="22">
        <v>44531</v>
      </c>
      <c r="K34" s="27">
        <v>48590</v>
      </c>
      <c r="L34" s="27"/>
      <c r="M34" s="27">
        <f t="shared" si="0"/>
        <v>48590</v>
      </c>
      <c r="N34" s="21">
        <f t="shared" si="5"/>
        <v>2.2365283421035103</v>
      </c>
      <c r="O34" s="21"/>
      <c r="P34" s="21"/>
      <c r="Q34" s="21"/>
      <c r="R34" s="21"/>
      <c r="S34" s="21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 spans="1:33" x14ac:dyDescent="0.35">
      <c r="A35" s="22">
        <v>44562</v>
      </c>
      <c r="B35" s="20">
        <v>2207446.48</v>
      </c>
      <c r="C35" s="21">
        <f>(Table101186[[#This Row],[Website Visits]]-B23)/B23</f>
        <v>-4.3026112282277131E-2</v>
      </c>
      <c r="D35" s="21"/>
      <c r="E35" s="21"/>
      <c r="F35" s="21"/>
      <c r="G35" s="21"/>
      <c r="H35" s="21"/>
      <c r="I35" s="23"/>
      <c r="J35" s="22">
        <v>44562</v>
      </c>
      <c r="K35" s="27">
        <v>98565</v>
      </c>
      <c r="L35" s="27"/>
      <c r="M35" s="27">
        <f t="shared" si="0"/>
        <v>98565</v>
      </c>
      <c r="N35" s="21">
        <f t="shared" si="5"/>
        <v>25.361326557903183</v>
      </c>
      <c r="O35" s="21"/>
      <c r="P35" s="21"/>
      <c r="Q35" s="21"/>
      <c r="R35" s="21"/>
      <c r="S35" s="21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 x14ac:dyDescent="0.35">
      <c r="A36" s="22">
        <v>44593</v>
      </c>
      <c r="B36" s="20">
        <v>1935696.77</v>
      </c>
      <c r="C36" s="21">
        <f>(Table101186[[#This Row],[Website Visits]]-B24)/B24</f>
        <v>-0.10362118428088558</v>
      </c>
      <c r="D36" s="21"/>
      <c r="E36" s="21"/>
      <c r="F36" s="21"/>
      <c r="G36" s="21"/>
      <c r="H36" s="21"/>
      <c r="I36" s="23"/>
      <c r="J36" s="22">
        <v>44593</v>
      </c>
      <c r="K36" s="27">
        <v>68599</v>
      </c>
      <c r="L36" s="27"/>
      <c r="M36" s="27">
        <f t="shared" si="0"/>
        <v>68599</v>
      </c>
      <c r="N36" s="21">
        <f t="shared" si="5"/>
        <v>22.444634313055367</v>
      </c>
      <c r="O36" s="21"/>
      <c r="P36" s="21"/>
      <c r="Q36" s="21"/>
      <c r="R36" s="21"/>
      <c r="S36" s="21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spans="1:33" x14ac:dyDescent="0.35">
      <c r="A37" s="22">
        <v>44621</v>
      </c>
      <c r="B37" s="20">
        <v>2042457.95</v>
      </c>
      <c r="C37" s="21">
        <f>(Table101186[[#This Row],[Website Visits]]-B25)/B25</f>
        <v>-0.17463963681165717</v>
      </c>
      <c r="D37" s="21"/>
      <c r="E37" s="21"/>
      <c r="F37" s="21"/>
      <c r="G37" s="21"/>
      <c r="H37" s="21"/>
      <c r="I37" s="23"/>
      <c r="J37" s="22">
        <v>44621</v>
      </c>
      <c r="K37" s="27">
        <v>72440</v>
      </c>
      <c r="L37" s="27"/>
      <c r="M37" s="27">
        <f t="shared" si="0"/>
        <v>72440</v>
      </c>
      <c r="N37" s="21">
        <f t="shared" si="5"/>
        <v>13.575452716297788</v>
      </c>
      <c r="O37" s="21"/>
      <c r="P37" s="21"/>
      <c r="Q37" s="21"/>
      <c r="R37" s="21"/>
      <c r="S37" s="21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spans="1:33" x14ac:dyDescent="0.35">
      <c r="A38" s="22">
        <v>44652</v>
      </c>
      <c r="B38" s="20">
        <v>2117993.6</v>
      </c>
      <c r="C38" s="21">
        <f>(Table101186[[#This Row],[Website Visits]]-B26)/B26</f>
        <v>-0.10046373697806371</v>
      </c>
      <c r="D38" s="21"/>
      <c r="E38" s="21"/>
      <c r="F38" s="21"/>
      <c r="G38" s="21"/>
      <c r="H38" s="21"/>
      <c r="I38" s="23"/>
      <c r="J38" s="22">
        <v>44652</v>
      </c>
      <c r="K38" s="27">
        <v>66779</v>
      </c>
      <c r="L38" s="27"/>
      <c r="M38" s="27">
        <f t="shared" si="0"/>
        <v>66779</v>
      </c>
      <c r="N38" s="21">
        <f t="shared" si="5"/>
        <v>13.043953732912723</v>
      </c>
      <c r="O38" s="21"/>
      <c r="P38" s="21"/>
      <c r="Q38" s="21"/>
      <c r="R38" s="21"/>
      <c r="S38" s="21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spans="1:33" x14ac:dyDescent="0.35">
      <c r="A39" s="22">
        <v>44682</v>
      </c>
      <c r="B39" s="20">
        <v>2307273.41</v>
      </c>
      <c r="C39" s="21">
        <f>(Table101186[[#This Row],[Website Visits]]-B27)/B27</f>
        <v>-2.0282700253776511E-2</v>
      </c>
      <c r="D39" s="21"/>
      <c r="E39" s="21"/>
      <c r="F39" s="21"/>
      <c r="G39" s="21"/>
      <c r="H39" s="21"/>
      <c r="I39" s="23"/>
      <c r="J39" s="22">
        <v>44682</v>
      </c>
      <c r="K39" s="27">
        <v>81776</v>
      </c>
      <c r="L39" s="27"/>
      <c r="M39" s="27">
        <f t="shared" si="0"/>
        <v>81776</v>
      </c>
      <c r="N39" s="21">
        <f t="shared" si="5"/>
        <v>14.138097001110699</v>
      </c>
      <c r="O39" s="21"/>
      <c r="P39" s="21"/>
      <c r="Q39" s="21"/>
      <c r="R39" s="21"/>
      <c r="S39" s="21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 spans="1:33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 spans="1:33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spans="1:33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1:33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1:33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3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3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spans="1:33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 spans="1:33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 spans="1:33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 spans="1:33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 spans="1:33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 spans="1:33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 spans="1:33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 spans="1:33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Y60" s="23"/>
      <c r="Z60" s="23"/>
      <c r="AA60" s="23"/>
      <c r="AB60" s="23"/>
      <c r="AC60" s="23"/>
      <c r="AD60" s="23"/>
      <c r="AE60" s="23"/>
      <c r="AF60" s="23"/>
      <c r="AG60" s="23"/>
    </row>
    <row r="61" spans="1:33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 spans="1:33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 spans="1:33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 spans="1:33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Y64" s="23"/>
      <c r="Z64" s="23"/>
      <c r="AA64" s="23"/>
      <c r="AB64" s="23"/>
      <c r="AC64" s="23"/>
      <c r="AD64" s="23"/>
      <c r="AE64" s="23"/>
      <c r="AF64" s="23"/>
      <c r="AG64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8ED2-B6D8-4447-8E33-3638567C52BE}">
  <dimension ref="A1:T41"/>
  <sheetViews>
    <sheetView zoomScale="65" zoomScaleNormal="65" workbookViewId="0">
      <selection activeCell="J2" sqref="J2:M13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1.453125" style="19" bestFit="1" customWidth="1"/>
    <col min="7" max="7" width="10.453125" style="19" bestFit="1" customWidth="1"/>
    <col min="8" max="8" width="11.26953125" style="19" bestFit="1" customWidth="1"/>
    <col min="10" max="10" width="8.6328125" bestFit="1" customWidth="1"/>
    <col min="11" max="11" width="8.1796875" bestFit="1" customWidth="1"/>
    <col min="12" max="12" width="10.453125" bestFit="1" customWidth="1"/>
    <col min="13" max="13" width="11.26953125" bestFit="1" customWidth="1"/>
    <col min="15" max="15" width="19.6328125" customWidth="1"/>
    <col min="16" max="16" width="11.81640625" bestFit="1" customWidth="1"/>
    <col min="17" max="17" width="12.453125" bestFit="1" customWidth="1"/>
    <col min="18" max="18" width="11.81640625" bestFit="1" customWidth="1"/>
  </cols>
  <sheetData>
    <row r="1" spans="1:20" x14ac:dyDescent="0.35">
      <c r="A1" s="22" t="s">
        <v>131</v>
      </c>
      <c r="B1" s="23"/>
      <c r="C1" s="21"/>
      <c r="D1" s="21"/>
      <c r="E1" s="21"/>
      <c r="F1" s="21"/>
      <c r="G1" s="21"/>
      <c r="H1" s="21"/>
      <c r="I1" s="23"/>
      <c r="J1" s="23" t="s">
        <v>206</v>
      </c>
      <c r="K1" s="23"/>
      <c r="L1" s="23"/>
      <c r="M1" s="23"/>
      <c r="N1" s="21"/>
      <c r="O1" s="19" t="s">
        <v>230</v>
      </c>
      <c r="P1" s="19"/>
      <c r="Q1" s="19"/>
      <c r="R1" s="19"/>
      <c r="S1" s="12"/>
      <c r="T1" s="13"/>
    </row>
    <row r="2" spans="1:20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14</v>
      </c>
      <c r="K2" s="23" t="s">
        <v>162</v>
      </c>
      <c r="L2" s="21" t="s">
        <v>12</v>
      </c>
      <c r="M2" s="21" t="s">
        <v>11</v>
      </c>
      <c r="N2" s="21"/>
      <c r="O2" s="19" t="s">
        <v>231</v>
      </c>
      <c r="P2" s="19" t="s">
        <v>232</v>
      </c>
      <c r="Q2" s="19" t="s">
        <v>233</v>
      </c>
      <c r="R2" s="19" t="s">
        <v>234</v>
      </c>
      <c r="S2" s="12"/>
      <c r="T2" s="13"/>
    </row>
    <row r="3" spans="1:20" x14ac:dyDescent="0.35">
      <c r="A3" s="24">
        <v>43586</v>
      </c>
      <c r="B3" s="20">
        <v>477141.74167433265</v>
      </c>
      <c r="C3" s="21"/>
      <c r="D3" s="21"/>
      <c r="E3" s="19" t="s">
        <v>10</v>
      </c>
      <c r="F3" s="5">
        <f>SUM(B5:B7)</f>
        <v>1309306.7022852434</v>
      </c>
      <c r="G3" s="12"/>
      <c r="H3" s="12"/>
      <c r="I3" s="23"/>
      <c r="J3" s="23" t="s">
        <v>10</v>
      </c>
      <c r="K3" s="26">
        <v>103</v>
      </c>
      <c r="L3" s="21"/>
      <c r="M3" s="21"/>
      <c r="N3" s="21"/>
      <c r="O3" s="19" t="s">
        <v>235</v>
      </c>
      <c r="P3" s="19">
        <f>SLOPE(L7:L13,G7:G13)</f>
        <v>6.1743991861792207</v>
      </c>
      <c r="Q3" s="19">
        <f>INTERCEPT(L7:L13,G7:G13)</f>
        <v>-1.0855571447676431</v>
      </c>
      <c r="R3" s="19">
        <f>RSQ(L7:L13,G7:G13)</f>
        <v>0.92535391868193451</v>
      </c>
      <c r="S3" s="12"/>
      <c r="T3" s="13"/>
    </row>
    <row r="4" spans="1:20" x14ac:dyDescent="0.35">
      <c r="A4" s="24">
        <v>43617</v>
      </c>
      <c r="B4" s="20">
        <v>395376.78204872424</v>
      </c>
      <c r="C4" s="21"/>
      <c r="D4" s="21"/>
      <c r="E4" s="19" t="s">
        <v>9</v>
      </c>
      <c r="F4" s="5">
        <f>SUM(B8:B10)</f>
        <v>1630851.4395449683</v>
      </c>
      <c r="G4" s="12"/>
      <c r="H4" s="12">
        <f>(SUM(B8:B10)-SUM(B5:B7))/SUM(B5:B7)</f>
        <v>0.24558396951493927</v>
      </c>
      <c r="I4" s="23"/>
      <c r="J4" s="23" t="s">
        <v>9</v>
      </c>
      <c r="K4" s="26">
        <v>135</v>
      </c>
      <c r="L4" s="21"/>
      <c r="M4" s="21">
        <f t="shared" ref="M4:M13" si="0">(K4-K3)/K3</f>
        <v>0.31067961165048541</v>
      </c>
      <c r="N4" s="21"/>
      <c r="O4" s="19" t="s">
        <v>236</v>
      </c>
      <c r="P4" s="19">
        <f>SLOPE(M4:M13,H4:H13)</f>
        <v>1.1833122897765562</v>
      </c>
      <c r="Q4" s="19">
        <f>INTERCEPT(M4:M13,H4:H13)</f>
        <v>5.963121737028125E-2</v>
      </c>
      <c r="R4" s="19">
        <f>RSQ(M4:M13,H4:H13)</f>
        <v>0.22405784762448563</v>
      </c>
      <c r="S4" s="12"/>
      <c r="T4" s="13"/>
    </row>
    <row r="5" spans="1:20" x14ac:dyDescent="0.35">
      <c r="A5" s="24">
        <v>43647</v>
      </c>
      <c r="B5" s="20">
        <v>425598.81254074804</v>
      </c>
      <c r="C5" s="21"/>
      <c r="D5" s="21"/>
      <c r="E5" s="19" t="s">
        <v>8</v>
      </c>
      <c r="F5" s="5">
        <f>SUM(B11:B13)</f>
        <v>1580946.8869402276</v>
      </c>
      <c r="G5" s="12"/>
      <c r="H5" s="12">
        <f>(SUM(B11:B13)-SUM(B8:B10))/SUM(B8:B10)</f>
        <v>-3.0600305702072304E-2</v>
      </c>
      <c r="I5" s="23"/>
      <c r="J5" s="23" t="s">
        <v>8</v>
      </c>
      <c r="K5" s="26">
        <v>108.5</v>
      </c>
      <c r="L5" s="21"/>
      <c r="M5" s="21">
        <f t="shared" si="0"/>
        <v>-0.1962962962962963</v>
      </c>
      <c r="N5" s="21"/>
      <c r="O5" s="23"/>
      <c r="P5" s="23"/>
      <c r="Q5" s="25"/>
      <c r="R5" s="12"/>
      <c r="S5" s="12"/>
      <c r="T5" s="13"/>
    </row>
    <row r="6" spans="1:20" x14ac:dyDescent="0.35">
      <c r="A6" s="24">
        <v>43678</v>
      </c>
      <c r="B6" s="20">
        <v>466563.98527976521</v>
      </c>
      <c r="C6" s="21"/>
      <c r="D6" s="21"/>
      <c r="E6" s="19" t="s">
        <v>7</v>
      </c>
      <c r="F6" s="5">
        <f>SUM(B14:B16)</f>
        <v>1297074.8640589253</v>
      </c>
      <c r="G6" s="12"/>
      <c r="H6" s="12">
        <f>(SUM(B14:B16)-SUM(B11:B13))/SUM(B11:B13)</f>
        <v>-0.17955822882241768</v>
      </c>
      <c r="I6" s="23"/>
      <c r="J6" s="23" t="s">
        <v>7</v>
      </c>
      <c r="K6" s="26">
        <v>28.4</v>
      </c>
      <c r="L6" s="21"/>
      <c r="M6" s="21">
        <f t="shared" si="0"/>
        <v>-0.73824884792626722</v>
      </c>
      <c r="N6" s="21"/>
      <c r="O6" s="23"/>
      <c r="P6" s="23"/>
      <c r="Q6" s="25"/>
      <c r="R6" s="12"/>
      <c r="S6" s="12"/>
      <c r="T6" s="13"/>
    </row>
    <row r="7" spans="1:20" x14ac:dyDescent="0.35">
      <c r="A7" s="24">
        <v>43709</v>
      </c>
      <c r="B7" s="20">
        <v>417143.90446473018</v>
      </c>
      <c r="C7" s="21"/>
      <c r="D7" s="21"/>
      <c r="E7" s="19" t="s">
        <v>6</v>
      </c>
      <c r="F7" s="5">
        <f>SUM(B17:B19)</f>
        <v>1402658.5635257286</v>
      </c>
      <c r="G7" s="12">
        <f t="shared" ref="G7:G13" si="1">(F7-F3)/F3</f>
        <v>7.1298696537297437E-2</v>
      </c>
      <c r="H7" s="12">
        <f>(SUM(B17:B19)-SUM(B14:B16))/SUM(B14:B16)</f>
        <v>8.1401392003235012E-2</v>
      </c>
      <c r="I7" s="23"/>
      <c r="J7" s="23" t="s">
        <v>6</v>
      </c>
      <c r="K7" s="26">
        <v>63.4</v>
      </c>
      <c r="L7" s="21">
        <f t="shared" ref="L7:L13" si="2">(K7-K3)/K3</f>
        <v>-0.38446601941747577</v>
      </c>
      <c r="M7" s="21">
        <f t="shared" si="0"/>
        <v>1.2323943661971832</v>
      </c>
      <c r="N7" s="21"/>
      <c r="O7" s="23"/>
      <c r="P7" s="23"/>
      <c r="Q7" s="26"/>
      <c r="R7" s="12"/>
      <c r="S7" s="12"/>
      <c r="T7" s="13"/>
    </row>
    <row r="8" spans="1:20" x14ac:dyDescent="0.35">
      <c r="A8" s="24">
        <v>43739</v>
      </c>
      <c r="B8" s="20">
        <v>482209.21286703006</v>
      </c>
      <c r="C8" s="21"/>
      <c r="D8" s="21"/>
      <c r="E8" s="19" t="s">
        <v>5</v>
      </c>
      <c r="F8" s="5">
        <f>SUM(B20:B22)</f>
        <v>1907651.8533695962</v>
      </c>
      <c r="G8" s="12">
        <f t="shared" si="1"/>
        <v>0.16972754667455137</v>
      </c>
      <c r="H8" s="12">
        <f>(SUM(B20:B22)-SUM(B17:B19))/SUM(B17:B19)</f>
        <v>0.36002581310630166</v>
      </c>
      <c r="I8" s="23"/>
      <c r="J8" s="23" t="s">
        <v>5</v>
      </c>
      <c r="K8" s="26">
        <v>77.400000000000006</v>
      </c>
      <c r="L8" s="21">
        <f t="shared" si="2"/>
        <v>-0.42666666666666664</v>
      </c>
      <c r="M8" s="21">
        <f t="shared" si="0"/>
        <v>0.22082018927444808</v>
      </c>
      <c r="N8" s="21"/>
      <c r="O8" s="23"/>
      <c r="P8" s="23"/>
      <c r="Q8" s="23"/>
      <c r="R8" s="12"/>
      <c r="S8" s="12"/>
      <c r="T8" s="13"/>
    </row>
    <row r="9" spans="1:20" x14ac:dyDescent="0.35">
      <c r="A9" s="24">
        <v>43770</v>
      </c>
      <c r="B9" s="20">
        <v>497333.34070123534</v>
      </c>
      <c r="C9" s="21"/>
      <c r="D9" s="21"/>
      <c r="E9" s="19" t="s">
        <v>4</v>
      </c>
      <c r="F9" s="5">
        <f>SUM(B23:B25)</f>
        <v>1770484.4649120322</v>
      </c>
      <c r="G9" s="12">
        <f t="shared" si="1"/>
        <v>0.11988864365876112</v>
      </c>
      <c r="H9" s="12">
        <f>(SUM(B23:B25)-SUM(B20:B22))/SUM(B20:B22)</f>
        <v>-7.190378486267146E-2</v>
      </c>
      <c r="I9" s="23"/>
      <c r="J9" s="23" t="s">
        <v>4</v>
      </c>
      <c r="K9" s="26">
        <v>87.3</v>
      </c>
      <c r="L9" s="21">
        <f t="shared" si="2"/>
        <v>-0.19539170506912446</v>
      </c>
      <c r="M9" s="21">
        <f t="shared" si="0"/>
        <v>0.12790697674418594</v>
      </c>
      <c r="N9" s="21"/>
      <c r="O9" s="23"/>
      <c r="P9" s="23"/>
      <c r="Q9" s="23"/>
      <c r="R9" s="12"/>
      <c r="S9" s="12"/>
      <c r="T9" s="13"/>
    </row>
    <row r="10" spans="1:20" x14ac:dyDescent="0.35">
      <c r="A10" s="24">
        <v>43800</v>
      </c>
      <c r="B10" s="20">
        <v>651308.88597670302</v>
      </c>
      <c r="C10" s="21"/>
      <c r="D10" s="21"/>
      <c r="E10" s="19" t="s">
        <v>3</v>
      </c>
      <c r="F10" s="5">
        <f>SUM(B26:B28)</f>
        <v>2077287.4244553812</v>
      </c>
      <c r="G10" s="12">
        <f t="shared" si="1"/>
        <v>0.60151698411219179</v>
      </c>
      <c r="H10" s="12">
        <f>(SUM(B26:B28)-SUM(B23:B25))/SUM(B23:B25)</f>
        <v>0.17328757502460926</v>
      </c>
      <c r="I10" s="23"/>
      <c r="J10" s="23" t="s">
        <v>3</v>
      </c>
      <c r="K10" s="26">
        <v>110.9</v>
      </c>
      <c r="L10" s="21">
        <f t="shared" si="2"/>
        <v>2.904929577464789</v>
      </c>
      <c r="M10" s="21">
        <f t="shared" si="0"/>
        <v>0.27033218785796115</v>
      </c>
      <c r="N10" s="21"/>
      <c r="O10" s="23"/>
      <c r="P10" s="23"/>
      <c r="Q10" s="26"/>
      <c r="R10" s="12"/>
      <c r="S10" s="12"/>
      <c r="T10" s="13"/>
    </row>
    <row r="11" spans="1:20" x14ac:dyDescent="0.35">
      <c r="A11" s="24">
        <v>43831</v>
      </c>
      <c r="B11" s="20">
        <v>567799.1187927447</v>
      </c>
      <c r="C11" s="21"/>
      <c r="D11" s="21"/>
      <c r="E11" s="19" t="s">
        <v>2</v>
      </c>
      <c r="F11" s="5">
        <f>SUM(B29:B31)</f>
        <v>1889348.4251353124</v>
      </c>
      <c r="G11" s="12">
        <f t="shared" si="1"/>
        <v>0.34697671569211969</v>
      </c>
      <c r="H11" s="12">
        <f>(SUM(B29:B31)-SUM(B26:B28))/SUM(B26:B28)</f>
        <v>-9.047327640244214E-2</v>
      </c>
      <c r="I11" s="23"/>
      <c r="J11" s="23" t="s">
        <v>2</v>
      </c>
      <c r="K11" s="26">
        <v>104.2</v>
      </c>
      <c r="L11" s="21">
        <f t="shared" si="2"/>
        <v>0.64353312302839127</v>
      </c>
      <c r="M11" s="21">
        <f t="shared" si="0"/>
        <v>-6.0414788097385055E-2</v>
      </c>
      <c r="N11" s="21"/>
      <c r="O11" s="23"/>
      <c r="P11" s="23"/>
      <c r="Q11" s="23"/>
      <c r="R11" s="12"/>
      <c r="S11" s="12"/>
      <c r="T11" s="13"/>
    </row>
    <row r="12" spans="1:20" x14ac:dyDescent="0.35">
      <c r="A12" s="24">
        <v>43862</v>
      </c>
      <c r="B12" s="20">
        <v>590171.56597287324</v>
      </c>
      <c r="C12" s="21"/>
      <c r="D12" s="21"/>
      <c r="E12" s="19" t="s">
        <v>1</v>
      </c>
      <c r="F12" s="5">
        <f>SUM(B32:B34)</f>
        <v>2490296.8126236708</v>
      </c>
      <c r="G12" s="12">
        <f t="shared" si="1"/>
        <v>0.30542520545607682</v>
      </c>
      <c r="H12" s="12">
        <f>(SUM(B32:B34)-SUM(B29:B31))/SUM(B29:B31)</f>
        <v>0.31807176457953718</v>
      </c>
      <c r="I12" s="23"/>
      <c r="J12" s="23" t="s">
        <v>1</v>
      </c>
      <c r="K12" s="26">
        <v>126.7</v>
      </c>
      <c r="L12" s="21">
        <f t="shared" si="2"/>
        <v>0.63695090439276481</v>
      </c>
      <c r="M12" s="21">
        <f t="shared" si="0"/>
        <v>0.21593090211132437</v>
      </c>
      <c r="N12" s="21"/>
      <c r="O12" s="23"/>
      <c r="P12" s="23"/>
      <c r="Q12" s="23"/>
      <c r="R12" s="12"/>
      <c r="S12" s="12"/>
      <c r="T12" s="13"/>
    </row>
    <row r="13" spans="1:20" x14ac:dyDescent="0.35">
      <c r="A13" s="24">
        <v>43891</v>
      </c>
      <c r="B13" s="20">
        <v>422976.20217460982</v>
      </c>
      <c r="C13" s="21"/>
      <c r="D13" s="21"/>
      <c r="E13" s="19" t="s">
        <v>0</v>
      </c>
      <c r="F13" s="5">
        <f>SUM(B35:B37)</f>
        <v>2129377.2949170689</v>
      </c>
      <c r="G13" s="12">
        <f t="shared" si="1"/>
        <v>0.20270882750889796</v>
      </c>
      <c r="H13" s="12">
        <f>(SUM(B35:B37)-SUM(B32:B34))/SUM(B32:B34)</f>
        <v>-0.14493032150908647</v>
      </c>
      <c r="I13" s="23"/>
      <c r="J13" s="23" t="s">
        <v>0</v>
      </c>
      <c r="K13" s="25">
        <v>126.1</v>
      </c>
      <c r="L13" s="21">
        <f t="shared" si="2"/>
        <v>0.44444444444444442</v>
      </c>
      <c r="M13" s="21">
        <f t="shared" si="0"/>
        <v>-4.7355958958169575E-3</v>
      </c>
      <c r="N13" s="21"/>
      <c r="O13" s="23"/>
      <c r="P13" s="23"/>
      <c r="Q13" s="26"/>
      <c r="R13" s="12"/>
      <c r="S13" s="12"/>
      <c r="T13" s="13"/>
    </row>
    <row r="14" spans="1:20" x14ac:dyDescent="0.35">
      <c r="A14" s="24">
        <v>43922</v>
      </c>
      <c r="B14" s="20">
        <v>406413.47541875043</v>
      </c>
      <c r="C14" s="21"/>
      <c r="D14" s="21"/>
      <c r="E14" s="21"/>
      <c r="F14" s="21"/>
      <c r="G14" s="21"/>
      <c r="H14" s="21"/>
      <c r="I14" s="23"/>
      <c r="J14" s="22"/>
      <c r="K14" s="27"/>
      <c r="L14" s="23"/>
      <c r="M14" s="23"/>
      <c r="N14" s="21"/>
      <c r="O14" s="23"/>
      <c r="P14" s="23"/>
      <c r="Q14" s="23"/>
      <c r="R14" s="12"/>
      <c r="S14" s="12"/>
      <c r="T14" s="13"/>
    </row>
    <row r="15" spans="1:20" x14ac:dyDescent="0.35">
      <c r="A15" s="24">
        <v>43952</v>
      </c>
      <c r="B15" s="20">
        <v>438146.78740437515</v>
      </c>
      <c r="C15" s="21">
        <f t="shared" ref="C15:C39" si="3">(B15-B3)/B3</f>
        <v>-8.1726143122839656E-2</v>
      </c>
      <c r="D15" s="21"/>
      <c r="E15" s="21"/>
      <c r="F15" s="21"/>
      <c r="G15" s="21"/>
      <c r="H15" s="21"/>
      <c r="I15" s="23"/>
      <c r="J15" s="23"/>
      <c r="K15" s="23"/>
      <c r="L15" s="23"/>
      <c r="M15" s="23"/>
      <c r="N15" s="21"/>
      <c r="O15" s="23"/>
      <c r="P15" s="23"/>
      <c r="Q15" s="23"/>
      <c r="R15" s="12"/>
      <c r="S15" s="12"/>
      <c r="T15" s="13"/>
    </row>
    <row r="16" spans="1:20" x14ac:dyDescent="0.35">
      <c r="A16" s="24">
        <v>43983</v>
      </c>
      <c r="B16" s="20">
        <v>452514.60123579967</v>
      </c>
      <c r="C16" s="21">
        <f t="shared" si="3"/>
        <v>0.14451485717245291</v>
      </c>
      <c r="D16" s="21"/>
      <c r="E16" s="21"/>
      <c r="F16" s="21"/>
      <c r="G16" s="21"/>
      <c r="H16" s="21"/>
      <c r="I16" s="23"/>
      <c r="N16" s="21"/>
      <c r="O16" s="23"/>
      <c r="P16" s="23"/>
      <c r="Q16" s="26"/>
      <c r="R16" s="12"/>
      <c r="S16" s="12"/>
      <c r="T16" s="13"/>
    </row>
    <row r="17" spans="1:20" x14ac:dyDescent="0.35">
      <c r="A17" s="24">
        <v>44013</v>
      </c>
      <c r="B17" s="20">
        <v>465139.74994131143</v>
      </c>
      <c r="C17" s="21">
        <f t="shared" si="3"/>
        <v>9.2906597094364843E-2</v>
      </c>
      <c r="D17" s="21"/>
      <c r="E17" s="21"/>
      <c r="F17" s="21"/>
      <c r="G17" s="21"/>
      <c r="H17" s="21"/>
      <c r="I17" s="23"/>
      <c r="N17" s="21"/>
      <c r="O17" s="23"/>
      <c r="P17" s="23"/>
      <c r="Q17" s="23"/>
      <c r="R17" s="12"/>
      <c r="S17" s="12"/>
      <c r="T17" s="13"/>
    </row>
    <row r="18" spans="1:20" x14ac:dyDescent="0.35">
      <c r="A18" s="24">
        <v>44044</v>
      </c>
      <c r="B18" s="20">
        <v>475372.19519549026</v>
      </c>
      <c r="C18" s="21">
        <f t="shared" si="3"/>
        <v>1.8878889484886821E-2</v>
      </c>
      <c r="D18" s="21"/>
      <c r="E18" s="21"/>
      <c r="F18" s="21"/>
      <c r="G18" s="21"/>
      <c r="H18" s="21"/>
      <c r="I18" s="23"/>
      <c r="N18" s="21"/>
      <c r="O18" s="23"/>
      <c r="P18" s="23"/>
      <c r="Q18" s="23"/>
      <c r="R18" s="12"/>
      <c r="S18" s="12"/>
      <c r="T18" s="13"/>
    </row>
    <row r="19" spans="1:20" x14ac:dyDescent="0.35">
      <c r="A19" s="24">
        <v>44075</v>
      </c>
      <c r="B19" s="20">
        <v>462146.61838892696</v>
      </c>
      <c r="C19" s="21">
        <f t="shared" si="3"/>
        <v>0.10788294744937785</v>
      </c>
      <c r="D19" s="21"/>
      <c r="E19" s="21"/>
      <c r="F19" s="21"/>
      <c r="G19" s="21"/>
      <c r="H19" s="21"/>
      <c r="I19" s="23"/>
      <c r="N19" s="21"/>
      <c r="O19" s="23"/>
      <c r="P19" s="23"/>
      <c r="Q19" s="26"/>
      <c r="R19" s="12"/>
      <c r="S19" s="12"/>
      <c r="T19" s="13"/>
    </row>
    <row r="20" spans="1:20" x14ac:dyDescent="0.35">
      <c r="A20" s="24">
        <v>44105</v>
      </c>
      <c r="B20" s="20">
        <v>532048.93058894901</v>
      </c>
      <c r="C20" s="21">
        <f t="shared" si="3"/>
        <v>0.10335704169895718</v>
      </c>
      <c r="D20" s="21"/>
      <c r="E20" s="21"/>
      <c r="F20" s="21"/>
      <c r="G20" s="21"/>
      <c r="H20" s="21"/>
      <c r="I20" s="23"/>
      <c r="N20" s="21"/>
      <c r="O20" s="23"/>
      <c r="P20" s="23"/>
      <c r="Q20" s="23"/>
      <c r="R20" s="12"/>
      <c r="S20" s="12"/>
      <c r="T20" s="13"/>
    </row>
    <row r="21" spans="1:20" x14ac:dyDescent="0.35">
      <c r="A21" s="24">
        <v>44136</v>
      </c>
      <c r="B21" s="20">
        <v>634653.31537170708</v>
      </c>
      <c r="C21" s="21">
        <f t="shared" si="3"/>
        <v>0.27611254551494951</v>
      </c>
      <c r="D21" s="21"/>
      <c r="E21" s="21"/>
      <c r="F21" s="21"/>
      <c r="G21" s="21"/>
      <c r="H21" s="21"/>
      <c r="I21" s="23"/>
      <c r="N21" s="21"/>
      <c r="O21" s="23"/>
      <c r="P21" s="23"/>
      <c r="Q21" s="23"/>
      <c r="R21" s="12"/>
      <c r="S21" s="12"/>
      <c r="T21" s="13"/>
    </row>
    <row r="22" spans="1:20" x14ac:dyDescent="0.35">
      <c r="A22" s="24">
        <v>44166</v>
      </c>
      <c r="B22" s="20">
        <v>740949.60740894009</v>
      </c>
      <c r="C22" s="21">
        <f t="shared" si="3"/>
        <v>0.13763165736302188</v>
      </c>
      <c r="D22" s="21"/>
      <c r="E22" s="21"/>
      <c r="F22" s="21"/>
      <c r="G22" s="21"/>
      <c r="H22" s="21"/>
      <c r="I22" s="23"/>
      <c r="N22" s="21"/>
      <c r="O22" s="23"/>
      <c r="P22" s="23"/>
      <c r="Q22" s="26"/>
      <c r="R22" s="12"/>
      <c r="S22" s="12"/>
      <c r="T22" s="12"/>
    </row>
    <row r="23" spans="1:20" x14ac:dyDescent="0.35">
      <c r="A23" s="24">
        <v>44197</v>
      </c>
      <c r="B23" s="20">
        <v>504289.41798726638</v>
      </c>
      <c r="C23" s="21">
        <f t="shared" si="3"/>
        <v>-0.11185241171298881</v>
      </c>
      <c r="D23" s="21"/>
      <c r="E23" s="21"/>
      <c r="F23" s="21"/>
      <c r="G23" s="21"/>
      <c r="H23" s="21"/>
      <c r="I23" s="23"/>
      <c r="N23" s="21"/>
      <c r="O23" s="23"/>
      <c r="P23" s="23"/>
      <c r="Q23" s="23"/>
      <c r="R23" s="12"/>
      <c r="S23" s="12"/>
      <c r="T23" s="13"/>
    </row>
    <row r="24" spans="1:20" x14ac:dyDescent="0.35">
      <c r="A24" s="24">
        <v>44228</v>
      </c>
      <c r="B24" s="20">
        <v>687954.08411700011</v>
      </c>
      <c r="C24" s="21">
        <f t="shared" si="3"/>
        <v>0.16568490212322659</v>
      </c>
      <c r="D24" s="21"/>
      <c r="E24" s="21"/>
      <c r="F24" s="21"/>
      <c r="G24" s="21"/>
      <c r="H24" s="21"/>
      <c r="I24" s="23"/>
      <c r="N24" s="21"/>
      <c r="O24" s="23"/>
      <c r="P24" s="23"/>
      <c r="Q24" s="23"/>
      <c r="R24" s="12"/>
      <c r="S24" s="12"/>
      <c r="T24" s="13"/>
    </row>
    <row r="25" spans="1:20" x14ac:dyDescent="0.35">
      <c r="A25" s="24">
        <v>44256</v>
      </c>
      <c r="B25" s="20">
        <v>578240.9628077657</v>
      </c>
      <c r="C25" s="21">
        <f t="shared" si="3"/>
        <v>0.36707682331749875</v>
      </c>
      <c r="D25" s="21"/>
      <c r="E25" s="21"/>
      <c r="F25" s="21"/>
      <c r="G25" s="21"/>
      <c r="H25" s="21"/>
      <c r="I25" s="23"/>
      <c r="N25" s="21"/>
      <c r="O25" s="21"/>
      <c r="P25" s="23"/>
      <c r="Q25" s="26"/>
      <c r="R25" s="12"/>
      <c r="S25" s="12"/>
      <c r="T25" s="13"/>
    </row>
    <row r="26" spans="1:20" x14ac:dyDescent="0.35">
      <c r="A26" s="24">
        <v>44287</v>
      </c>
      <c r="B26" s="20">
        <v>572704.11574723269</v>
      </c>
      <c r="C26" s="21">
        <f t="shared" si="3"/>
        <v>0.4091661580786507</v>
      </c>
      <c r="D26" s="21"/>
      <c r="E26" s="21"/>
      <c r="F26" s="21"/>
      <c r="G26" s="21"/>
      <c r="H26" s="21"/>
      <c r="I26" s="23"/>
      <c r="N26" s="21"/>
      <c r="O26" s="21"/>
      <c r="P26" s="23"/>
      <c r="Q26" s="23"/>
      <c r="R26" s="12"/>
      <c r="S26" s="12"/>
      <c r="T26" s="13"/>
    </row>
    <row r="27" spans="1:20" x14ac:dyDescent="0.35">
      <c r="A27" s="24">
        <v>44317</v>
      </c>
      <c r="B27" s="20">
        <v>792937.56457308179</v>
      </c>
      <c r="C27" s="21">
        <f t="shared" si="3"/>
        <v>0.80975323194886872</v>
      </c>
      <c r="D27" s="21"/>
      <c r="E27" s="21"/>
      <c r="F27" s="21"/>
      <c r="G27" s="21"/>
      <c r="H27" s="21"/>
      <c r="I27" s="23"/>
      <c r="N27" s="21"/>
      <c r="O27" s="21"/>
      <c r="P27" s="23"/>
      <c r="Q27" s="23"/>
      <c r="R27" s="12"/>
      <c r="S27" s="12"/>
      <c r="T27" s="13"/>
    </row>
    <row r="28" spans="1:20" x14ac:dyDescent="0.35">
      <c r="A28" s="24">
        <v>44348</v>
      </c>
      <c r="B28" s="20">
        <v>711645.74413506663</v>
      </c>
      <c r="C28" s="21">
        <f t="shared" si="3"/>
        <v>0.57264703103853432</v>
      </c>
      <c r="D28" s="21"/>
      <c r="E28" s="21"/>
      <c r="F28" s="21"/>
      <c r="G28" s="21"/>
      <c r="H28" s="21"/>
      <c r="I28" s="23"/>
      <c r="N28" s="21"/>
      <c r="O28" s="21"/>
      <c r="P28" s="23"/>
      <c r="Q28" s="26"/>
      <c r="R28" s="12"/>
      <c r="S28" s="12"/>
      <c r="T28" s="13"/>
    </row>
    <row r="29" spans="1:20" x14ac:dyDescent="0.35">
      <c r="A29" s="24">
        <v>44378</v>
      </c>
      <c r="B29" s="20">
        <v>622579.14147102111</v>
      </c>
      <c r="C29" s="21">
        <f t="shared" si="3"/>
        <v>0.33847761140511956</v>
      </c>
      <c r="D29" s="21"/>
      <c r="E29" s="21"/>
      <c r="F29" s="21"/>
      <c r="G29" s="21"/>
      <c r="H29" s="21"/>
      <c r="I29" s="23"/>
      <c r="N29" s="21"/>
      <c r="O29" s="21"/>
      <c r="P29" s="23"/>
      <c r="Q29" s="23"/>
      <c r="R29" s="12"/>
      <c r="S29" s="12"/>
      <c r="T29" s="13"/>
    </row>
    <row r="30" spans="1:20" x14ac:dyDescent="0.35">
      <c r="A30" s="24">
        <v>44409</v>
      </c>
      <c r="B30" s="20">
        <v>683206.64392830397</v>
      </c>
      <c r="C30" s="21">
        <f t="shared" si="3"/>
        <v>0.43720362872158447</v>
      </c>
      <c r="D30" s="21"/>
      <c r="E30" s="21"/>
      <c r="F30" s="21"/>
      <c r="G30" s="21"/>
      <c r="H30" s="21"/>
      <c r="I30" s="23"/>
      <c r="N30" s="21"/>
      <c r="O30" s="21"/>
      <c r="P30" s="23"/>
      <c r="Q30" s="23"/>
      <c r="R30" s="12"/>
      <c r="S30" s="12"/>
      <c r="T30" s="13"/>
    </row>
    <row r="31" spans="1:20" x14ac:dyDescent="0.35">
      <c r="A31" s="24">
        <v>44440</v>
      </c>
      <c r="B31" s="20">
        <v>583562.63973598718</v>
      </c>
      <c r="C31" s="21">
        <f t="shared" si="3"/>
        <v>0.26272186469810022</v>
      </c>
      <c r="D31" s="21"/>
      <c r="E31" s="21"/>
      <c r="F31" s="21"/>
      <c r="G31" s="21"/>
      <c r="H31" s="21"/>
      <c r="I31" s="23"/>
      <c r="N31" s="21"/>
      <c r="O31" s="21"/>
      <c r="P31" s="23"/>
      <c r="Q31" s="26"/>
      <c r="R31" s="12"/>
      <c r="S31" s="12"/>
      <c r="T31" s="13"/>
    </row>
    <row r="32" spans="1:20" x14ac:dyDescent="0.35">
      <c r="A32" s="24">
        <v>44470</v>
      </c>
      <c r="B32" s="20">
        <v>618625.97605627333</v>
      </c>
      <c r="C32" s="21">
        <f t="shared" si="3"/>
        <v>0.16272384077811844</v>
      </c>
      <c r="D32" s="21"/>
      <c r="E32" s="21"/>
      <c r="F32" s="21"/>
      <c r="G32" s="21"/>
      <c r="H32" s="21"/>
      <c r="I32" s="23"/>
      <c r="N32" s="21"/>
      <c r="O32" s="21"/>
      <c r="P32" s="23"/>
      <c r="Q32" s="23"/>
      <c r="R32" s="12"/>
      <c r="S32" s="12"/>
      <c r="T32" s="13"/>
    </row>
    <row r="33" spans="1:20" x14ac:dyDescent="0.35">
      <c r="A33" s="24">
        <v>44501</v>
      </c>
      <c r="B33" s="20">
        <v>823905.29026787914</v>
      </c>
      <c r="C33" s="21">
        <f t="shared" si="3"/>
        <v>0.29819741000695787</v>
      </c>
      <c r="D33" s="21"/>
      <c r="E33" s="21"/>
      <c r="F33" s="21"/>
      <c r="G33" s="21"/>
      <c r="H33" s="21"/>
      <c r="I33" s="23"/>
      <c r="N33" s="21"/>
      <c r="O33" s="21"/>
      <c r="P33" s="23"/>
      <c r="Q33" s="23"/>
      <c r="R33" s="12"/>
      <c r="S33" s="12"/>
      <c r="T33" s="13"/>
    </row>
    <row r="34" spans="1:20" x14ac:dyDescent="0.35">
      <c r="A34" s="24">
        <v>44531</v>
      </c>
      <c r="B34" s="20">
        <v>1047765.5462995183</v>
      </c>
      <c r="C34" s="21">
        <f t="shared" si="3"/>
        <v>0.41408475802220429</v>
      </c>
      <c r="D34" s="21"/>
      <c r="E34" s="21"/>
      <c r="F34" s="21"/>
      <c r="G34" s="21"/>
      <c r="H34" s="21"/>
      <c r="I34" s="23"/>
      <c r="N34" s="21"/>
      <c r="O34" s="21"/>
      <c r="P34" s="23"/>
      <c r="Q34" s="26"/>
      <c r="R34" s="12"/>
      <c r="S34" s="12"/>
      <c r="T34" s="13"/>
    </row>
    <row r="35" spans="1:20" x14ac:dyDescent="0.35">
      <c r="A35" s="24">
        <v>44562</v>
      </c>
      <c r="B35" s="20">
        <v>753469.83885214466</v>
      </c>
      <c r="C35" s="21">
        <f t="shared" si="3"/>
        <v>0.49412185141503451</v>
      </c>
      <c r="D35" s="21"/>
      <c r="E35" s="21"/>
      <c r="F35" s="21"/>
      <c r="G35" s="21"/>
      <c r="H35" s="21"/>
      <c r="I35" s="23"/>
      <c r="N35" s="21"/>
      <c r="O35" s="21"/>
      <c r="P35" s="23"/>
      <c r="Q35" s="23"/>
      <c r="R35" s="12"/>
      <c r="S35" s="12"/>
      <c r="T35" s="13"/>
    </row>
    <row r="36" spans="1:20" x14ac:dyDescent="0.35">
      <c r="A36" s="24">
        <v>44593</v>
      </c>
      <c r="B36" s="20">
        <v>720997.40965190704</v>
      </c>
      <c r="C36" s="21">
        <f t="shared" si="3"/>
        <v>4.8031294962538912E-2</v>
      </c>
      <c r="D36" s="21"/>
      <c r="E36" s="21"/>
      <c r="F36" s="21"/>
      <c r="G36" s="21"/>
      <c r="H36" s="21"/>
      <c r="I36" s="23"/>
      <c r="N36" s="21"/>
      <c r="O36" s="21"/>
      <c r="P36" s="23"/>
      <c r="Q36" s="23"/>
      <c r="R36" s="12"/>
      <c r="S36" s="12"/>
      <c r="T36" s="13"/>
    </row>
    <row r="37" spans="1:20" x14ac:dyDescent="0.35">
      <c r="A37" s="24">
        <v>44621</v>
      </c>
      <c r="B37" s="20">
        <v>654910.04641301709</v>
      </c>
      <c r="C37" s="21">
        <f t="shared" si="3"/>
        <v>0.13259019774899583</v>
      </c>
      <c r="D37" s="21"/>
      <c r="E37" s="21"/>
      <c r="F37" s="21"/>
      <c r="G37" s="21"/>
      <c r="H37" s="21"/>
      <c r="I37" s="23"/>
      <c r="N37" s="21"/>
      <c r="O37" s="21"/>
      <c r="P37" s="23"/>
      <c r="Q37" s="26"/>
      <c r="R37" s="12"/>
      <c r="S37" s="12"/>
      <c r="T37" s="13"/>
    </row>
    <row r="38" spans="1:20" x14ac:dyDescent="0.35">
      <c r="A38" s="24">
        <v>44652</v>
      </c>
      <c r="B38" s="20">
        <v>623110.39500037057</v>
      </c>
      <c r="C38" s="21">
        <f t="shared" si="3"/>
        <v>8.8014522450865496E-2</v>
      </c>
      <c r="D38" s="21"/>
      <c r="E38" s="21"/>
      <c r="F38" s="21"/>
      <c r="G38" s="21"/>
      <c r="H38" s="21"/>
      <c r="I38" s="23"/>
      <c r="N38" s="21"/>
      <c r="O38" s="21"/>
      <c r="P38" s="23"/>
      <c r="Q38" s="23"/>
      <c r="R38" s="12"/>
      <c r="S38" s="12"/>
      <c r="T38" s="13"/>
    </row>
    <row r="39" spans="1:20" x14ac:dyDescent="0.35">
      <c r="A39" s="24">
        <v>44682</v>
      </c>
      <c r="B39" s="20">
        <v>755549.66521285451</v>
      </c>
      <c r="C39" s="21">
        <f t="shared" si="3"/>
        <v>-4.7151126432453679E-2</v>
      </c>
      <c r="D39" s="21"/>
      <c r="E39" s="21"/>
      <c r="F39" s="21"/>
      <c r="G39" s="21"/>
      <c r="H39" s="21"/>
      <c r="I39" s="23"/>
      <c r="N39" s="21"/>
      <c r="O39" s="21"/>
      <c r="P39" s="23"/>
      <c r="Q39" s="23"/>
      <c r="R39" s="12"/>
      <c r="S39" s="12"/>
      <c r="T39" s="13"/>
    </row>
    <row r="40" spans="1:20" x14ac:dyDescent="0.35">
      <c r="A40" s="22"/>
      <c r="B40" s="23"/>
      <c r="C40" s="21"/>
      <c r="D40" s="21"/>
      <c r="E40" s="21"/>
      <c r="F40" s="21"/>
      <c r="G40" s="21"/>
      <c r="H40" s="21"/>
      <c r="I40" s="23"/>
      <c r="N40" s="21"/>
      <c r="O40" s="23"/>
      <c r="P40" s="23"/>
      <c r="Q40" s="23"/>
      <c r="R40" s="12"/>
      <c r="S40" s="12"/>
      <c r="T40" s="13"/>
    </row>
    <row r="41" spans="1:20" x14ac:dyDescent="0.35">
      <c r="A41" s="23"/>
      <c r="B41" s="23"/>
      <c r="C41" s="23"/>
      <c r="D41" s="23"/>
      <c r="E41" s="23"/>
      <c r="F41" s="23"/>
      <c r="G41" s="23"/>
      <c r="H41" s="23"/>
      <c r="I41" s="23"/>
      <c r="N41" s="23"/>
      <c r="O41" s="23"/>
      <c r="P41" s="23"/>
      <c r="Q41" s="23"/>
      <c r="R41" s="13"/>
      <c r="S41" s="13"/>
      <c r="T41" s="1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E6EE-8748-4359-8E81-A239FD3C0A12}">
  <dimension ref="A1:AA41"/>
  <sheetViews>
    <sheetView topLeftCell="E1" zoomScale="65" zoomScaleNormal="65" workbookViewId="0">
      <selection activeCell="S2" sqref="S2:V13"/>
    </sheetView>
  </sheetViews>
  <sheetFormatPr defaultRowHeight="14.5" x14ac:dyDescent="0.35"/>
  <cols>
    <col min="1" max="1" width="10.1796875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11.08984375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7.269531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90625" customWidth="1"/>
    <col min="25" max="26" width="12.453125" bestFit="1" customWidth="1"/>
    <col min="27" max="27" width="11.81640625" bestFit="1" customWidth="1"/>
  </cols>
  <sheetData>
    <row r="1" spans="1:27" x14ac:dyDescent="0.35">
      <c r="A1" s="22" t="s">
        <v>132</v>
      </c>
      <c r="B1" s="23"/>
      <c r="C1" s="21"/>
      <c r="D1" s="21"/>
      <c r="E1" s="21"/>
      <c r="F1" s="21"/>
      <c r="G1" s="21"/>
      <c r="H1" s="21"/>
      <c r="I1" s="23"/>
      <c r="J1" s="23" t="s">
        <v>133</v>
      </c>
      <c r="K1" s="23"/>
      <c r="L1" s="21"/>
      <c r="M1" s="21"/>
      <c r="N1" s="21"/>
      <c r="O1" s="21"/>
      <c r="P1" s="21"/>
      <c r="Q1" s="21"/>
      <c r="R1" s="23"/>
      <c r="S1" s="23" t="s">
        <v>207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5790498.2657859297</v>
      </c>
      <c r="C3" s="21"/>
      <c r="D3" s="21"/>
      <c r="E3" s="19" t="s">
        <v>10</v>
      </c>
      <c r="F3" s="5">
        <f>SUM(B5:B7)</f>
        <v>16615363.439611554</v>
      </c>
      <c r="G3" s="12"/>
      <c r="H3" s="12"/>
      <c r="I3" s="23"/>
      <c r="J3" s="22">
        <v>43586</v>
      </c>
      <c r="K3" s="27"/>
      <c r="L3" s="21"/>
      <c r="M3" s="21"/>
      <c r="N3" s="19" t="s">
        <v>10</v>
      </c>
      <c r="O3" s="5">
        <f>SUM(K5:K7)</f>
        <v>290574</v>
      </c>
      <c r="P3" s="12"/>
      <c r="Q3" s="12"/>
      <c r="R3" s="23"/>
      <c r="S3" s="23" t="s">
        <v>10</v>
      </c>
      <c r="T3" s="26">
        <v>965.9</v>
      </c>
      <c r="U3" s="21"/>
      <c r="V3" s="21"/>
      <c r="W3" s="23"/>
      <c r="X3" s="19" t="s">
        <v>235</v>
      </c>
      <c r="Y3" s="19">
        <f>SLOPE(U7:U13,G7:G13)</f>
        <v>-0.31562545715246315</v>
      </c>
      <c r="Z3" s="19">
        <f>INTERCEPT(U7:U13,G7:G13)</f>
        <v>7.2517814770994601E-2</v>
      </c>
      <c r="AA3" s="19">
        <f>RSQ(U7:U13,G7:G13)</f>
        <v>0.35768087175448082</v>
      </c>
    </row>
    <row r="4" spans="1:27" x14ac:dyDescent="0.35">
      <c r="A4" s="24">
        <v>43617</v>
      </c>
      <c r="B4" s="20">
        <v>5646173.5504671996</v>
      </c>
      <c r="C4" s="21"/>
      <c r="D4" s="21"/>
      <c r="E4" s="19" t="s">
        <v>9</v>
      </c>
      <c r="F4" s="5">
        <f>SUM(B8:B10)</f>
        <v>17054372.818013243</v>
      </c>
      <c r="G4" s="12"/>
      <c r="H4" s="12">
        <f>(SUM(B8:B10)-SUM(B5:B7))/SUM(B5:B7)</f>
        <v>2.6421894410992956E-2</v>
      </c>
      <c r="I4" s="23"/>
      <c r="J4" s="22">
        <v>43617</v>
      </c>
      <c r="K4" s="27">
        <v>119793</v>
      </c>
      <c r="L4" s="21"/>
      <c r="M4" s="21"/>
      <c r="N4" s="19" t="s">
        <v>9</v>
      </c>
      <c r="O4" s="5">
        <f>SUM(K8:K10)</f>
        <v>301112</v>
      </c>
      <c r="P4" s="12"/>
      <c r="Q4" s="12">
        <f>(SUM(K8:K10)-SUM(K5:K7))/SUM(K5:K7)</f>
        <v>3.6266149070460538E-2</v>
      </c>
      <c r="R4" s="23"/>
      <c r="S4" s="23" t="s">
        <v>9</v>
      </c>
      <c r="T4" s="26">
        <v>980.2</v>
      </c>
      <c r="U4" s="21"/>
      <c r="V4" s="21">
        <f t="shared" ref="V4:V13" si="0">(T4-T3)/T3</f>
        <v>1.480484522207275E-2</v>
      </c>
      <c r="W4" s="23"/>
      <c r="X4" s="19" t="s">
        <v>236</v>
      </c>
      <c r="Y4" s="19">
        <f>SLOPE(V4:V13,H4:H13)</f>
        <v>-0.23691913913613569</v>
      </c>
      <c r="Z4" s="19">
        <f>INTERCEPT(V4:V13,H4:H13)</f>
        <v>1.1208415754953053E-2</v>
      </c>
      <c r="AA4" s="19">
        <f>RSQ(V4:V13,H4:H13)</f>
        <v>0.32916290280630822</v>
      </c>
    </row>
    <row r="5" spans="1:27" x14ac:dyDescent="0.35">
      <c r="A5" s="24">
        <v>43647</v>
      </c>
      <c r="B5" s="20">
        <v>5532311.8881158307</v>
      </c>
      <c r="C5" s="21"/>
      <c r="D5" s="21"/>
      <c r="E5" s="19" t="s">
        <v>8</v>
      </c>
      <c r="F5" s="5">
        <f>SUM(B11:B13)</f>
        <v>16769550.835616216</v>
      </c>
      <c r="G5" s="12"/>
      <c r="H5" s="12">
        <f>(SUM(B11:B13)-SUM(B8:B10))/SUM(B8:B10)</f>
        <v>-1.6700818343562386E-2</v>
      </c>
      <c r="I5" s="23"/>
      <c r="J5" s="22">
        <v>43647</v>
      </c>
      <c r="K5" s="27">
        <v>131733</v>
      </c>
      <c r="L5" s="21"/>
      <c r="M5" s="21"/>
      <c r="N5" s="19" t="s">
        <v>8</v>
      </c>
      <c r="O5" s="5">
        <f>SUM(K11:K13)</f>
        <v>276934</v>
      </c>
      <c r="P5" s="12"/>
      <c r="Q5" s="12">
        <f>(SUM(K11:K13)-SUM(K8:K10))/SUM(K8:K10)</f>
        <v>-8.0295703924121262E-2</v>
      </c>
      <c r="R5" s="23"/>
      <c r="S5" s="23" t="s">
        <v>8</v>
      </c>
      <c r="T5" s="26">
        <v>871</v>
      </c>
      <c r="U5" s="21"/>
      <c r="V5" s="21">
        <f t="shared" si="0"/>
        <v>-0.11140583554376662</v>
      </c>
      <c r="W5" s="23"/>
      <c r="X5" s="19" t="s">
        <v>237</v>
      </c>
      <c r="Y5" s="19">
        <f>SLOPE(U7:U13,P7:P13)</f>
        <v>-0.68846569695766402</v>
      </c>
      <c r="Z5" s="19">
        <f>INTERCEPT(U7:U13,P7:P13)</f>
        <v>-0.16794202128472646</v>
      </c>
      <c r="AA5" s="19">
        <f>RSQ(U7:U13,P7:P13)</f>
        <v>0.51074988357127282</v>
      </c>
    </row>
    <row r="6" spans="1:27" x14ac:dyDescent="0.35">
      <c r="A6" s="24">
        <v>43678</v>
      </c>
      <c r="B6" s="20">
        <v>5658667.9810218867</v>
      </c>
      <c r="C6" s="21"/>
      <c r="D6" s="21"/>
      <c r="E6" s="19" t="s">
        <v>7</v>
      </c>
      <c r="F6" s="5">
        <f>SUM(B14:B16)</f>
        <v>33825775.626328602</v>
      </c>
      <c r="G6" s="12"/>
      <c r="H6" s="12">
        <f>(SUM(B14:B16)-SUM(B11:B13))/SUM(B11:B13)</f>
        <v>1.017094909571896</v>
      </c>
      <c r="I6" s="23"/>
      <c r="J6" s="22">
        <v>43678</v>
      </c>
      <c r="K6" s="27">
        <v>85053</v>
      </c>
      <c r="L6" s="21"/>
      <c r="M6" s="21"/>
      <c r="N6" s="19" t="s">
        <v>7</v>
      </c>
      <c r="O6" s="5">
        <f>SUM(K14:K16)</f>
        <v>494285</v>
      </c>
      <c r="P6" s="12"/>
      <c r="Q6" s="12">
        <f>(SUM(K14:K16)-SUM(K11:K13))/SUM(K11:K13)</f>
        <v>0.78484765323145589</v>
      </c>
      <c r="R6" s="23"/>
      <c r="S6" s="23" t="s">
        <v>7</v>
      </c>
      <c r="T6" s="26">
        <v>705.3</v>
      </c>
      <c r="U6" s="21"/>
      <c r="V6" s="21">
        <f t="shared" si="0"/>
        <v>-0.19024110218140075</v>
      </c>
      <c r="W6" s="23"/>
      <c r="X6" s="19" t="s">
        <v>238</v>
      </c>
      <c r="Y6" s="19">
        <f>SLOPE(V4:V13,Q4:Q13)</f>
        <v>-0.31932668910377882</v>
      </c>
      <c r="Z6" s="19">
        <f>INTERCEPT(V4:V13,Q4:Q13)</f>
        <v>-2.752354696087853E-3</v>
      </c>
      <c r="AA6" s="19">
        <f>RSQ(V4:V13,Q4:Q13)</f>
        <v>0.57842615334538916</v>
      </c>
    </row>
    <row r="7" spans="1:27" x14ac:dyDescent="0.35">
      <c r="A7" s="24">
        <v>43709</v>
      </c>
      <c r="B7" s="20">
        <v>5424383.5704738377</v>
      </c>
      <c r="C7" s="21"/>
      <c r="D7" s="21"/>
      <c r="E7" s="19" t="s">
        <v>6</v>
      </c>
      <c r="F7" s="5">
        <f>SUM(B17:B19)</f>
        <v>25133714.46607196</v>
      </c>
      <c r="G7" s="12">
        <f t="shared" ref="G7:G13" si="1">(F7-F3)/F3</f>
        <v>0.51267918739305973</v>
      </c>
      <c r="H7" s="12">
        <f>(SUM(B17:B19)-SUM(B14:B16))/SUM(B14:B16)</f>
        <v>-0.256965612740927</v>
      </c>
      <c r="I7" s="23"/>
      <c r="J7" s="22">
        <v>43709</v>
      </c>
      <c r="K7" s="27">
        <v>73788</v>
      </c>
      <c r="L7" s="21"/>
      <c r="M7" s="21"/>
      <c r="N7" s="19" t="s">
        <v>6</v>
      </c>
      <c r="O7" s="5">
        <f>SUM(K17:K19)</f>
        <v>214173</v>
      </c>
      <c r="P7" s="12">
        <f t="shared" ref="P7:P13" si="2">(O7-O3)/O3</f>
        <v>-0.26293130149290717</v>
      </c>
      <c r="Q7" s="12">
        <f>(SUM(K17:K19)-SUM(K14:K16))/SUM(K14:K16)</f>
        <v>-0.56670139696733668</v>
      </c>
      <c r="R7" s="23"/>
      <c r="S7" s="23" t="s">
        <v>6</v>
      </c>
      <c r="T7" s="26">
        <v>957.8</v>
      </c>
      <c r="U7" s="21">
        <f t="shared" ref="U7:U13" si="3">(T7-T3)/T3</f>
        <v>-8.3859612796355967E-3</v>
      </c>
      <c r="V7" s="21">
        <f t="shared" si="0"/>
        <v>0.3580036863745924</v>
      </c>
      <c r="W7" s="23"/>
    </row>
    <row r="8" spans="1:27" x14ac:dyDescent="0.35">
      <c r="A8" s="24">
        <v>43739</v>
      </c>
      <c r="B8" s="20">
        <v>5208355.4709315132</v>
      </c>
      <c r="C8" s="21"/>
      <c r="D8" s="21"/>
      <c r="E8" s="19" t="s">
        <v>5</v>
      </c>
      <c r="F8" s="5">
        <f>SUM(B20:B22)</f>
        <v>20915682.632400319</v>
      </c>
      <c r="G8" s="12">
        <f t="shared" si="1"/>
        <v>0.22641171596229362</v>
      </c>
      <c r="H8" s="12">
        <f>(SUM(B20:B22)-SUM(B17:B19))/SUM(B17:B19)</f>
        <v>-0.16782365532820739</v>
      </c>
      <c r="I8" s="23"/>
      <c r="J8" s="22">
        <v>43739</v>
      </c>
      <c r="K8" s="27">
        <v>67452</v>
      </c>
      <c r="L8" s="21"/>
      <c r="M8" s="21"/>
      <c r="N8" s="19" t="s">
        <v>5</v>
      </c>
      <c r="O8" s="5">
        <f>SUM(K20:K22)</f>
        <v>162738</v>
      </c>
      <c r="P8" s="12">
        <f t="shared" si="2"/>
        <v>-0.45954329286112811</v>
      </c>
      <c r="Q8" s="12">
        <f>(SUM(K20:K22)-SUM(K17:K19))/SUM(K17:K19)</f>
        <v>-0.2401563222254906</v>
      </c>
      <c r="R8" s="23"/>
      <c r="S8" s="23" t="s">
        <v>5</v>
      </c>
      <c r="T8" s="26">
        <v>936</v>
      </c>
      <c r="U8" s="21">
        <f t="shared" si="3"/>
        <v>-4.5092838196286518E-2</v>
      </c>
      <c r="V8" s="21">
        <f t="shared" si="0"/>
        <v>-2.2760492795990767E-2</v>
      </c>
      <c r="W8" s="23"/>
    </row>
    <row r="9" spans="1:27" x14ac:dyDescent="0.35">
      <c r="A9" s="24">
        <v>43770</v>
      </c>
      <c r="B9" s="20">
        <v>5596612.4476411454</v>
      </c>
      <c r="C9" s="21"/>
      <c r="D9" s="21"/>
      <c r="E9" s="19" t="s">
        <v>4</v>
      </c>
      <c r="F9" s="5">
        <f>SUM(B23:B25)</f>
        <v>19703792.415461332</v>
      </c>
      <c r="G9" s="12">
        <f t="shared" si="1"/>
        <v>0.17497436923672341</v>
      </c>
      <c r="H9" s="12">
        <f>(SUM(B23:B25)-SUM(B20:B22))/SUM(B20:B22)</f>
        <v>-5.7941700409130222E-2</v>
      </c>
      <c r="I9" s="23"/>
      <c r="J9" s="22">
        <v>43770</v>
      </c>
      <c r="K9" s="27">
        <v>139451</v>
      </c>
      <c r="L9" s="21"/>
      <c r="M9" s="21"/>
      <c r="N9" s="19" t="s">
        <v>4</v>
      </c>
      <c r="O9" s="5">
        <f>SUM(K23:K25)</f>
        <v>196757</v>
      </c>
      <c r="P9" s="12">
        <f t="shared" si="2"/>
        <v>-0.28951663573270164</v>
      </c>
      <c r="Q9" s="12">
        <f>(SUM(K23:K25)-SUM(K20:K22))/SUM(K20:K22)</f>
        <v>0.20904152687141295</v>
      </c>
      <c r="R9" s="23"/>
      <c r="S9" s="23" t="s">
        <v>4</v>
      </c>
      <c r="T9" s="26">
        <v>926.3</v>
      </c>
      <c r="U9" s="21">
        <f t="shared" si="3"/>
        <v>6.349024110218135E-2</v>
      </c>
      <c r="V9" s="21">
        <f t="shared" si="0"/>
        <v>-1.0363247863247911E-2</v>
      </c>
      <c r="W9" s="23"/>
    </row>
    <row r="10" spans="1:27" x14ac:dyDescent="0.35">
      <c r="A10" s="24">
        <v>43800</v>
      </c>
      <c r="B10" s="20">
        <v>6249404.8994405828</v>
      </c>
      <c r="C10" s="21"/>
      <c r="D10" s="21"/>
      <c r="E10" s="19" t="s">
        <v>3</v>
      </c>
      <c r="F10" s="5">
        <f>SUM(B26:B28)</f>
        <v>19927081.089795172</v>
      </c>
      <c r="G10" s="12">
        <f t="shared" si="1"/>
        <v>-0.41089063825384253</v>
      </c>
      <c r="H10" s="12">
        <f>(SUM(B26:B28)-SUM(B23:B25))/SUM(B23:B25)</f>
        <v>1.1332268916852201E-2</v>
      </c>
      <c r="I10" s="23"/>
      <c r="J10" s="22">
        <v>43800</v>
      </c>
      <c r="K10" s="27">
        <v>94209</v>
      </c>
      <c r="L10" s="21"/>
      <c r="M10" s="21"/>
      <c r="N10" s="19" t="s">
        <v>3</v>
      </c>
      <c r="O10" s="5">
        <f>SUM(K26:K28)</f>
        <v>159354</v>
      </c>
      <c r="P10" s="12">
        <f t="shared" si="2"/>
        <v>-0.67760704856509912</v>
      </c>
      <c r="Q10" s="12">
        <f>(SUM(K26:K28)-SUM(K23:K25))/SUM(K23:K25)</f>
        <v>-0.19009742982460598</v>
      </c>
      <c r="R10" s="23"/>
      <c r="S10" s="23" t="s">
        <v>3</v>
      </c>
      <c r="T10" s="26">
        <v>1022.4</v>
      </c>
      <c r="U10" s="21">
        <f t="shared" si="3"/>
        <v>0.44959591663122084</v>
      </c>
      <c r="V10" s="21">
        <f t="shared" si="0"/>
        <v>0.1037460865810213</v>
      </c>
      <c r="W10" s="23"/>
    </row>
    <row r="11" spans="1:27" x14ac:dyDescent="0.35">
      <c r="A11" s="24">
        <v>43831</v>
      </c>
      <c r="B11" s="20">
        <v>5814338.2416032897</v>
      </c>
      <c r="C11" s="21"/>
      <c r="D11" s="21"/>
      <c r="E11" s="19" t="s">
        <v>2</v>
      </c>
      <c r="F11" s="5">
        <f>SUM(B29:B31)</f>
        <v>19526224.735336736</v>
      </c>
      <c r="G11" s="12">
        <f t="shared" si="1"/>
        <v>-0.22310628770390398</v>
      </c>
      <c r="H11" s="12">
        <f>(SUM(B29:B31)-SUM(B26:B28))/SUM(B26:B28)</f>
        <v>-2.0116160146691948E-2</v>
      </c>
      <c r="I11" s="23"/>
      <c r="J11" s="22">
        <v>43831</v>
      </c>
      <c r="K11" s="27">
        <v>89131</v>
      </c>
      <c r="L11" s="21"/>
      <c r="M11" s="21"/>
      <c r="N11" s="19" t="s">
        <v>2</v>
      </c>
      <c r="O11" s="5">
        <f>SUM(K29:K31)</f>
        <v>137024</v>
      </c>
      <c r="P11" s="12">
        <f t="shared" si="2"/>
        <v>-0.36021814140904784</v>
      </c>
      <c r="Q11" s="12">
        <f>(SUM(K29:K31)-SUM(K26:K28))/SUM(K26:K28)</f>
        <v>-0.14012826788157184</v>
      </c>
      <c r="R11" s="23"/>
      <c r="S11" s="23" t="s">
        <v>2</v>
      </c>
      <c r="T11" s="26">
        <v>990.3</v>
      </c>
      <c r="U11" s="21">
        <f t="shared" si="3"/>
        <v>3.3931927333472542E-2</v>
      </c>
      <c r="V11" s="21">
        <f t="shared" si="0"/>
        <v>-3.1396713615023497E-2</v>
      </c>
      <c r="W11" s="23"/>
    </row>
    <row r="12" spans="1:27" x14ac:dyDescent="0.35">
      <c r="A12" s="24">
        <v>43862</v>
      </c>
      <c r="B12" s="20">
        <v>5456788.2120988332</v>
      </c>
      <c r="C12" s="21"/>
      <c r="D12" s="21"/>
      <c r="E12" s="19" t="s">
        <v>1</v>
      </c>
      <c r="F12" s="5">
        <f>SUM(B32:B34)</f>
        <v>17840318.336781457</v>
      </c>
      <c r="G12" s="12">
        <f t="shared" si="1"/>
        <v>-0.14703628610499375</v>
      </c>
      <c r="H12" s="12">
        <f>(SUM(B32:B34)-SUM(B29:B31))/SUM(B29:B31)</f>
        <v>-8.6340622491365829E-2</v>
      </c>
      <c r="I12" s="23"/>
      <c r="J12" s="22">
        <v>43862</v>
      </c>
      <c r="K12" s="27">
        <v>94143</v>
      </c>
      <c r="L12" s="21"/>
      <c r="M12" s="21"/>
      <c r="N12" s="19" t="s">
        <v>1</v>
      </c>
      <c r="O12" s="5">
        <f>SUM(K32:K34)</f>
        <v>143187</v>
      </c>
      <c r="P12" s="12">
        <f t="shared" si="2"/>
        <v>-0.12013789035136231</v>
      </c>
      <c r="Q12" s="12">
        <f>(SUM(K32:K34)-SUM(K29:K31))/SUM(K29:K31)</f>
        <v>4.4977522185894445E-2</v>
      </c>
      <c r="R12" s="23"/>
      <c r="S12" s="23" t="s">
        <v>1</v>
      </c>
      <c r="T12" s="26">
        <v>980.3</v>
      </c>
      <c r="U12" s="21">
        <f t="shared" si="3"/>
        <v>4.7329059829059779E-2</v>
      </c>
      <c r="V12" s="21">
        <f t="shared" si="0"/>
        <v>-1.0097950116126428E-2</v>
      </c>
      <c r="W12" s="23"/>
    </row>
    <row r="13" spans="1:27" x14ac:dyDescent="0.35">
      <c r="A13" s="24">
        <v>43891</v>
      </c>
      <c r="B13" s="20">
        <v>5498424.3819140941</v>
      </c>
      <c r="C13" s="21"/>
      <c r="D13" s="21"/>
      <c r="E13" s="19" t="s">
        <v>0</v>
      </c>
      <c r="F13" s="5">
        <f>SUM(B35:B37)</f>
        <v>16011411.913313024</v>
      </c>
      <c r="G13" s="12">
        <f t="shared" si="1"/>
        <v>-0.18739440734520429</v>
      </c>
      <c r="H13" s="12">
        <f>(SUM(B35:B37)-SUM(B32:B34))/SUM(B32:B34)</f>
        <v>-0.10251534692056304</v>
      </c>
      <c r="I13" s="23"/>
      <c r="J13" s="22">
        <v>43891</v>
      </c>
      <c r="K13" s="27">
        <v>93660</v>
      </c>
      <c r="L13" s="21"/>
      <c r="M13" s="21"/>
      <c r="N13" s="19" t="s">
        <v>0</v>
      </c>
      <c r="O13" s="5">
        <f>SUM(K35:K37)</f>
        <v>137759</v>
      </c>
      <c r="P13" s="12">
        <f t="shared" si="2"/>
        <v>-0.29985210183119282</v>
      </c>
      <c r="Q13" s="12">
        <f>(SUM(K35:K37)-SUM(K32:K34))/SUM(K32:K34)</f>
        <v>-3.7908469344284046E-2</v>
      </c>
      <c r="R13" s="23"/>
      <c r="S13" s="23" t="s">
        <v>0</v>
      </c>
      <c r="T13" s="25">
        <v>911.4</v>
      </c>
      <c r="U13" s="21">
        <f t="shared" si="3"/>
        <v>-1.608550145741118E-2</v>
      </c>
      <c r="V13" s="21">
        <f t="shared" si="0"/>
        <v>-7.0284606753034759E-2</v>
      </c>
      <c r="W13" s="23"/>
    </row>
    <row r="14" spans="1:27" x14ac:dyDescent="0.35">
      <c r="A14" s="24">
        <v>43922</v>
      </c>
      <c r="B14" s="20">
        <v>10807451.045317793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217361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</row>
    <row r="15" spans="1:27" x14ac:dyDescent="0.35">
      <c r="A15" s="24">
        <v>43952</v>
      </c>
      <c r="B15" s="20">
        <v>13733649.830407046</v>
      </c>
      <c r="C15" s="21">
        <f t="shared" ref="C15:C39" si="4">(B15-B3)/B3</f>
        <v>1.3717561425679854</v>
      </c>
      <c r="D15" s="21"/>
      <c r="E15" s="21"/>
      <c r="F15" s="21"/>
      <c r="G15" s="21"/>
      <c r="H15" s="21"/>
      <c r="I15" s="23"/>
      <c r="J15" s="22">
        <v>43952</v>
      </c>
      <c r="K15" s="27">
        <v>195238</v>
      </c>
      <c r="L15" s="21"/>
      <c r="M15" s="21"/>
      <c r="N15" s="21"/>
      <c r="O15" s="21"/>
      <c r="P15" s="21"/>
      <c r="Q15" s="21"/>
      <c r="R15" s="23"/>
      <c r="W15" s="23"/>
    </row>
    <row r="16" spans="1:27" x14ac:dyDescent="0.35">
      <c r="A16" s="24">
        <v>43983</v>
      </c>
      <c r="B16" s="20">
        <v>9284674.7506037652</v>
      </c>
      <c r="C16" s="21">
        <f t="shared" si="4"/>
        <v>0.64441894454971071</v>
      </c>
      <c r="D16" s="21"/>
      <c r="E16" s="21"/>
      <c r="F16" s="21"/>
      <c r="G16" s="21"/>
      <c r="H16" s="21"/>
      <c r="I16" s="23"/>
      <c r="J16" s="22">
        <v>43983</v>
      </c>
      <c r="K16" s="27">
        <v>81686</v>
      </c>
      <c r="L16" s="21">
        <f t="shared" ref="L16:L39" si="5">(K16-K4)/K4</f>
        <v>-0.31810706802567762</v>
      </c>
      <c r="M16" s="21"/>
      <c r="N16" s="21"/>
      <c r="O16" s="21"/>
      <c r="P16" s="21"/>
      <c r="Q16" s="21"/>
      <c r="R16" s="23"/>
      <c r="W16" s="23"/>
    </row>
    <row r="17" spans="1:23" x14ac:dyDescent="0.35">
      <c r="A17" s="24">
        <v>44013</v>
      </c>
      <c r="B17" s="20">
        <v>8982307.3360251486</v>
      </c>
      <c r="C17" s="21">
        <f t="shared" si="4"/>
        <v>0.62360827040868472</v>
      </c>
      <c r="D17" s="21"/>
      <c r="E17" s="21"/>
      <c r="F17" s="21"/>
      <c r="G17" s="21"/>
      <c r="H17" s="21"/>
      <c r="I17" s="23"/>
      <c r="J17" s="22">
        <v>44013</v>
      </c>
      <c r="K17" s="27">
        <v>76789</v>
      </c>
      <c r="L17" s="21">
        <f t="shared" si="5"/>
        <v>-0.41708607562266098</v>
      </c>
      <c r="M17" s="21"/>
      <c r="N17" s="21"/>
      <c r="O17" s="21"/>
      <c r="P17" s="21"/>
      <c r="Q17" s="21"/>
      <c r="R17" s="23"/>
      <c r="W17" s="23"/>
    </row>
    <row r="18" spans="1:23" x14ac:dyDescent="0.35">
      <c r="A18" s="24">
        <v>44044</v>
      </c>
      <c r="B18" s="20">
        <v>8685622.7401271462</v>
      </c>
      <c r="C18" s="21">
        <f t="shared" si="4"/>
        <v>0.53492354901490935</v>
      </c>
      <c r="D18" s="21"/>
      <c r="E18" s="21"/>
      <c r="F18" s="21"/>
      <c r="G18" s="21"/>
      <c r="H18" s="21"/>
      <c r="I18" s="23"/>
      <c r="J18" s="22">
        <v>44044</v>
      </c>
      <c r="K18" s="27">
        <v>75453</v>
      </c>
      <c r="L18" s="21">
        <f t="shared" si="5"/>
        <v>-0.11287079820817608</v>
      </c>
      <c r="M18" s="21"/>
      <c r="N18" s="21"/>
      <c r="O18" s="21"/>
      <c r="P18" s="21"/>
      <c r="Q18" s="21"/>
      <c r="R18" s="23"/>
      <c r="W18" s="23"/>
    </row>
    <row r="19" spans="1:23" x14ac:dyDescent="0.35">
      <c r="A19" s="24">
        <v>44075</v>
      </c>
      <c r="B19" s="20">
        <v>7465784.3899196647</v>
      </c>
      <c r="C19" s="21">
        <f t="shared" si="4"/>
        <v>0.37633784427739203</v>
      </c>
      <c r="D19" s="21"/>
      <c r="E19" s="21"/>
      <c r="F19" s="21"/>
      <c r="G19" s="21"/>
      <c r="H19" s="21"/>
      <c r="I19" s="23"/>
      <c r="J19" s="22">
        <v>44075</v>
      </c>
      <c r="K19" s="27">
        <v>61931</v>
      </c>
      <c r="L19" s="21">
        <f t="shared" si="5"/>
        <v>-0.16069008510868976</v>
      </c>
      <c r="M19" s="21"/>
      <c r="N19" s="21"/>
      <c r="O19" s="21"/>
      <c r="P19" s="21"/>
      <c r="Q19" s="21"/>
      <c r="R19" s="23"/>
      <c r="W19" s="23"/>
    </row>
    <row r="20" spans="1:23" x14ac:dyDescent="0.35">
      <c r="A20" s="24">
        <v>44105</v>
      </c>
      <c r="B20" s="20">
        <v>6777561.294949051</v>
      </c>
      <c r="C20" s="21">
        <f t="shared" si="4"/>
        <v>0.30128623761866347</v>
      </c>
      <c r="D20" s="21"/>
      <c r="E20" s="21"/>
      <c r="F20" s="21"/>
      <c r="G20" s="21"/>
      <c r="H20" s="21"/>
      <c r="I20" s="23"/>
      <c r="J20" s="22">
        <v>44105</v>
      </c>
      <c r="K20" s="27">
        <v>52859</v>
      </c>
      <c r="L20" s="21">
        <f t="shared" si="5"/>
        <v>-0.21634643894917868</v>
      </c>
      <c r="M20" s="21"/>
      <c r="N20" s="21"/>
      <c r="O20" s="21"/>
      <c r="P20" s="21"/>
      <c r="Q20" s="21"/>
      <c r="R20" s="23"/>
      <c r="W20" s="23"/>
    </row>
    <row r="21" spans="1:23" x14ac:dyDescent="0.35">
      <c r="A21" s="24">
        <v>44136</v>
      </c>
      <c r="B21" s="20">
        <v>7271699.4599459823</v>
      </c>
      <c r="C21" s="21">
        <f t="shared" si="4"/>
        <v>0.29930373560364198</v>
      </c>
      <c r="D21" s="21"/>
      <c r="E21" s="21"/>
      <c r="F21" s="21"/>
      <c r="G21" s="21"/>
      <c r="H21" s="21"/>
      <c r="I21" s="23"/>
      <c r="J21" s="22">
        <v>44136</v>
      </c>
      <c r="K21" s="27">
        <v>58273</v>
      </c>
      <c r="L21" s="21">
        <f t="shared" si="5"/>
        <v>-0.58212562118593625</v>
      </c>
      <c r="M21" s="21"/>
      <c r="N21" s="21"/>
      <c r="O21" s="21"/>
      <c r="P21" s="21"/>
      <c r="Q21" s="21"/>
      <c r="R21" s="23"/>
      <c r="W21" s="23"/>
    </row>
    <row r="22" spans="1:23" x14ac:dyDescent="0.35">
      <c r="A22" s="24">
        <v>44166</v>
      </c>
      <c r="B22" s="20">
        <v>6866421.8775052857</v>
      </c>
      <c r="C22" s="21">
        <f t="shared" si="4"/>
        <v>9.873211737647776E-2</v>
      </c>
      <c r="D22" s="21"/>
      <c r="E22" s="21"/>
      <c r="F22" s="21"/>
      <c r="G22" s="21"/>
      <c r="H22" s="21"/>
      <c r="I22" s="23"/>
      <c r="J22" s="22">
        <v>44166</v>
      </c>
      <c r="K22" s="27">
        <v>51606</v>
      </c>
      <c r="L22" s="21">
        <f t="shared" si="5"/>
        <v>-0.45221794096105467</v>
      </c>
      <c r="M22" s="21"/>
      <c r="N22" s="21"/>
      <c r="O22" s="21"/>
      <c r="P22" s="21"/>
      <c r="Q22" s="21"/>
      <c r="R22" s="21"/>
      <c r="W22" s="23"/>
    </row>
    <row r="23" spans="1:23" x14ac:dyDescent="0.35">
      <c r="A23" s="24">
        <v>44197</v>
      </c>
      <c r="B23" s="20">
        <v>6815685.5176643049</v>
      </c>
      <c r="C23" s="21">
        <f t="shared" si="4"/>
        <v>0.17222033436171338</v>
      </c>
      <c r="D23" s="21"/>
      <c r="E23" s="21"/>
      <c r="F23" s="21"/>
      <c r="G23" s="21"/>
      <c r="H23" s="21"/>
      <c r="I23" s="23"/>
      <c r="J23" s="22">
        <v>44197</v>
      </c>
      <c r="K23" s="27">
        <v>58581</v>
      </c>
      <c r="L23" s="21">
        <f t="shared" si="5"/>
        <v>-0.34275392399950633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6078007.1238993034</v>
      </c>
      <c r="C24" s="21">
        <f t="shared" si="4"/>
        <v>0.11384332461778503</v>
      </c>
      <c r="D24" s="21"/>
      <c r="E24" s="21"/>
      <c r="F24" s="21"/>
      <c r="G24" s="21"/>
      <c r="H24" s="21"/>
      <c r="I24" s="23"/>
      <c r="J24" s="22">
        <v>44228</v>
      </c>
      <c r="K24" s="27">
        <v>57120</v>
      </c>
      <c r="L24" s="21">
        <f t="shared" si="5"/>
        <v>-0.39326343966094135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6810099.7738977242</v>
      </c>
      <c r="C25" s="21">
        <f t="shared" si="4"/>
        <v>0.23855477512760007</v>
      </c>
      <c r="D25" s="21"/>
      <c r="E25" s="21"/>
      <c r="F25" s="21"/>
      <c r="G25" s="21"/>
      <c r="H25" s="21"/>
      <c r="I25" s="23"/>
      <c r="J25" s="22">
        <v>44256</v>
      </c>
      <c r="K25" s="27">
        <v>81056</v>
      </c>
      <c r="L25" s="21">
        <f t="shared" si="5"/>
        <v>-0.13457185564808882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6161438.3712180071</v>
      </c>
      <c r="C26" s="21">
        <f t="shared" si="4"/>
        <v>-0.42988977277048313</v>
      </c>
      <c r="D26" s="21"/>
      <c r="E26" s="21"/>
      <c r="F26" s="21"/>
      <c r="G26" s="21"/>
      <c r="H26" s="21"/>
      <c r="I26" s="23"/>
      <c r="J26" s="22">
        <v>44287</v>
      </c>
      <c r="K26" s="27">
        <v>57408</v>
      </c>
      <c r="L26" s="21">
        <f t="shared" si="5"/>
        <v>-0.73588638256172911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6696159.3145916015</v>
      </c>
      <c r="C27" s="21">
        <f t="shared" si="4"/>
        <v>-0.51242682045336985</v>
      </c>
      <c r="D27" s="21"/>
      <c r="E27" s="21"/>
      <c r="F27" s="21"/>
      <c r="G27" s="21"/>
      <c r="H27" s="21"/>
      <c r="I27" s="23"/>
      <c r="J27" s="22">
        <v>44317</v>
      </c>
      <c r="K27" s="27">
        <v>47941</v>
      </c>
      <c r="L27" s="21">
        <f t="shared" si="5"/>
        <v>-0.75444841680410579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7069483.4039855637</v>
      </c>
      <c r="C28" s="21">
        <f t="shared" si="4"/>
        <v>-0.23858577775965192</v>
      </c>
      <c r="D28" s="21"/>
      <c r="E28" s="21"/>
      <c r="F28" s="21"/>
      <c r="G28" s="21"/>
      <c r="H28" s="21"/>
      <c r="I28" s="23"/>
      <c r="J28" s="22">
        <v>44348</v>
      </c>
      <c r="K28" s="27">
        <v>54005</v>
      </c>
      <c r="L28" s="21">
        <f t="shared" si="5"/>
        <v>-0.33887079793355041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7051619.3231441751</v>
      </c>
      <c r="C29" s="21">
        <f t="shared" si="4"/>
        <v>-0.21494343720990311</v>
      </c>
      <c r="D29" s="21"/>
      <c r="E29" s="21"/>
      <c r="F29" s="21"/>
      <c r="G29" s="21"/>
      <c r="H29" s="21"/>
      <c r="I29" s="23"/>
      <c r="J29" s="22">
        <v>44378</v>
      </c>
      <c r="K29" s="27">
        <v>48634</v>
      </c>
      <c r="L29" s="21">
        <f t="shared" si="5"/>
        <v>-0.36665407805805517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6365460.8087471994</v>
      </c>
      <c r="C30" s="21">
        <f t="shared" si="4"/>
        <v>-0.26712672203236665</v>
      </c>
      <c r="D30" s="21"/>
      <c r="E30" s="21"/>
      <c r="F30" s="21"/>
      <c r="G30" s="21"/>
      <c r="H30" s="21"/>
      <c r="I30" s="23"/>
      <c r="J30" s="22">
        <v>44409</v>
      </c>
      <c r="K30" s="27">
        <v>44676</v>
      </c>
      <c r="L30" s="21">
        <f t="shared" si="5"/>
        <v>-0.40789630630988827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6109144.6034453632</v>
      </c>
      <c r="C31" s="21">
        <f t="shared" si="4"/>
        <v>-0.18171430028250515</v>
      </c>
      <c r="D31" s="21"/>
      <c r="E31" s="21"/>
      <c r="F31" s="21"/>
      <c r="G31" s="21"/>
      <c r="H31" s="21"/>
      <c r="I31" s="23"/>
      <c r="J31" s="22">
        <v>44440</v>
      </c>
      <c r="K31" s="27">
        <v>43714</v>
      </c>
      <c r="L31" s="21">
        <f t="shared" si="5"/>
        <v>-0.29414994106344156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5916723.9807278365</v>
      </c>
      <c r="C32" s="21">
        <f t="shared" si="4"/>
        <v>-0.12701284086692805</v>
      </c>
      <c r="D32" s="21"/>
      <c r="E32" s="21"/>
      <c r="F32" s="21"/>
      <c r="G32" s="21"/>
      <c r="H32" s="21"/>
      <c r="I32" s="23"/>
      <c r="J32" s="22">
        <v>44470</v>
      </c>
      <c r="K32" s="27">
        <v>43840</v>
      </c>
      <c r="L32" s="21">
        <f t="shared" si="5"/>
        <v>-0.17062373484174881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6313850.4488133285</v>
      </c>
      <c r="C33" s="21">
        <f t="shared" si="4"/>
        <v>-0.13172285466536171</v>
      </c>
      <c r="D33" s="21"/>
      <c r="E33" s="21"/>
      <c r="F33" s="21"/>
      <c r="G33" s="21"/>
      <c r="H33" s="21"/>
      <c r="I33" s="23"/>
      <c r="J33" s="22">
        <v>44501</v>
      </c>
      <c r="K33" s="27">
        <v>49326</v>
      </c>
      <c r="L33" s="21">
        <f t="shared" si="5"/>
        <v>-0.15353594288950287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5609743.9072402902</v>
      </c>
      <c r="C34" s="21">
        <f t="shared" si="4"/>
        <v>-0.18301787928031779</v>
      </c>
      <c r="D34" s="21"/>
      <c r="E34" s="21"/>
      <c r="F34" s="21"/>
      <c r="G34" s="21"/>
      <c r="H34" s="21"/>
      <c r="I34" s="23"/>
      <c r="J34" s="22">
        <v>44531</v>
      </c>
      <c r="K34" s="27">
        <v>50021</v>
      </c>
      <c r="L34" s="21">
        <f t="shared" si="5"/>
        <v>-3.0713482928341664E-2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5833835.0111858891</v>
      </c>
      <c r="C35" s="21">
        <f t="shared" si="4"/>
        <v>-0.14405748386332387</v>
      </c>
      <c r="D35" s="21"/>
      <c r="E35" s="21"/>
      <c r="F35" s="21"/>
      <c r="G35" s="21"/>
      <c r="H35" s="21"/>
      <c r="I35" s="23"/>
      <c r="J35" s="22">
        <v>44562</v>
      </c>
      <c r="K35" s="27">
        <v>50088</v>
      </c>
      <c r="L35" s="21">
        <f t="shared" si="5"/>
        <v>-0.1449787473754289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4848240.1026224801</v>
      </c>
      <c r="C36" s="21">
        <f t="shared" si="4"/>
        <v>-0.20233063176929525</v>
      </c>
      <c r="D36" s="21"/>
      <c r="E36" s="21"/>
      <c r="F36" s="21"/>
      <c r="G36" s="21"/>
      <c r="H36" s="21"/>
      <c r="I36" s="23"/>
      <c r="J36" s="22">
        <v>44593</v>
      </c>
      <c r="K36" s="27">
        <v>42043</v>
      </c>
      <c r="L36" s="21">
        <f t="shared" si="5"/>
        <v>-0.263953081232493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5329336.7995046545</v>
      </c>
      <c r="C37" s="21">
        <f t="shared" si="4"/>
        <v>-0.21743631129585683</v>
      </c>
      <c r="D37" s="21"/>
      <c r="E37" s="21"/>
      <c r="F37" s="21"/>
      <c r="G37" s="21"/>
      <c r="H37" s="21"/>
      <c r="I37" s="23"/>
      <c r="J37" s="22">
        <v>44621</v>
      </c>
      <c r="K37" s="27">
        <v>45628</v>
      </c>
      <c r="L37" s="21">
        <f t="shared" si="5"/>
        <v>-0.43708053691275167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4968846.5479569705</v>
      </c>
      <c r="C38" s="21">
        <f t="shared" si="4"/>
        <v>-0.19355737271219062</v>
      </c>
      <c r="D38" s="21"/>
      <c r="E38" s="21"/>
      <c r="F38" s="21"/>
      <c r="G38" s="21"/>
      <c r="H38" s="21"/>
      <c r="I38" s="23"/>
      <c r="J38" s="22">
        <v>44652</v>
      </c>
      <c r="K38" s="27">
        <v>37246</v>
      </c>
      <c r="L38" s="21">
        <f t="shared" si="5"/>
        <v>-0.35120540691192864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5328295.7499234946</v>
      </c>
      <c r="C39" s="21">
        <f t="shared" si="4"/>
        <v>-0.20427583938861718</v>
      </c>
      <c r="D39" s="21"/>
      <c r="E39" s="21"/>
      <c r="F39" s="21"/>
      <c r="G39" s="21"/>
      <c r="H39" s="21"/>
      <c r="I39" s="23"/>
      <c r="J39" s="22">
        <v>44682</v>
      </c>
      <c r="K39" s="27">
        <v>38134</v>
      </c>
      <c r="L39" s="21">
        <f t="shared" si="5"/>
        <v>-0.20456394318015894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</row>
    <row r="41" spans="1:23" x14ac:dyDescent="0.35">
      <c r="A41" s="13"/>
      <c r="B41" s="13"/>
      <c r="C41" s="13"/>
      <c r="I41" s="13"/>
      <c r="J41" s="13"/>
      <c r="K41" s="13"/>
      <c r="L41" s="13"/>
      <c r="R41" s="1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7698-9B1B-44CE-A112-6E09BFAC8244}">
  <dimension ref="A1:AA41"/>
  <sheetViews>
    <sheetView topLeftCell="J1" zoomScale="65" zoomScaleNormal="65" workbookViewId="0">
      <selection activeCell="P27" sqref="P27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7.179687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90625" customWidth="1"/>
    <col min="25" max="26" width="12.453125" bestFit="1" customWidth="1"/>
    <col min="27" max="27" width="11.81640625" bestFit="1" customWidth="1"/>
  </cols>
  <sheetData>
    <row r="1" spans="1:27" x14ac:dyDescent="0.35">
      <c r="A1" s="22" t="s">
        <v>134</v>
      </c>
      <c r="B1" s="23"/>
      <c r="C1" s="21"/>
      <c r="D1" s="21"/>
      <c r="E1" s="21"/>
      <c r="F1" s="21"/>
      <c r="G1" s="21"/>
      <c r="H1" s="21"/>
      <c r="I1" s="23"/>
      <c r="J1" s="23" t="s">
        <v>135</v>
      </c>
      <c r="K1" s="23"/>
      <c r="L1" s="21"/>
      <c r="M1" s="21"/>
      <c r="N1" s="21"/>
      <c r="O1" s="21"/>
      <c r="P1" s="21"/>
      <c r="Q1" s="21"/>
      <c r="R1" s="23"/>
      <c r="S1" s="23" t="s">
        <v>208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19629096.326190803</v>
      </c>
      <c r="C3" s="21"/>
      <c r="D3" s="21"/>
      <c r="E3" s="19" t="s">
        <v>10</v>
      </c>
      <c r="F3" s="5">
        <f>SUM(B5:B7)</f>
        <v>58188516.107324824</v>
      </c>
      <c r="G3" s="12"/>
      <c r="H3" s="12"/>
      <c r="I3" s="23"/>
      <c r="J3" s="22">
        <v>43586</v>
      </c>
      <c r="K3" s="27">
        <v>1000924</v>
      </c>
      <c r="L3" s="21"/>
      <c r="M3" s="21"/>
      <c r="N3" s="19" t="s">
        <v>10</v>
      </c>
      <c r="O3" s="5">
        <f>SUM(K5:K7)</f>
        <v>2888623</v>
      </c>
      <c r="P3" s="12"/>
      <c r="Q3" s="12"/>
      <c r="R3" s="23"/>
      <c r="S3" s="23" t="s">
        <v>10</v>
      </c>
      <c r="T3" s="26">
        <v>6747</v>
      </c>
      <c r="U3" s="21"/>
      <c r="V3" s="21"/>
      <c r="W3" s="23"/>
      <c r="X3" s="19" t="s">
        <v>235</v>
      </c>
      <c r="Y3" s="19">
        <f>SLOPE(U7:U13,G7:G13)</f>
        <v>0.85345140989798274</v>
      </c>
      <c r="Z3" s="19">
        <f>INTERCEPT(U7:U13,G7:G13)</f>
        <v>9.9678847236630022E-2</v>
      </c>
      <c r="AA3" s="19">
        <f>RSQ(U7:U13,G7:G13)</f>
        <v>0.58248244339477717</v>
      </c>
    </row>
    <row r="4" spans="1:27" x14ac:dyDescent="0.35">
      <c r="A4" s="24">
        <v>43617</v>
      </c>
      <c r="B4" s="20">
        <v>20312040.122591842</v>
      </c>
      <c r="C4" s="21"/>
      <c r="D4" s="21"/>
      <c r="E4" s="19" t="s">
        <v>9</v>
      </c>
      <c r="F4" s="5">
        <f>SUM(B8:B10)</f>
        <v>69728726.299862772</v>
      </c>
      <c r="G4" s="12"/>
      <c r="H4" s="12">
        <f>(SUM(B8:B10)-SUM(B5:B7))/SUM(B5:B7)</f>
        <v>0.19832453144625312</v>
      </c>
      <c r="I4" s="23"/>
      <c r="J4" s="22">
        <v>43617</v>
      </c>
      <c r="K4" s="27">
        <v>1027392</v>
      </c>
      <c r="L4" s="21"/>
      <c r="M4" s="21"/>
      <c r="N4" s="19" t="s">
        <v>9</v>
      </c>
      <c r="O4" s="5">
        <f>SUM(K8:K10)</f>
        <v>3080903</v>
      </c>
      <c r="P4" s="12"/>
      <c r="Q4" s="12">
        <f>(SUM(K8:K10)-SUM(K5:K7))/SUM(K5:K7)</f>
        <v>6.6564588040737754E-2</v>
      </c>
      <c r="R4" s="23"/>
      <c r="S4" s="23" t="s">
        <v>9</v>
      </c>
      <c r="T4" s="26">
        <v>7097.1</v>
      </c>
      <c r="U4" s="21"/>
      <c r="V4" s="21">
        <f t="shared" ref="V4:V13" si="0">(T4-T3)/T3</f>
        <v>5.1889728768341539E-2</v>
      </c>
      <c r="W4" s="23"/>
      <c r="X4" s="19" t="s">
        <v>236</v>
      </c>
      <c r="Y4" s="19">
        <f>SLOPE(V4:V13,H4:H13)</f>
        <v>0.66025527348274904</v>
      </c>
      <c r="Z4" s="19">
        <f>INTERCEPT(V4:V13,H4:H13)</f>
        <v>9.581540231205575E-3</v>
      </c>
      <c r="AA4" s="19">
        <f>RSQ(V4:V13,H4:H13)</f>
        <v>0.66237239567831252</v>
      </c>
    </row>
    <row r="5" spans="1:27" x14ac:dyDescent="0.35">
      <c r="A5" s="24">
        <v>43647</v>
      </c>
      <c r="B5" s="20">
        <v>18396067.388407517</v>
      </c>
      <c r="C5" s="21"/>
      <c r="D5" s="21"/>
      <c r="E5" s="19" t="s">
        <v>8</v>
      </c>
      <c r="F5" s="5">
        <f>SUM(B11:B13)</f>
        <v>49740699.902314112</v>
      </c>
      <c r="G5" s="12"/>
      <c r="H5" s="12">
        <f>(SUM(B11:B13)-SUM(B8:B10))/SUM(B8:B10)</f>
        <v>-0.28665411600366486</v>
      </c>
      <c r="I5" s="23"/>
      <c r="J5" s="22">
        <v>43647</v>
      </c>
      <c r="K5" s="27">
        <v>982011</v>
      </c>
      <c r="L5" s="21"/>
      <c r="M5" s="21"/>
      <c r="N5" s="19" t="s">
        <v>8</v>
      </c>
      <c r="O5" s="5">
        <f>SUM(K11:K13)</f>
        <v>2621302</v>
      </c>
      <c r="P5" s="12"/>
      <c r="Q5" s="12">
        <f>(SUM(K11:K13)-SUM(K8:K10))/SUM(K8:K10)</f>
        <v>-0.14917736780417948</v>
      </c>
      <c r="R5" s="23"/>
      <c r="S5" s="23" t="s">
        <v>8</v>
      </c>
      <c r="T5" s="26">
        <v>5995.7</v>
      </c>
      <c r="U5" s="21"/>
      <c r="V5" s="21">
        <f t="shared" si="0"/>
        <v>-0.155190148088656</v>
      </c>
      <c r="W5" s="23"/>
      <c r="X5" s="19" t="s">
        <v>237</v>
      </c>
      <c r="Y5" s="19">
        <f>SLOPE(U7:U13,P7:P13)</f>
        <v>-4.1253844971042293</v>
      </c>
      <c r="Z5" s="19">
        <f>INTERCEPT(U7:U13,P7:P13)</f>
        <v>-0.3398498038256248</v>
      </c>
      <c r="AA5" s="19">
        <f>RSQ(U7:U13,P7:P13)</f>
        <v>0.69348155471387651</v>
      </c>
    </row>
    <row r="6" spans="1:27" x14ac:dyDescent="0.35">
      <c r="A6" s="24">
        <v>43678</v>
      </c>
      <c r="B6" s="20">
        <v>21547848.577536568</v>
      </c>
      <c r="C6" s="21"/>
      <c r="D6" s="21"/>
      <c r="E6" s="19" t="s">
        <v>7</v>
      </c>
      <c r="F6" s="5">
        <f>SUM(B14:B16)</f>
        <v>36823145.730437011</v>
      </c>
      <c r="G6" s="12"/>
      <c r="H6" s="12">
        <f>(SUM(B14:B16)-SUM(B11:B13))/SUM(B11:B13)</f>
        <v>-0.25969787713574433</v>
      </c>
      <c r="I6" s="23"/>
      <c r="J6" s="22">
        <v>43678</v>
      </c>
      <c r="K6" s="27">
        <v>958936</v>
      </c>
      <c r="L6" s="21"/>
      <c r="M6" s="21"/>
      <c r="N6" s="19" t="s">
        <v>7</v>
      </c>
      <c r="O6" s="5">
        <f>SUM(K14:K16)</f>
        <v>2858454</v>
      </c>
      <c r="P6" s="12"/>
      <c r="Q6" s="12">
        <f>(SUM(K14:K16)-SUM(K11:K13))/SUM(K11:K13)</f>
        <v>9.0471071246273793E-2</v>
      </c>
      <c r="R6" s="23"/>
      <c r="S6" s="23" t="s">
        <v>7</v>
      </c>
      <c r="T6" s="26">
        <v>4222.1000000000004</v>
      </c>
      <c r="U6" s="21"/>
      <c r="V6" s="21">
        <f t="shared" si="0"/>
        <v>-0.29581199859899587</v>
      </c>
      <c r="W6" s="23"/>
      <c r="X6" s="19" t="s">
        <v>238</v>
      </c>
      <c r="Y6" s="19">
        <f>SLOPE(V4:V13,Q4:Q13)</f>
        <v>-0.336688728973211</v>
      </c>
      <c r="Z6" s="19">
        <f>INTERCEPT(V4:V13,Q4:Q13)</f>
        <v>2.1451521393562073E-2</v>
      </c>
      <c r="AA6" s="19">
        <f>RSQ(V4:V13,Q4:Q13)</f>
        <v>3.3933378402658837E-2</v>
      </c>
    </row>
    <row r="7" spans="1:27" x14ac:dyDescent="0.35">
      <c r="A7" s="24">
        <v>43709</v>
      </c>
      <c r="B7" s="20">
        <v>18244600.141380742</v>
      </c>
      <c r="C7" s="21"/>
      <c r="D7" s="21"/>
      <c r="E7" s="19" t="s">
        <v>6</v>
      </c>
      <c r="F7" s="5">
        <f>SUM(B17:B19)</f>
        <v>50535924.183423415</v>
      </c>
      <c r="G7" s="12">
        <f t="shared" ref="G7:G13" si="1">(F7-F3)/F3</f>
        <v>-0.13151378374706643</v>
      </c>
      <c r="H7" s="12">
        <f>(SUM(B17:B19)-SUM(B14:B16))/SUM(B14:B16)</f>
        <v>0.37239562728753495</v>
      </c>
      <c r="I7" s="23"/>
      <c r="J7" s="22">
        <v>43709</v>
      </c>
      <c r="K7" s="27">
        <v>947676</v>
      </c>
      <c r="L7" s="21"/>
      <c r="M7" s="21"/>
      <c r="N7" s="19" t="s">
        <v>6</v>
      </c>
      <c r="O7" s="5">
        <f>SUM(K17:K19)</f>
        <v>2552974</v>
      </c>
      <c r="P7" s="12">
        <f t="shared" ref="P7:P13" si="2">(O7-O3)/O3</f>
        <v>-0.11619688689039726</v>
      </c>
      <c r="Q7" s="12">
        <f>(SUM(K17:K19)-SUM(K14:K16))/SUM(K14:K16)</f>
        <v>-0.1068689578352494</v>
      </c>
      <c r="R7" s="23"/>
      <c r="S7" s="23" t="s">
        <v>6</v>
      </c>
      <c r="T7" s="26">
        <v>6203.1</v>
      </c>
      <c r="U7" s="21">
        <f t="shared" ref="U7:U13" si="3">(T7-T3)/T3</f>
        <v>-8.0613606047132011E-2</v>
      </c>
      <c r="V7" s="21">
        <f t="shared" si="0"/>
        <v>0.46919779256767957</v>
      </c>
      <c r="W7" s="23"/>
    </row>
    <row r="8" spans="1:27" x14ac:dyDescent="0.35">
      <c r="A8" s="24">
        <v>43739</v>
      </c>
      <c r="B8" s="20">
        <v>20191443.267577738</v>
      </c>
      <c r="C8" s="21"/>
      <c r="D8" s="21"/>
      <c r="E8" s="19" t="s">
        <v>5</v>
      </c>
      <c r="F8" s="5">
        <f>SUM(B20:B22)</f>
        <v>57710790.680814162</v>
      </c>
      <c r="G8" s="12">
        <f t="shared" si="1"/>
        <v>-0.172352719700722</v>
      </c>
      <c r="H8" s="12">
        <f>(SUM(B20:B22)-SUM(B17:B19))/SUM(B17:B19)</f>
        <v>0.14197556714999618</v>
      </c>
      <c r="I8" s="23"/>
      <c r="J8" s="22">
        <v>43739</v>
      </c>
      <c r="K8" s="27">
        <v>874267</v>
      </c>
      <c r="L8" s="21"/>
      <c r="M8" s="21"/>
      <c r="N8" s="19" t="s">
        <v>5</v>
      </c>
      <c r="O8" s="5">
        <f>SUM(K20:K22)</f>
        <v>2892382</v>
      </c>
      <c r="P8" s="12">
        <f t="shared" si="2"/>
        <v>-6.1190177035758672E-2</v>
      </c>
      <c r="Q8" s="12">
        <f>(SUM(K20:K22)-SUM(K17:K19))/SUM(K17:K19)</f>
        <v>0.1329461247940637</v>
      </c>
      <c r="R8" s="23"/>
      <c r="S8" s="23" t="s">
        <v>5</v>
      </c>
      <c r="T8" s="26">
        <v>6749.4</v>
      </c>
      <c r="U8" s="21">
        <f t="shared" si="3"/>
        <v>-4.8991841738174849E-2</v>
      </c>
      <c r="V8" s="21">
        <f t="shared" si="0"/>
        <v>8.8068868791410626E-2</v>
      </c>
      <c r="W8" s="23"/>
    </row>
    <row r="9" spans="1:27" x14ac:dyDescent="0.35">
      <c r="A9" s="24">
        <v>43770</v>
      </c>
      <c r="B9" s="20">
        <v>18545926.526212782</v>
      </c>
      <c r="C9" s="21"/>
      <c r="D9" s="21"/>
      <c r="E9" s="19" t="s">
        <v>4</v>
      </c>
      <c r="F9" s="5">
        <f>SUM(B23:B25)</f>
        <v>43318517.285352066</v>
      </c>
      <c r="G9" s="12">
        <f t="shared" si="1"/>
        <v>-0.12911323382209311</v>
      </c>
      <c r="H9" s="12">
        <f>(SUM(B23:B25)-SUM(B20:B22))/SUM(B20:B22)</f>
        <v>-0.24938617588975051</v>
      </c>
      <c r="I9" s="23"/>
      <c r="J9" s="22">
        <v>43770</v>
      </c>
      <c r="K9" s="27">
        <v>993996</v>
      </c>
      <c r="L9" s="21"/>
      <c r="M9" s="21"/>
      <c r="N9" s="19" t="s">
        <v>4</v>
      </c>
      <c r="O9" s="5">
        <f>SUM(K23:K25)</f>
        <v>2394777</v>
      </c>
      <c r="P9" s="12">
        <f t="shared" si="2"/>
        <v>-8.641697904323882E-2</v>
      </c>
      <c r="Q9" s="12">
        <f>(SUM(K23:K25)-SUM(K20:K22))/SUM(K20:K22)</f>
        <v>-0.17203986195461043</v>
      </c>
      <c r="R9" s="23"/>
      <c r="S9" s="23" t="s">
        <v>4</v>
      </c>
      <c r="T9" s="26">
        <v>6668</v>
      </c>
      <c r="U9" s="21">
        <f t="shared" si="3"/>
        <v>0.11213036009139887</v>
      </c>
      <c r="V9" s="21">
        <f t="shared" si="0"/>
        <v>-1.2060331288707092E-2</v>
      </c>
      <c r="W9" s="23"/>
    </row>
    <row r="10" spans="1:27" x14ac:dyDescent="0.35">
      <c r="A10" s="24">
        <v>43800</v>
      </c>
      <c r="B10" s="20">
        <v>30991356.506072253</v>
      </c>
      <c r="C10" s="21"/>
      <c r="D10" s="21"/>
      <c r="E10" s="19" t="s">
        <v>3</v>
      </c>
      <c r="F10" s="5">
        <f>SUM(B26:B28)</f>
        <v>52638466.184117466</v>
      </c>
      <c r="G10" s="12">
        <f t="shared" si="1"/>
        <v>0.42949400818322653</v>
      </c>
      <c r="H10" s="12">
        <f>(SUM(B26:B28)-SUM(B23:B25))/SUM(B23:B25)</f>
        <v>0.2151493052583518</v>
      </c>
      <c r="I10" s="23"/>
      <c r="J10" s="22">
        <v>43800</v>
      </c>
      <c r="K10" s="27">
        <v>1212640</v>
      </c>
      <c r="L10" s="21"/>
      <c r="M10" s="21"/>
      <c r="N10" s="19" t="s">
        <v>3</v>
      </c>
      <c r="O10" s="5">
        <f>SUM(K26:K28)</f>
        <v>2208274</v>
      </c>
      <c r="P10" s="12">
        <f t="shared" si="2"/>
        <v>-0.22745861923963093</v>
      </c>
      <c r="Q10" s="12">
        <f>(SUM(K26:K28)-SUM(K23:K25))/SUM(K23:K25)</f>
        <v>-7.7879067654316042E-2</v>
      </c>
      <c r="R10" s="23"/>
      <c r="S10" s="23" t="s">
        <v>3</v>
      </c>
      <c r="T10" s="26">
        <v>7496.5</v>
      </c>
      <c r="U10" s="21">
        <f t="shared" si="3"/>
        <v>0.77553823926482068</v>
      </c>
      <c r="V10" s="21">
        <f t="shared" si="0"/>
        <v>0.124250149970006</v>
      </c>
      <c r="W10" s="23"/>
    </row>
    <row r="11" spans="1:27" x14ac:dyDescent="0.35">
      <c r="A11" s="24">
        <v>43831</v>
      </c>
      <c r="B11" s="20">
        <v>20099151.291605324</v>
      </c>
      <c r="C11" s="21"/>
      <c r="D11" s="21"/>
      <c r="E11" s="19" t="s">
        <v>2</v>
      </c>
      <c r="F11" s="5">
        <f>SUM(B29:B31)</f>
        <v>60860910.912479118</v>
      </c>
      <c r="G11" s="12">
        <f t="shared" si="1"/>
        <v>0.20430984286703641</v>
      </c>
      <c r="H11" s="12">
        <f>(SUM(B29:B31)-SUM(B26:B28))/SUM(B26:B28)</f>
        <v>0.15620600911131027</v>
      </c>
      <c r="I11" s="23"/>
      <c r="J11" s="22">
        <v>43831</v>
      </c>
      <c r="K11" s="27">
        <v>1020952</v>
      </c>
      <c r="L11" s="21"/>
      <c r="M11" s="21"/>
      <c r="N11" s="19" t="s">
        <v>2</v>
      </c>
      <c r="O11" s="5">
        <f>SUM(K29:K31)</f>
        <v>2193263</v>
      </c>
      <c r="P11" s="12">
        <f t="shared" si="2"/>
        <v>-0.14089881056367984</v>
      </c>
      <c r="Q11" s="12">
        <f>(SUM(K29:K31)-SUM(K26:K28))/SUM(K26:K28)</f>
        <v>-6.7976166001139354E-3</v>
      </c>
      <c r="R11" s="23"/>
      <c r="S11" s="23" t="s">
        <v>2</v>
      </c>
      <c r="T11" s="26">
        <v>8146.7</v>
      </c>
      <c r="U11" s="21">
        <f t="shared" si="3"/>
        <v>0.31332720736405978</v>
      </c>
      <c r="V11" s="21">
        <f t="shared" si="0"/>
        <v>8.6733809110918408E-2</v>
      </c>
      <c r="W11" s="23"/>
    </row>
    <row r="12" spans="1:27" x14ac:dyDescent="0.35">
      <c r="A12" s="24">
        <v>43862</v>
      </c>
      <c r="B12" s="20">
        <v>14943959.165966198</v>
      </c>
      <c r="C12" s="21"/>
      <c r="D12" s="21"/>
      <c r="E12" s="19" t="s">
        <v>1</v>
      </c>
      <c r="F12" s="5">
        <f>SUM(B32:B34)</f>
        <v>72949347.385665983</v>
      </c>
      <c r="G12" s="12">
        <f t="shared" si="1"/>
        <v>0.2640503885856107</v>
      </c>
      <c r="H12" s="12">
        <f>(SUM(B32:B34)-SUM(B29:B31))/SUM(B29:B31)</f>
        <v>0.19862398199347708</v>
      </c>
      <c r="I12" s="23"/>
      <c r="J12" s="22">
        <v>43862</v>
      </c>
      <c r="K12" s="27">
        <v>810104</v>
      </c>
      <c r="L12" s="21"/>
      <c r="M12" s="21"/>
      <c r="N12" s="19" t="s">
        <v>1</v>
      </c>
      <c r="O12" s="5">
        <f>SUM(K32:K34)</f>
        <v>2358976</v>
      </c>
      <c r="P12" s="12">
        <f t="shared" si="2"/>
        <v>-0.18441754927253731</v>
      </c>
      <c r="Q12" s="12">
        <f>(SUM(K32:K34)-SUM(K29:K31))/SUM(K29:K31)</f>
        <v>7.5555462340813659E-2</v>
      </c>
      <c r="R12" s="23"/>
      <c r="S12" s="23" t="s">
        <v>1</v>
      </c>
      <c r="T12" s="26">
        <v>8050.4</v>
      </c>
      <c r="U12" s="21">
        <f t="shared" si="3"/>
        <v>0.19275787477405401</v>
      </c>
      <c r="V12" s="21">
        <f t="shared" si="0"/>
        <v>-1.1820737231026082E-2</v>
      </c>
      <c r="W12" s="23"/>
    </row>
    <row r="13" spans="1:27" x14ac:dyDescent="0.35">
      <c r="A13" s="24">
        <v>43891</v>
      </c>
      <c r="B13" s="20">
        <v>14697589.444742594</v>
      </c>
      <c r="C13" s="21"/>
      <c r="D13" s="21"/>
      <c r="E13" s="19" t="s">
        <v>0</v>
      </c>
      <c r="F13" s="5">
        <f>SUM(B35:B37)</f>
        <v>59294721.527405746</v>
      </c>
      <c r="G13" s="12">
        <f t="shared" si="1"/>
        <v>0.36880773496501812</v>
      </c>
      <c r="H13" s="12">
        <f>(SUM(B35:B37)-SUM(B32:B34))/SUM(B32:B34)</f>
        <v>-0.18717954783161325</v>
      </c>
      <c r="I13" s="23"/>
      <c r="J13" s="22">
        <v>43891</v>
      </c>
      <c r="K13" s="27">
        <v>790246</v>
      </c>
      <c r="L13" s="21"/>
      <c r="M13" s="21"/>
      <c r="N13" s="19" t="s">
        <v>0</v>
      </c>
      <c r="O13" s="5">
        <f>SUM(K35:K37)</f>
        <v>2151255</v>
      </c>
      <c r="P13" s="12">
        <f t="shared" si="2"/>
        <v>-0.10168880025154743</v>
      </c>
      <c r="Q13" s="12">
        <f>(SUM(K35:K37)-SUM(K32:K34))/SUM(K32:K34)</f>
        <v>-8.8055580048292142E-2</v>
      </c>
      <c r="R13" s="23"/>
      <c r="S13" s="23" t="s">
        <v>0</v>
      </c>
      <c r="T13" s="25">
        <v>7635.6</v>
      </c>
      <c r="U13" s="21">
        <f t="shared" si="3"/>
        <v>0.14511097780443916</v>
      </c>
      <c r="V13" s="21">
        <f t="shared" si="0"/>
        <v>-5.1525390042730705E-2</v>
      </c>
      <c r="W13" s="23"/>
    </row>
    <row r="14" spans="1:27" x14ac:dyDescent="0.35">
      <c r="A14" s="24">
        <v>43922</v>
      </c>
      <c r="B14" s="20">
        <v>8347503.4297754113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459526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</row>
    <row r="15" spans="1:27" x14ac:dyDescent="0.35">
      <c r="A15" s="24">
        <v>43952</v>
      </c>
      <c r="B15" s="20">
        <v>12991785.915146952</v>
      </c>
      <c r="C15" s="21">
        <f t="shared" ref="C15:C39" si="4">(B15-B3)/B3</f>
        <v>-0.33813632073259475</v>
      </c>
      <c r="D15" s="21"/>
      <c r="E15" s="21"/>
      <c r="F15" s="21"/>
      <c r="G15" s="21"/>
      <c r="H15" s="21"/>
      <c r="I15" s="23"/>
      <c r="J15" s="22">
        <v>43952</v>
      </c>
      <c r="K15" s="27">
        <v>1224168</v>
      </c>
      <c r="L15" s="21">
        <f t="shared" ref="L15:L39" si="5">(K15-K3)/K3</f>
        <v>0.22303791296841718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</row>
    <row r="16" spans="1:27" x14ac:dyDescent="0.35">
      <c r="A16" s="24">
        <v>43983</v>
      </c>
      <c r="B16" s="20">
        <v>15483856.385514649</v>
      </c>
      <c r="C16" s="21">
        <f t="shared" si="4"/>
        <v>-0.23770058093313332</v>
      </c>
      <c r="D16" s="21"/>
      <c r="E16" s="21"/>
      <c r="F16" s="21"/>
      <c r="G16" s="21"/>
      <c r="H16" s="21"/>
      <c r="I16" s="23"/>
      <c r="J16" s="22">
        <v>43983</v>
      </c>
      <c r="K16" s="27">
        <v>1174760</v>
      </c>
      <c r="L16" s="21">
        <f t="shared" si="5"/>
        <v>0.14343892107394257</v>
      </c>
      <c r="M16" s="21"/>
      <c r="N16" s="21"/>
      <c r="O16" s="21"/>
      <c r="P16" s="21"/>
      <c r="Q16" s="21"/>
      <c r="R16" s="23"/>
      <c r="W16" s="23"/>
    </row>
    <row r="17" spans="1:23" x14ac:dyDescent="0.35">
      <c r="A17" s="24">
        <v>44013</v>
      </c>
      <c r="B17" s="20">
        <v>16416860.272273457</v>
      </c>
      <c r="C17" s="21">
        <f t="shared" si="4"/>
        <v>-0.10758859892964295</v>
      </c>
      <c r="D17" s="21"/>
      <c r="E17" s="21"/>
      <c r="F17" s="21"/>
      <c r="G17" s="21"/>
      <c r="H17" s="21"/>
      <c r="I17" s="23"/>
      <c r="J17" s="22">
        <v>44013</v>
      </c>
      <c r="K17" s="27">
        <v>926799</v>
      </c>
      <c r="L17" s="21">
        <f t="shared" si="5"/>
        <v>-5.6223402792840403E-2</v>
      </c>
      <c r="M17" s="21"/>
      <c r="N17" s="21"/>
      <c r="O17" s="21"/>
      <c r="P17" s="21"/>
      <c r="Q17" s="21"/>
      <c r="R17" s="23"/>
      <c r="W17" s="23"/>
    </row>
    <row r="18" spans="1:23" x14ac:dyDescent="0.35">
      <c r="A18" s="24">
        <v>44044</v>
      </c>
      <c r="B18" s="20">
        <v>17111800.527218904</v>
      </c>
      <c r="C18" s="21">
        <f t="shared" si="4"/>
        <v>-0.20586965025093978</v>
      </c>
      <c r="D18" s="21"/>
      <c r="E18" s="21"/>
      <c r="F18" s="21"/>
      <c r="G18" s="21"/>
      <c r="H18" s="21"/>
      <c r="I18" s="23"/>
      <c r="J18" s="22">
        <v>44044</v>
      </c>
      <c r="K18" s="27">
        <v>797605</v>
      </c>
      <c r="L18" s="21">
        <f t="shared" si="5"/>
        <v>-0.1682395905461887</v>
      </c>
      <c r="M18" s="21"/>
      <c r="N18" s="21"/>
      <c r="O18" s="21"/>
      <c r="P18" s="21"/>
      <c r="Q18" s="21"/>
      <c r="R18" s="23"/>
      <c r="W18" s="23"/>
    </row>
    <row r="19" spans="1:23" x14ac:dyDescent="0.35">
      <c r="A19" s="24">
        <v>44075</v>
      </c>
      <c r="B19" s="20">
        <v>17007263.383931052</v>
      </c>
      <c r="C19" s="21">
        <f t="shared" si="4"/>
        <v>-6.7819340948080065E-2</v>
      </c>
      <c r="D19" s="21"/>
      <c r="E19" s="21"/>
      <c r="F19" s="21"/>
      <c r="G19" s="21"/>
      <c r="H19" s="21"/>
      <c r="I19" s="23"/>
      <c r="J19" s="22">
        <v>44075</v>
      </c>
      <c r="K19" s="27">
        <v>828570</v>
      </c>
      <c r="L19" s="21">
        <f t="shared" si="5"/>
        <v>-0.12568219518063137</v>
      </c>
      <c r="M19" s="21"/>
      <c r="N19" s="21"/>
      <c r="O19" s="21"/>
      <c r="P19" s="21"/>
      <c r="Q19" s="21"/>
      <c r="R19" s="23"/>
      <c r="W19" s="23"/>
    </row>
    <row r="20" spans="1:23" x14ac:dyDescent="0.35">
      <c r="A20" s="24">
        <v>44105</v>
      </c>
      <c r="B20" s="20">
        <v>19100407.955844857</v>
      </c>
      <c r="C20" s="21">
        <f t="shared" si="4"/>
        <v>-5.4034538159280707E-2</v>
      </c>
      <c r="D20" s="21"/>
      <c r="E20" s="21"/>
      <c r="F20" s="21"/>
      <c r="G20" s="21"/>
      <c r="H20" s="21"/>
      <c r="I20" s="23"/>
      <c r="J20" s="22">
        <v>44105</v>
      </c>
      <c r="K20" s="27">
        <v>917432</v>
      </c>
      <c r="L20" s="21">
        <f t="shared" si="5"/>
        <v>4.9372788861983812E-2</v>
      </c>
      <c r="M20" s="21"/>
      <c r="N20" s="21"/>
      <c r="O20" s="21"/>
      <c r="P20" s="21"/>
      <c r="Q20" s="21"/>
      <c r="R20" s="23"/>
      <c r="W20" s="23"/>
    </row>
    <row r="21" spans="1:23" x14ac:dyDescent="0.35">
      <c r="A21" s="24">
        <v>44136</v>
      </c>
      <c r="B21" s="20">
        <v>17430959.977661151</v>
      </c>
      <c r="C21" s="21">
        <f t="shared" si="4"/>
        <v>-6.0119215234447215E-2</v>
      </c>
      <c r="D21" s="21"/>
      <c r="E21" s="21"/>
      <c r="F21" s="21"/>
      <c r="G21" s="21"/>
      <c r="H21" s="21"/>
      <c r="I21" s="23"/>
      <c r="J21" s="22">
        <v>44136</v>
      </c>
      <c r="K21" s="27">
        <v>956527</v>
      </c>
      <c r="L21" s="21">
        <f t="shared" si="5"/>
        <v>-3.7695322717596451E-2</v>
      </c>
      <c r="M21" s="21"/>
      <c r="N21" s="21"/>
      <c r="O21" s="21"/>
      <c r="P21" s="21"/>
      <c r="Q21" s="21"/>
      <c r="R21" s="23"/>
      <c r="W21" s="23"/>
    </row>
    <row r="22" spans="1:23" x14ac:dyDescent="0.35">
      <c r="A22" s="24">
        <v>44166</v>
      </c>
      <c r="B22" s="20">
        <v>21179422.74730815</v>
      </c>
      <c r="C22" s="21">
        <f t="shared" si="4"/>
        <v>-0.3166022680175879</v>
      </c>
      <c r="D22" s="21"/>
      <c r="E22" s="21"/>
      <c r="F22" s="21"/>
      <c r="G22" s="21"/>
      <c r="H22" s="21"/>
      <c r="I22" s="23"/>
      <c r="J22" s="22">
        <v>44166</v>
      </c>
      <c r="K22" s="27">
        <v>1018423</v>
      </c>
      <c r="L22" s="21">
        <f t="shared" si="5"/>
        <v>-0.1601604763161367</v>
      </c>
      <c r="M22" s="21"/>
      <c r="N22" s="21"/>
      <c r="O22" s="21"/>
      <c r="P22" s="21"/>
      <c r="Q22" s="21"/>
      <c r="R22" s="21"/>
      <c r="W22" s="23"/>
    </row>
    <row r="23" spans="1:23" x14ac:dyDescent="0.35">
      <c r="A23" s="24">
        <v>44197</v>
      </c>
      <c r="B23" s="20">
        <v>15045544.5380737</v>
      </c>
      <c r="C23" s="21">
        <f t="shared" si="4"/>
        <v>-0.25143383818610937</v>
      </c>
      <c r="D23" s="21"/>
      <c r="E23" s="21"/>
      <c r="F23" s="21"/>
      <c r="G23" s="21"/>
      <c r="H23" s="21"/>
      <c r="I23" s="23"/>
      <c r="J23" s="22">
        <v>44197</v>
      </c>
      <c r="K23" s="27">
        <v>893154</v>
      </c>
      <c r="L23" s="21">
        <f t="shared" si="5"/>
        <v>-0.12517532655795768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12797456.769460753</v>
      </c>
      <c r="C24" s="21">
        <f t="shared" si="4"/>
        <v>-0.14363679481900296</v>
      </c>
      <c r="D24" s="21"/>
      <c r="E24" s="21"/>
      <c r="F24" s="21"/>
      <c r="G24" s="21"/>
      <c r="H24" s="21"/>
      <c r="I24" s="23"/>
      <c r="J24" s="22">
        <v>44228</v>
      </c>
      <c r="K24" s="27">
        <v>658976</v>
      </c>
      <c r="L24" s="21">
        <f t="shared" si="5"/>
        <v>-0.18655382518787711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15475515.977817614</v>
      </c>
      <c r="C25" s="21">
        <f t="shared" si="4"/>
        <v>5.2928851768497875E-2</v>
      </c>
      <c r="D25" s="21"/>
      <c r="E25" s="21"/>
      <c r="F25" s="21"/>
      <c r="G25" s="21"/>
      <c r="H25" s="21"/>
      <c r="I25" s="23"/>
      <c r="J25" s="22">
        <v>44256</v>
      </c>
      <c r="K25" s="27">
        <v>842647</v>
      </c>
      <c r="L25" s="21">
        <f t="shared" si="5"/>
        <v>6.6309731400095662E-2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17149135.766779888</v>
      </c>
      <c r="C26" s="21">
        <f t="shared" si="4"/>
        <v>1.0544029614422434</v>
      </c>
      <c r="D26" s="21"/>
      <c r="E26" s="21"/>
      <c r="F26" s="21"/>
      <c r="G26" s="21"/>
      <c r="H26" s="21"/>
      <c r="I26" s="23"/>
      <c r="J26" s="22">
        <v>44287</v>
      </c>
      <c r="K26" s="27">
        <v>719930</v>
      </c>
      <c r="L26" s="21">
        <f t="shared" si="5"/>
        <v>0.5666795785222164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16524302.138469286</v>
      </c>
      <c r="C27" s="21">
        <f t="shared" si="4"/>
        <v>0.27190382033649579</v>
      </c>
      <c r="D27" s="21"/>
      <c r="E27" s="21"/>
      <c r="F27" s="21"/>
      <c r="G27" s="21"/>
      <c r="H27" s="21"/>
      <c r="I27" s="23"/>
      <c r="J27" s="22">
        <v>44317</v>
      </c>
      <c r="K27" s="27">
        <v>797817</v>
      </c>
      <c r="L27" s="21">
        <f t="shared" si="5"/>
        <v>-0.3482781775050483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18965028.278868284</v>
      </c>
      <c r="C28" s="21">
        <f t="shared" si="4"/>
        <v>0.22482589651311397</v>
      </c>
      <c r="D28" s="21"/>
      <c r="E28" s="21"/>
      <c r="F28" s="21"/>
      <c r="G28" s="21"/>
      <c r="H28" s="21"/>
      <c r="I28" s="23"/>
      <c r="J28" s="22">
        <v>44348</v>
      </c>
      <c r="K28" s="27">
        <v>690527</v>
      </c>
      <c r="L28" s="21">
        <f t="shared" si="5"/>
        <v>-0.4121973849977868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20416018.747144684</v>
      </c>
      <c r="C29" s="21">
        <f t="shared" si="4"/>
        <v>0.24360068908093421</v>
      </c>
      <c r="D29" s="21"/>
      <c r="E29" s="21"/>
      <c r="F29" s="21"/>
      <c r="G29" s="21"/>
      <c r="H29" s="21"/>
      <c r="I29" s="23"/>
      <c r="J29" s="22">
        <v>44378</v>
      </c>
      <c r="K29" s="27">
        <v>756043</v>
      </c>
      <c r="L29" s="21">
        <f t="shared" si="5"/>
        <v>-0.18424275382256564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20575008.129682649</v>
      </c>
      <c r="C30" s="21">
        <f t="shared" si="4"/>
        <v>0.20238709520690062</v>
      </c>
      <c r="D30" s="21"/>
      <c r="E30" s="21"/>
      <c r="F30" s="21"/>
      <c r="G30" s="21"/>
      <c r="H30" s="21"/>
      <c r="I30" s="23"/>
      <c r="J30" s="22">
        <v>44409</v>
      </c>
      <c r="K30" s="27">
        <v>746369</v>
      </c>
      <c r="L30" s="21">
        <f t="shared" si="5"/>
        <v>-6.4237310448154158E-2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19869884.035651784</v>
      </c>
      <c r="C31" s="21">
        <f t="shared" si="4"/>
        <v>0.16831753510828898</v>
      </c>
      <c r="D31" s="21"/>
      <c r="E31" s="21"/>
      <c r="F31" s="21"/>
      <c r="G31" s="21"/>
      <c r="H31" s="21"/>
      <c r="I31" s="23"/>
      <c r="J31" s="22">
        <v>44440</v>
      </c>
      <c r="K31" s="27">
        <v>690851</v>
      </c>
      <c r="L31" s="21">
        <f t="shared" si="5"/>
        <v>-0.16621287278081515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22689903.587266602</v>
      </c>
      <c r="C32" s="21">
        <f t="shared" si="4"/>
        <v>0.18792769451415484</v>
      </c>
      <c r="D32" s="21"/>
      <c r="E32" s="21"/>
      <c r="F32" s="21"/>
      <c r="G32" s="21"/>
      <c r="H32" s="21"/>
      <c r="I32" s="23"/>
      <c r="J32" s="22">
        <v>44470</v>
      </c>
      <c r="K32" s="27">
        <v>704094</v>
      </c>
      <c r="L32" s="21">
        <f t="shared" si="5"/>
        <v>-0.23253821536637048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23456304.64430489</v>
      </c>
      <c r="C33" s="21">
        <f t="shared" si="4"/>
        <v>0.34566912403938677</v>
      </c>
      <c r="D33" s="21"/>
      <c r="E33" s="21"/>
      <c r="F33" s="21"/>
      <c r="G33" s="21"/>
      <c r="H33" s="21"/>
      <c r="I33" s="23"/>
      <c r="J33" s="22">
        <v>44501</v>
      </c>
      <c r="K33" s="27">
        <v>782183</v>
      </c>
      <c r="L33" s="21">
        <f t="shared" si="5"/>
        <v>-0.18226772480024087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26803139.154094487</v>
      </c>
      <c r="C34" s="21">
        <f t="shared" si="4"/>
        <v>0.26552736936615035</v>
      </c>
      <c r="D34" s="21"/>
      <c r="E34" s="21"/>
      <c r="F34" s="21"/>
      <c r="G34" s="21"/>
      <c r="H34" s="21"/>
      <c r="I34" s="23"/>
      <c r="J34" s="22">
        <v>44531</v>
      </c>
      <c r="K34" s="27">
        <v>872699</v>
      </c>
      <c r="L34" s="21">
        <f t="shared" si="5"/>
        <v>-0.1430878917699227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19218024.121174265</v>
      </c>
      <c r="C35" s="21">
        <f t="shared" si="4"/>
        <v>0.27732326819689657</v>
      </c>
      <c r="D35" s="21"/>
      <c r="E35" s="21"/>
      <c r="F35" s="21"/>
      <c r="G35" s="21"/>
      <c r="H35" s="21"/>
      <c r="I35" s="23"/>
      <c r="J35" s="22">
        <v>44562</v>
      </c>
      <c r="K35" s="27">
        <v>794126</v>
      </c>
      <c r="L35" s="21">
        <f t="shared" si="5"/>
        <v>-0.11087449644742116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17134740.777095534</v>
      </c>
      <c r="C36" s="21">
        <f t="shared" si="4"/>
        <v>0.33891765260618589</v>
      </c>
      <c r="D36" s="21"/>
      <c r="E36" s="21"/>
      <c r="F36" s="21"/>
      <c r="G36" s="21"/>
      <c r="H36" s="21"/>
      <c r="I36" s="23"/>
      <c r="J36" s="22">
        <v>44593</v>
      </c>
      <c r="K36" s="27">
        <v>618699</v>
      </c>
      <c r="L36" s="21">
        <f t="shared" si="5"/>
        <v>-6.1120587092701406E-2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22941956.629135944</v>
      </c>
      <c r="C37" s="21">
        <f t="shared" si="4"/>
        <v>0.48246796178044216</v>
      </c>
      <c r="D37" s="21"/>
      <c r="E37" s="21"/>
      <c r="F37" s="21"/>
      <c r="G37" s="21"/>
      <c r="H37" s="21"/>
      <c r="I37" s="23"/>
      <c r="J37" s="22">
        <v>44621</v>
      </c>
      <c r="K37" s="27">
        <v>738430</v>
      </c>
      <c r="L37" s="21">
        <f t="shared" si="5"/>
        <v>-0.12367812381697199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18969953.760548681</v>
      </c>
      <c r="C38" s="21">
        <f t="shared" si="4"/>
        <v>0.10617549586935771</v>
      </c>
      <c r="D38" s="21"/>
      <c r="E38" s="21"/>
      <c r="F38" s="21"/>
      <c r="G38" s="21"/>
      <c r="H38" s="21"/>
      <c r="I38" s="23"/>
      <c r="J38" s="22">
        <v>44652</v>
      </c>
      <c r="K38" s="27">
        <v>660020</v>
      </c>
      <c r="L38" s="21">
        <f t="shared" si="5"/>
        <v>-8.3216423818982407E-2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22083527.970321886</v>
      </c>
      <c r="C39" s="21">
        <f t="shared" si="4"/>
        <v>0.33642726847208165</v>
      </c>
      <c r="D39" s="21"/>
      <c r="E39" s="21"/>
      <c r="F39" s="21"/>
      <c r="G39" s="21"/>
      <c r="H39" s="21"/>
      <c r="I39" s="23"/>
      <c r="J39" s="22">
        <v>44682</v>
      </c>
      <c r="K39" s="27">
        <v>700556</v>
      </c>
      <c r="L39" s="21">
        <f t="shared" si="5"/>
        <v>-0.12190890893525708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</row>
    <row r="41" spans="1:23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9E29-7865-48DD-90C5-467A83B7417A}">
  <dimension ref="A1:AA43"/>
  <sheetViews>
    <sheetView topLeftCell="H1" zoomScale="65" zoomScaleNormal="65" workbookViewId="0">
      <selection activeCell="S2" sqref="S2:V14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9.72656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20.1796875" customWidth="1"/>
    <col min="25" max="26" width="12.453125" bestFit="1" customWidth="1"/>
    <col min="27" max="27" width="11.81640625" bestFit="1" customWidth="1"/>
  </cols>
  <sheetData>
    <row r="1" spans="1:27" x14ac:dyDescent="0.35">
      <c r="A1" s="22" t="s">
        <v>136</v>
      </c>
      <c r="B1" s="23"/>
      <c r="C1" s="21"/>
      <c r="D1" s="21"/>
      <c r="E1" s="21"/>
      <c r="F1" s="21"/>
      <c r="G1" s="21"/>
      <c r="H1" s="21"/>
      <c r="I1" s="23"/>
      <c r="J1" s="23" t="s">
        <v>137</v>
      </c>
      <c r="K1" s="23"/>
      <c r="L1" s="21"/>
      <c r="M1" s="21"/>
      <c r="N1" s="21"/>
      <c r="O1" s="21"/>
      <c r="P1" s="21"/>
      <c r="Q1" s="21"/>
      <c r="R1" s="23"/>
      <c r="S1" s="23" t="s">
        <v>209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4678313.4964663852</v>
      </c>
      <c r="C3" s="21"/>
      <c r="D3" s="21"/>
      <c r="E3" s="19" t="s">
        <v>218</v>
      </c>
      <c r="F3" s="19">
        <f>SUM(B3:B5)</f>
        <v>13711970.836181771</v>
      </c>
      <c r="G3" s="12"/>
      <c r="H3" s="12"/>
      <c r="I3" s="23"/>
      <c r="J3" s="22">
        <v>43586</v>
      </c>
      <c r="K3" s="27">
        <v>13765</v>
      </c>
      <c r="L3" s="21"/>
      <c r="M3" s="21"/>
      <c r="N3" s="19" t="s">
        <v>218</v>
      </c>
      <c r="O3" s="4">
        <f>SUM(K3:K5)</f>
        <v>57237</v>
      </c>
      <c r="P3" s="12"/>
      <c r="Q3" s="12"/>
      <c r="R3" s="23"/>
      <c r="S3" s="19" t="s">
        <v>218</v>
      </c>
      <c r="T3" s="26">
        <v>268.2</v>
      </c>
      <c r="U3" s="21"/>
      <c r="V3" s="21"/>
      <c r="W3" s="23"/>
      <c r="X3" s="19" t="s">
        <v>235</v>
      </c>
      <c r="Y3" s="19">
        <f>SLOPE(U7:U14,G7:G14)</f>
        <v>-2.2639567210310463E-2</v>
      </c>
      <c r="Z3" s="19">
        <f>INTERCEPT(U7:U14,G7:G14)</f>
        <v>0.2676282289970971</v>
      </c>
      <c r="AA3" s="19">
        <f>RSQ(U7:U14,G7:G14)</f>
        <v>1.9638568765417532E-3</v>
      </c>
    </row>
    <row r="4" spans="1:27" x14ac:dyDescent="0.35">
      <c r="A4" s="24">
        <v>43617</v>
      </c>
      <c r="B4" s="20">
        <v>4043360.88336486</v>
      </c>
      <c r="C4" s="21"/>
      <c r="D4" s="21"/>
      <c r="E4" s="19" t="s">
        <v>219</v>
      </c>
      <c r="F4" s="19">
        <f>SUM(B6:B8)</f>
        <v>12465235.898490317</v>
      </c>
      <c r="G4" s="12"/>
      <c r="H4" s="12">
        <f>(SUM(B6:B8)-SUM(B3:B5))/SUM(B3:B5)</f>
        <v>-9.0923103074409622E-2</v>
      </c>
      <c r="I4" s="23"/>
      <c r="J4" s="22">
        <v>43617</v>
      </c>
      <c r="K4" s="27">
        <v>15507</v>
      </c>
      <c r="L4" s="21"/>
      <c r="M4" s="21"/>
      <c r="N4" s="19" t="s">
        <v>219</v>
      </c>
      <c r="O4" s="4">
        <f>SUM(K6:K8)</f>
        <v>77759</v>
      </c>
      <c r="P4" s="12"/>
      <c r="Q4" s="12">
        <f>(SUM(K6:K8)-SUM(K3:K5))/SUM(K3:K5)</f>
        <v>0.35854429826860246</v>
      </c>
      <c r="R4" s="23"/>
      <c r="S4" s="19" t="s">
        <v>219</v>
      </c>
      <c r="T4" s="26">
        <v>274.60000000000002</v>
      </c>
      <c r="U4" s="21"/>
      <c r="V4" s="21">
        <f t="shared" ref="V4:V14" si="0">(T4-T3)/T3</f>
        <v>2.3862788963460231E-2</v>
      </c>
      <c r="W4" s="23"/>
      <c r="X4" s="19" t="s">
        <v>236</v>
      </c>
      <c r="Y4" s="19">
        <f>SLOPE(V4:V14,H4:H14)</f>
        <v>0.51849620658305617</v>
      </c>
      <c r="Z4" s="19">
        <f>INTERCEPT(V4:V14,H4:H14)</f>
        <v>-2.5586533389602546E-2</v>
      </c>
      <c r="AA4" s="19">
        <f>RSQ(V4:V14,H4:H14)</f>
        <v>0.68238430910646364</v>
      </c>
    </row>
    <row r="5" spans="1:27" x14ac:dyDescent="0.35">
      <c r="A5" s="24">
        <v>43647</v>
      </c>
      <c r="B5" s="20">
        <v>4990296.4563505258</v>
      </c>
      <c r="C5" s="21"/>
      <c r="D5" s="21"/>
      <c r="E5" s="19" t="s">
        <v>220</v>
      </c>
      <c r="F5" s="19">
        <f>SUM(B9:B11)</f>
        <v>17680204.027661689</v>
      </c>
      <c r="G5" s="12"/>
      <c r="H5" s="12">
        <f>(SUM(B9:B11)-SUM(B6:B8))/SUM(B6:B8)</f>
        <v>0.41836096578027565</v>
      </c>
      <c r="I5" s="23"/>
      <c r="J5" s="22">
        <v>43647</v>
      </c>
      <c r="K5" s="27">
        <v>27965</v>
      </c>
      <c r="L5" s="21"/>
      <c r="M5" s="21"/>
      <c r="N5" s="19" t="s">
        <v>220</v>
      </c>
      <c r="O5" s="4">
        <f>SUM(K9:K11)</f>
        <v>61849</v>
      </c>
      <c r="P5" s="12"/>
      <c r="Q5" s="12">
        <f>(SUM(K9:K11)-SUM(K6:K8))/SUM(K6:K8)</f>
        <v>-0.20460654072197432</v>
      </c>
      <c r="R5" s="23"/>
      <c r="S5" s="19" t="s">
        <v>220</v>
      </c>
      <c r="T5" s="26">
        <v>239.9</v>
      </c>
      <c r="U5" s="21"/>
      <c r="V5" s="21">
        <f t="shared" si="0"/>
        <v>-0.12636562272396218</v>
      </c>
      <c r="W5" s="23"/>
      <c r="X5" s="19" t="s">
        <v>237</v>
      </c>
      <c r="Y5" s="19">
        <f>SLOPE(U7:U14,P7:P14)</f>
        <v>-7.0042514370582148E-2</v>
      </c>
      <c r="Z5" s="19">
        <f>INTERCEPT(U7:U14,P7:P14)</f>
        <v>0.26059807029986509</v>
      </c>
      <c r="AA5" s="19">
        <f>RSQ(U7:U14,P7:P14)</f>
        <v>8.3893362994053259E-3</v>
      </c>
    </row>
    <row r="6" spans="1:27" x14ac:dyDescent="0.35">
      <c r="A6" s="24">
        <v>43678</v>
      </c>
      <c r="B6" s="20">
        <v>5700933.6150337877</v>
      </c>
      <c r="C6" s="21"/>
      <c r="D6" s="21"/>
      <c r="E6" s="19" t="s">
        <v>221</v>
      </c>
      <c r="F6" s="19">
        <f>SUM(B12:B14)</f>
        <v>14934224.931196053</v>
      </c>
      <c r="G6" s="12"/>
      <c r="H6" s="12">
        <f>(SUM(B12:B14)-SUM(B9:B11))/SUM(B9:B11)</f>
        <v>-0.15531376742991174</v>
      </c>
      <c r="I6" s="23"/>
      <c r="J6" s="22">
        <v>43678</v>
      </c>
      <c r="K6" s="27">
        <v>37257</v>
      </c>
      <c r="L6" s="21"/>
      <c r="M6" s="21"/>
      <c r="N6" s="19" t="s">
        <v>221</v>
      </c>
      <c r="O6" s="4">
        <f>SUM(K12:K14)</f>
        <v>70261</v>
      </c>
      <c r="P6" s="12"/>
      <c r="Q6" s="12">
        <f>(SUM(K12:K14)-SUM(K9:K11))/SUM(K9:K11)</f>
        <v>0.13600866626784588</v>
      </c>
      <c r="R6" s="23"/>
      <c r="S6" s="19" t="s">
        <v>221</v>
      </c>
      <c r="T6" s="26">
        <v>147.5</v>
      </c>
      <c r="U6" s="21"/>
      <c r="V6" s="21">
        <f t="shared" si="0"/>
        <v>-0.3851604835348062</v>
      </c>
      <c r="W6" s="23"/>
      <c r="X6" s="19" t="s">
        <v>238</v>
      </c>
      <c r="Y6" s="19">
        <f>SLOPE(V4:V14,Q4:Q14)</f>
        <v>0.7775974117979102</v>
      </c>
      <c r="Z6" s="19">
        <f>INTERCEPT(V4:V14,Q4:Q14)</f>
        <v>1.7248708768921664E-2</v>
      </c>
      <c r="AA6" s="19">
        <f>RSQ(V4:V14,Q4:Q14)</f>
        <v>0.57405085242700049</v>
      </c>
    </row>
    <row r="7" spans="1:27" x14ac:dyDescent="0.35">
      <c r="A7" s="24">
        <v>43709</v>
      </c>
      <c r="B7" s="20">
        <v>3266568.0209235991</v>
      </c>
      <c r="C7" s="21"/>
      <c r="D7" s="21"/>
      <c r="E7" s="19" t="s">
        <v>222</v>
      </c>
      <c r="F7" s="19">
        <f>SUM(B15:B17)</f>
        <v>41799873.217408672</v>
      </c>
      <c r="G7" s="12">
        <f t="shared" ref="G7:G14" si="1">(F7-F3)/F3</f>
        <v>2.0484219749878236</v>
      </c>
      <c r="H7" s="12">
        <f>(SUM(B15:B17)-SUM(B12:B14))/SUM(B12:B14)</f>
        <v>1.7989315421447187</v>
      </c>
      <c r="I7" s="23"/>
      <c r="J7" s="22">
        <v>43709</v>
      </c>
      <c r="K7" s="27">
        <v>19652</v>
      </c>
      <c r="L7" s="21"/>
      <c r="M7" s="21"/>
      <c r="N7" s="19" t="s">
        <v>222</v>
      </c>
      <c r="O7" s="4">
        <f>SUM(K15:K17)</f>
        <v>136418</v>
      </c>
      <c r="P7" s="12">
        <f t="shared" ref="P7:P14" si="2">(O7-O3)/O3</f>
        <v>1.3833883676642731</v>
      </c>
      <c r="Q7" s="12">
        <f>(SUM(K15:K17)-SUM(K12:K14))/SUM(K12:K14)</f>
        <v>0.94158921734674994</v>
      </c>
      <c r="R7" s="23"/>
      <c r="S7" s="19" t="s">
        <v>222</v>
      </c>
      <c r="T7" s="26">
        <v>300.8</v>
      </c>
      <c r="U7" s="21">
        <f t="shared" ref="U7:U14" si="3">(T7-T3)/T3</f>
        <v>0.121551081282625</v>
      </c>
      <c r="V7" s="21">
        <f t="shared" si="0"/>
        <v>1.0393220338983051</v>
      </c>
      <c r="W7" s="23"/>
    </row>
    <row r="8" spans="1:27" x14ac:dyDescent="0.35">
      <c r="A8" s="24">
        <v>43739</v>
      </c>
      <c r="B8" s="20">
        <v>3497734.2625329313</v>
      </c>
      <c r="C8" s="21"/>
      <c r="D8" s="21"/>
      <c r="E8" s="19" t="s">
        <v>223</v>
      </c>
      <c r="F8" s="19">
        <f>SUM(B18:B20)</f>
        <v>34537795.254837304</v>
      </c>
      <c r="G8" s="12">
        <f t="shared" si="1"/>
        <v>1.770729373763414</v>
      </c>
      <c r="H8" s="12">
        <f>(SUM(B18:B20)-SUM(B15:B17))/SUM(B15:B17)</f>
        <v>-0.17373444949940378</v>
      </c>
      <c r="I8" s="23"/>
      <c r="J8" s="22">
        <v>43739</v>
      </c>
      <c r="K8" s="27">
        <v>20850</v>
      </c>
      <c r="L8" s="21"/>
      <c r="M8" s="21"/>
      <c r="N8" s="19" t="s">
        <v>223</v>
      </c>
      <c r="O8" s="4">
        <f>SUM(K18:K20)</f>
        <v>82622</v>
      </c>
      <c r="P8" s="12">
        <f t="shared" si="2"/>
        <v>6.253938450854564E-2</v>
      </c>
      <c r="Q8" s="12">
        <f>(SUM(K18:K20)-SUM(K15:K17))/SUM(K15:K17)</f>
        <v>-0.39434678708088378</v>
      </c>
      <c r="R8" s="23"/>
      <c r="S8" s="19" t="s">
        <v>223</v>
      </c>
      <c r="T8" s="26">
        <v>274.60000000000002</v>
      </c>
      <c r="U8" s="21">
        <f t="shared" si="3"/>
        <v>0</v>
      </c>
      <c r="V8" s="21">
        <f t="shared" si="0"/>
        <v>-8.710106382978719E-2</v>
      </c>
      <c r="W8" s="23"/>
    </row>
    <row r="9" spans="1:27" x14ac:dyDescent="0.35">
      <c r="A9" s="24">
        <v>43770</v>
      </c>
      <c r="B9" s="20">
        <v>5993955.1723210225</v>
      </c>
      <c r="C9" s="21"/>
      <c r="D9" s="21"/>
      <c r="E9" s="19" t="s">
        <v>224</v>
      </c>
      <c r="F9" s="19">
        <f>SUM(B21:B23)</f>
        <v>31180188.640545614</v>
      </c>
      <c r="G9" s="12">
        <f t="shared" si="1"/>
        <v>0.7635649787616946</v>
      </c>
      <c r="H9" s="12">
        <f>(SUM(B21:B23)-SUM(B18:B20))/SUM(B18:B20)</f>
        <v>-9.7215429923003832E-2</v>
      </c>
      <c r="I9" s="23"/>
      <c r="J9" s="22">
        <v>43770</v>
      </c>
      <c r="K9" s="27">
        <v>28018</v>
      </c>
      <c r="L9" s="21"/>
      <c r="M9" s="21"/>
      <c r="N9" s="19" t="s">
        <v>224</v>
      </c>
      <c r="O9" s="4">
        <f>SUM(K21:K23)</f>
        <v>70671</v>
      </c>
      <c r="P9" s="12">
        <f t="shared" si="2"/>
        <v>0.14263771443353976</v>
      </c>
      <c r="Q9" s="12">
        <f>(SUM(K21:K23)-SUM(K18:K20))/SUM(K18:K20)</f>
        <v>-0.14464670426762849</v>
      </c>
      <c r="R9" s="23"/>
      <c r="S9" s="19" t="s">
        <v>224</v>
      </c>
      <c r="T9" s="26">
        <v>253.9</v>
      </c>
      <c r="U9" s="21">
        <f t="shared" si="3"/>
        <v>5.8357649020425173E-2</v>
      </c>
      <c r="V9" s="21">
        <f t="shared" si="0"/>
        <v>-7.5382374362709448E-2</v>
      </c>
      <c r="W9" s="23"/>
    </row>
    <row r="10" spans="1:27" x14ac:dyDescent="0.35">
      <c r="A10" s="24">
        <v>43800</v>
      </c>
      <c r="B10" s="20">
        <v>7074303.1843594443</v>
      </c>
      <c r="C10" s="21"/>
      <c r="D10" s="21"/>
      <c r="E10" s="19" t="s">
        <v>225</v>
      </c>
      <c r="F10" s="19">
        <f>SUM(B24:B26)</f>
        <v>27075042.489545301</v>
      </c>
      <c r="G10" s="12">
        <f t="shared" si="1"/>
        <v>0.81295263827105846</v>
      </c>
      <c r="H10" s="12">
        <f>(SUM(B24:B26)-SUM(B21:B23))/SUM(B21:B23)</f>
        <v>-0.13165879778104123</v>
      </c>
      <c r="I10" s="23"/>
      <c r="J10" s="22">
        <v>43800</v>
      </c>
      <c r="K10" s="27">
        <v>23247</v>
      </c>
      <c r="L10" s="21"/>
      <c r="M10" s="21"/>
      <c r="N10" s="19" t="s">
        <v>225</v>
      </c>
      <c r="O10" s="4">
        <f>SUM(K24:K26)</f>
        <v>69703</v>
      </c>
      <c r="P10" s="12">
        <f t="shared" si="2"/>
        <v>-7.9418169396962748E-3</v>
      </c>
      <c r="Q10" s="12">
        <f>(SUM(K24:K26)-SUM(K21:K23))/SUM(K21:K23)</f>
        <v>-1.3697273280412051E-2</v>
      </c>
      <c r="R10" s="23"/>
      <c r="S10" s="19" t="s">
        <v>225</v>
      </c>
      <c r="T10" s="26">
        <v>328.5</v>
      </c>
      <c r="U10" s="21">
        <f t="shared" si="3"/>
        <v>1.2271186440677966</v>
      </c>
      <c r="V10" s="21">
        <f t="shared" si="0"/>
        <v>0.29381646317447813</v>
      </c>
      <c r="W10" s="23"/>
    </row>
    <row r="11" spans="1:27" x14ac:dyDescent="0.35">
      <c r="A11" s="24">
        <v>43831</v>
      </c>
      <c r="B11" s="20">
        <v>4611945.6709812228</v>
      </c>
      <c r="C11" s="21"/>
      <c r="D11" s="21"/>
      <c r="E11" s="19" t="s">
        <v>226</v>
      </c>
      <c r="F11" s="19">
        <f>SUM(B27:B29)</f>
        <v>36687570.724995486</v>
      </c>
      <c r="G11" s="12">
        <f t="shared" si="1"/>
        <v>-0.12230425833645904</v>
      </c>
      <c r="H11" s="12">
        <f>(SUM(B27:B29)-SUM(B24:B26))/SUM(B24:B26)</f>
        <v>0.35503280333399095</v>
      </c>
      <c r="I11" s="23"/>
      <c r="J11" s="22">
        <v>43831</v>
      </c>
      <c r="K11" s="27">
        <v>10584</v>
      </c>
      <c r="L11" s="21"/>
      <c r="M11" s="21"/>
      <c r="N11" s="19" t="s">
        <v>226</v>
      </c>
      <c r="O11" s="4">
        <f>SUM(K27:K29)</f>
        <v>75177</v>
      </c>
      <c r="P11" s="12">
        <f t="shared" si="2"/>
        <v>-0.44892169655030861</v>
      </c>
      <c r="Q11" s="12">
        <f>(SUM(K27:K29)-SUM(K24:K26))/SUM(K24:K26)</f>
        <v>7.8533205170509157E-2</v>
      </c>
      <c r="R11" s="23"/>
      <c r="S11" s="19" t="s">
        <v>226</v>
      </c>
      <c r="T11" s="26">
        <v>332.2</v>
      </c>
      <c r="U11" s="21">
        <f t="shared" si="3"/>
        <v>0.10438829787234034</v>
      </c>
      <c r="V11" s="21">
        <f t="shared" si="0"/>
        <v>1.1263318112633147E-2</v>
      </c>
      <c r="W11" s="23"/>
    </row>
    <row r="12" spans="1:27" x14ac:dyDescent="0.35">
      <c r="A12" s="24">
        <v>43862</v>
      </c>
      <c r="B12" s="20">
        <v>4079862.1963892928</v>
      </c>
      <c r="C12" s="21"/>
      <c r="D12" s="21"/>
      <c r="E12" s="19" t="s">
        <v>227</v>
      </c>
      <c r="F12" s="19">
        <f>SUM(B30:B32)</f>
        <v>36988963.605086401</v>
      </c>
      <c r="G12" s="12">
        <f t="shared" si="1"/>
        <v>7.0970608637961341E-2</v>
      </c>
      <c r="H12" s="12">
        <f>(SUM(B30:B32)-SUM(B27:B29))/SUM(B27:B29)</f>
        <v>8.2151222916913846E-3</v>
      </c>
      <c r="I12" s="23"/>
      <c r="J12" s="22">
        <v>43862</v>
      </c>
      <c r="K12" s="27">
        <v>14274</v>
      </c>
      <c r="L12" s="21"/>
      <c r="M12" s="21"/>
      <c r="N12" s="19" t="s">
        <v>227</v>
      </c>
      <c r="O12" s="4">
        <f>SUM(K30:K32)</f>
        <v>80444</v>
      </c>
      <c r="P12" s="12">
        <f t="shared" si="2"/>
        <v>-2.6361017646631648E-2</v>
      </c>
      <c r="Q12" s="12">
        <f>(SUM(K30:K32)-SUM(K27:K29))/SUM(K27:K29)</f>
        <v>7.0061321946872049E-2</v>
      </c>
      <c r="R12" s="23"/>
      <c r="S12" s="19" t="s">
        <v>227</v>
      </c>
      <c r="T12" s="26">
        <v>356.3</v>
      </c>
      <c r="U12" s="21">
        <f t="shared" si="3"/>
        <v>0.29752367079388192</v>
      </c>
      <c r="V12" s="21">
        <f t="shared" si="0"/>
        <v>7.2546658639373943E-2</v>
      </c>
      <c r="W12" s="23"/>
    </row>
    <row r="13" spans="1:27" x14ac:dyDescent="0.35">
      <c r="A13" s="24">
        <v>43891</v>
      </c>
      <c r="B13" s="20">
        <v>4184400.3080030335</v>
      </c>
      <c r="C13" s="21"/>
      <c r="D13" s="21"/>
      <c r="E13" s="19" t="s">
        <v>228</v>
      </c>
      <c r="F13" s="19">
        <f>SUM(B33:B35)</f>
        <v>39325223.298936531</v>
      </c>
      <c r="G13" s="12">
        <f t="shared" si="1"/>
        <v>0.26122467545944872</v>
      </c>
      <c r="H13" s="12">
        <f>(SUM(B33:B35)-SUM(B30:B32))/SUM(B30:B32)</f>
        <v>6.3160993608614324E-2</v>
      </c>
      <c r="I13" s="23"/>
      <c r="J13" s="22">
        <v>43891</v>
      </c>
      <c r="K13" s="27">
        <v>18670</v>
      </c>
      <c r="L13" s="21"/>
      <c r="M13" s="21"/>
      <c r="N13" s="19" t="s">
        <v>228</v>
      </c>
      <c r="O13" s="4">
        <f>SUM(K33:K35)</f>
        <v>74652</v>
      </c>
      <c r="P13" s="12">
        <f t="shared" si="2"/>
        <v>5.6331451373264847E-2</v>
      </c>
      <c r="Q13" s="12">
        <f>(SUM(K33:K35)-SUM(K30:K32))/SUM(K30:K32)</f>
        <v>-7.2000397792252993E-2</v>
      </c>
      <c r="R13" s="23"/>
      <c r="S13" s="19" t="s">
        <v>228</v>
      </c>
      <c r="T13" s="26">
        <v>313.39999999999998</v>
      </c>
      <c r="U13" s="21">
        <f t="shared" si="3"/>
        <v>0.23434423001181556</v>
      </c>
      <c r="V13" s="21">
        <f t="shared" si="0"/>
        <v>-0.12040415380297512</v>
      </c>
      <c r="W13" s="23"/>
    </row>
    <row r="14" spans="1:27" x14ac:dyDescent="0.35">
      <c r="A14" s="24">
        <v>43922</v>
      </c>
      <c r="B14" s="20">
        <v>6669962.4268037267</v>
      </c>
      <c r="C14" s="21"/>
      <c r="D14" s="21"/>
      <c r="E14" s="19" t="s">
        <v>229</v>
      </c>
      <c r="F14" s="19">
        <f>SUM(B36:B38)</f>
        <v>32241818.857136436</v>
      </c>
      <c r="G14" s="12">
        <f t="shared" si="1"/>
        <v>0.19083169932554023</v>
      </c>
      <c r="H14" s="12">
        <f>(SUM(B36:B38)-SUM(B33:B35))/SUM(B33:B35)</f>
        <v>-0.18012369282570995</v>
      </c>
      <c r="I14" s="23"/>
      <c r="J14" s="22">
        <v>43922</v>
      </c>
      <c r="K14" s="27">
        <v>37317</v>
      </c>
      <c r="L14" s="21"/>
      <c r="M14" s="21"/>
      <c r="N14" s="19" t="s">
        <v>229</v>
      </c>
      <c r="O14" s="4">
        <f>SUM(K36:K38)</f>
        <v>63354</v>
      </c>
      <c r="P14" s="12">
        <f t="shared" si="2"/>
        <v>-9.108646686656241E-2</v>
      </c>
      <c r="Q14" s="12">
        <f>(SUM(K36:K38)-SUM(K33:K35))/SUM(K33:K35)</f>
        <v>-0.15134222793763061</v>
      </c>
      <c r="R14" s="23"/>
      <c r="S14" s="19" t="s">
        <v>229</v>
      </c>
      <c r="T14" s="26">
        <v>317.5</v>
      </c>
      <c r="U14" s="21">
        <f t="shared" si="3"/>
        <v>-3.3485540334855401E-2</v>
      </c>
      <c r="V14" s="21">
        <f t="shared" si="0"/>
        <v>1.3082322910019218E-2</v>
      </c>
      <c r="W14" s="23"/>
    </row>
    <row r="15" spans="1:27" x14ac:dyDescent="0.35">
      <c r="A15" s="24">
        <v>43952</v>
      </c>
      <c r="B15" s="20">
        <v>13980554.855699297</v>
      </c>
      <c r="C15" s="21">
        <f t="shared" ref="C15:C39" si="4">(B15-B3)/B3</f>
        <v>1.9883749488483538</v>
      </c>
      <c r="D15" s="21"/>
      <c r="E15" s="21"/>
      <c r="F15" s="21"/>
      <c r="G15" s="21"/>
      <c r="H15" s="21"/>
      <c r="I15" s="23"/>
      <c r="J15" s="22">
        <v>43952</v>
      </c>
      <c r="K15" s="27">
        <v>56271</v>
      </c>
      <c r="L15" s="21">
        <f t="shared" ref="L15:L39" si="5">(K15-K3)/K3</f>
        <v>3.0879767526334909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</row>
    <row r="16" spans="1:27" x14ac:dyDescent="0.35">
      <c r="A16" s="24">
        <v>43983</v>
      </c>
      <c r="B16" s="20">
        <v>13705904.673101105</v>
      </c>
      <c r="C16" s="21">
        <f t="shared" si="4"/>
        <v>2.3897307384779207</v>
      </c>
      <c r="D16" s="21"/>
      <c r="E16" s="21"/>
      <c r="F16" s="21"/>
      <c r="G16" s="21"/>
      <c r="H16" s="21"/>
      <c r="I16" s="23"/>
      <c r="J16" s="22">
        <v>43983</v>
      </c>
      <c r="K16" s="27">
        <v>39797</v>
      </c>
      <c r="L16" s="21">
        <f t="shared" si="5"/>
        <v>1.5663893725414328</v>
      </c>
      <c r="M16" s="21"/>
      <c r="N16" s="21"/>
      <c r="O16" s="21"/>
      <c r="P16" s="21"/>
      <c r="Q16" s="21"/>
      <c r="R16" s="23"/>
      <c r="W16" s="23"/>
    </row>
    <row r="17" spans="1:23" x14ac:dyDescent="0.35">
      <c r="A17" s="24">
        <v>44013</v>
      </c>
      <c r="B17" s="20">
        <v>14113413.68860827</v>
      </c>
      <c r="C17" s="21">
        <f t="shared" si="4"/>
        <v>1.8281713946368647</v>
      </c>
      <c r="D17" s="21"/>
      <c r="E17" s="21"/>
      <c r="F17" s="21"/>
      <c r="G17" s="21"/>
      <c r="H17" s="21"/>
      <c r="I17" s="23"/>
      <c r="J17" s="22">
        <v>44013</v>
      </c>
      <c r="K17" s="27">
        <v>40350</v>
      </c>
      <c r="L17" s="21">
        <f t="shared" si="5"/>
        <v>0.44287502234936527</v>
      </c>
      <c r="M17" s="21"/>
      <c r="N17" s="21"/>
      <c r="O17" s="21"/>
      <c r="P17" s="21"/>
      <c r="Q17" s="21"/>
      <c r="R17" s="23"/>
      <c r="W17" s="23"/>
    </row>
    <row r="18" spans="1:23" x14ac:dyDescent="0.35">
      <c r="A18" s="24">
        <v>44044</v>
      </c>
      <c r="B18" s="20">
        <v>12971242.211302839</v>
      </c>
      <c r="C18" s="21">
        <f t="shared" si="4"/>
        <v>1.2752838547526153</v>
      </c>
      <c r="D18" s="21"/>
      <c r="E18" s="21"/>
      <c r="F18" s="21"/>
      <c r="G18" s="21"/>
      <c r="H18" s="21"/>
      <c r="I18" s="23"/>
      <c r="J18" s="22">
        <v>44044</v>
      </c>
      <c r="K18" s="27">
        <v>38002</v>
      </c>
      <c r="L18" s="21">
        <f t="shared" si="5"/>
        <v>1.9996242316880051E-2</v>
      </c>
      <c r="M18" s="21"/>
      <c r="N18" s="21"/>
      <c r="O18" s="21"/>
      <c r="P18" s="21"/>
      <c r="Q18" s="21"/>
      <c r="R18" s="23"/>
      <c r="W18" s="23"/>
    </row>
    <row r="19" spans="1:23" x14ac:dyDescent="0.35">
      <c r="A19" s="24">
        <v>44075</v>
      </c>
      <c r="B19" s="20">
        <v>10770356.35437547</v>
      </c>
      <c r="C19" s="21">
        <f t="shared" si="4"/>
        <v>2.2971474297756171</v>
      </c>
      <c r="D19" s="21"/>
      <c r="E19" s="21"/>
      <c r="F19" s="21"/>
      <c r="G19" s="21"/>
      <c r="H19" s="21"/>
      <c r="I19" s="23"/>
      <c r="J19" s="22">
        <v>44075</v>
      </c>
      <c r="K19" s="27">
        <v>22737</v>
      </c>
      <c r="L19" s="21">
        <f t="shared" si="5"/>
        <v>0.15698147771219215</v>
      </c>
      <c r="M19" s="21"/>
      <c r="N19" s="21"/>
      <c r="O19" s="21"/>
      <c r="P19" s="21"/>
      <c r="Q19" s="21"/>
      <c r="R19" s="23"/>
      <c r="W19" s="23"/>
    </row>
    <row r="20" spans="1:23" x14ac:dyDescent="0.35">
      <c r="A20" s="24">
        <v>44105</v>
      </c>
      <c r="B20" s="20">
        <v>10796196.689158991</v>
      </c>
      <c r="C20" s="21">
        <f t="shared" si="4"/>
        <v>2.0866257636567225</v>
      </c>
      <c r="D20" s="21"/>
      <c r="E20" s="21"/>
      <c r="F20" s="21"/>
      <c r="G20" s="21"/>
      <c r="H20" s="21"/>
      <c r="I20" s="23"/>
      <c r="J20" s="22">
        <v>44105</v>
      </c>
      <c r="K20" s="27">
        <v>21883</v>
      </c>
      <c r="L20" s="21">
        <f t="shared" si="5"/>
        <v>4.9544364508393286E-2</v>
      </c>
      <c r="M20" s="21"/>
      <c r="N20" s="21"/>
      <c r="O20" s="21"/>
      <c r="P20" s="21"/>
      <c r="Q20" s="21"/>
      <c r="R20" s="23"/>
      <c r="W20" s="23"/>
    </row>
    <row r="21" spans="1:23" x14ac:dyDescent="0.35">
      <c r="A21" s="24">
        <v>44136</v>
      </c>
      <c r="B21" s="20">
        <v>13338539.086396977</v>
      </c>
      <c r="C21" s="21">
        <f t="shared" si="4"/>
        <v>1.2253318056150782</v>
      </c>
      <c r="D21" s="21"/>
      <c r="E21" s="21"/>
      <c r="F21" s="21"/>
      <c r="G21" s="21"/>
      <c r="H21" s="21"/>
      <c r="I21" s="23"/>
      <c r="J21" s="22">
        <v>44136</v>
      </c>
      <c r="K21" s="27">
        <v>24713</v>
      </c>
      <c r="L21" s="21">
        <f t="shared" si="5"/>
        <v>-0.1179598829324006</v>
      </c>
      <c r="M21" s="21"/>
      <c r="N21" s="21"/>
      <c r="O21" s="21"/>
      <c r="P21" s="21"/>
      <c r="Q21" s="21"/>
      <c r="R21" s="23"/>
      <c r="W21" s="23"/>
    </row>
    <row r="22" spans="1:23" x14ac:dyDescent="0.35">
      <c r="A22" s="24">
        <v>44166</v>
      </c>
      <c r="B22" s="20">
        <v>11122942.648616474</v>
      </c>
      <c r="C22" s="21">
        <f t="shared" si="4"/>
        <v>0.5723022266289286</v>
      </c>
      <c r="D22" s="21"/>
      <c r="E22" s="21"/>
      <c r="F22" s="21"/>
      <c r="G22" s="21"/>
      <c r="H22" s="21"/>
      <c r="I22" s="23"/>
      <c r="J22" s="22">
        <v>44166</v>
      </c>
      <c r="K22" s="27">
        <v>24264</v>
      </c>
      <c r="L22" s="21">
        <f t="shared" si="5"/>
        <v>4.3747580332946186E-2</v>
      </c>
      <c r="M22" s="21"/>
      <c r="N22" s="21"/>
      <c r="O22" s="21"/>
      <c r="P22" s="21"/>
      <c r="Q22" s="21"/>
      <c r="R22" s="23"/>
      <c r="W22" s="23"/>
    </row>
    <row r="23" spans="1:23" x14ac:dyDescent="0.35">
      <c r="A23" s="24">
        <v>44197</v>
      </c>
      <c r="B23" s="20">
        <v>6718706.9055321608</v>
      </c>
      <c r="C23" s="21">
        <f t="shared" si="4"/>
        <v>0.45680530189392066</v>
      </c>
      <c r="D23" s="21"/>
      <c r="E23" s="21"/>
      <c r="F23" s="21"/>
      <c r="G23" s="21"/>
      <c r="H23" s="21"/>
      <c r="I23" s="23"/>
      <c r="J23" s="22">
        <v>44197</v>
      </c>
      <c r="K23" s="27">
        <v>21694</v>
      </c>
      <c r="L23" s="21">
        <f t="shared" si="5"/>
        <v>1.0496976568405141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6505632.9844794199</v>
      </c>
      <c r="C24" s="21">
        <f t="shared" si="4"/>
        <v>0.59457174564301496</v>
      </c>
      <c r="D24" s="21"/>
      <c r="E24" s="21"/>
      <c r="F24" s="21"/>
      <c r="G24" s="21"/>
      <c r="H24" s="21"/>
      <c r="I24" s="23"/>
      <c r="J24" s="22">
        <v>44228</v>
      </c>
      <c r="K24" s="27">
        <v>21157</v>
      </c>
      <c r="L24" s="21">
        <f t="shared" si="5"/>
        <v>0.4822054084349166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10227064.718277464</v>
      </c>
      <c r="C25" s="21">
        <f t="shared" si="4"/>
        <v>1.4440932906723343</v>
      </c>
      <c r="D25" s="21"/>
      <c r="E25" s="21"/>
      <c r="F25" s="21"/>
      <c r="G25" s="21"/>
      <c r="H25" s="21"/>
      <c r="I25" s="23"/>
      <c r="J25" s="22">
        <v>44256</v>
      </c>
      <c r="K25" s="27">
        <v>26329</v>
      </c>
      <c r="L25" s="21">
        <f t="shared" si="5"/>
        <v>0.41023031601499732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10342344.786788415</v>
      </c>
      <c r="C26" s="21">
        <f t="shared" si="4"/>
        <v>0.55058516450211981</v>
      </c>
      <c r="D26" s="21"/>
      <c r="E26" s="21"/>
      <c r="F26" s="21"/>
      <c r="G26" s="21"/>
      <c r="H26" s="21"/>
      <c r="I26" s="23"/>
      <c r="J26" s="22">
        <v>44287</v>
      </c>
      <c r="K26" s="27">
        <v>22217</v>
      </c>
      <c r="L26" s="21">
        <f t="shared" si="5"/>
        <v>-0.40464131629016264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11140270.605114765</v>
      </c>
      <c r="C27" s="21">
        <f t="shared" si="4"/>
        <v>-0.20315962276895358</v>
      </c>
      <c r="D27" s="21"/>
      <c r="E27" s="21"/>
      <c r="F27" s="21"/>
      <c r="G27" s="21"/>
      <c r="H27" s="21"/>
      <c r="I27" s="23"/>
      <c r="J27" s="22">
        <v>44317</v>
      </c>
      <c r="K27" s="27">
        <v>21353</v>
      </c>
      <c r="L27" s="21">
        <f t="shared" si="5"/>
        <v>-0.62053277887366498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11728769.305062339</v>
      </c>
      <c r="C28" s="21">
        <f t="shared" si="4"/>
        <v>-0.14425427691169096</v>
      </c>
      <c r="D28" s="21"/>
      <c r="E28" s="21"/>
      <c r="F28" s="21"/>
      <c r="G28" s="21"/>
      <c r="H28" s="21"/>
      <c r="I28" s="23"/>
      <c r="J28" s="22">
        <v>44348</v>
      </c>
      <c r="K28" s="27">
        <v>21989</v>
      </c>
      <c r="L28" s="21">
        <f t="shared" si="5"/>
        <v>-0.44747091489308238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13818530.814818384</v>
      </c>
      <c r="C29" s="21">
        <f t="shared" si="4"/>
        <v>-2.0893802186773749E-2</v>
      </c>
      <c r="D29" s="21"/>
      <c r="E29" s="21"/>
      <c r="F29" s="21"/>
      <c r="G29" s="21"/>
      <c r="H29" s="21"/>
      <c r="I29" s="23"/>
      <c r="J29" s="22">
        <v>44378</v>
      </c>
      <c r="K29" s="27">
        <v>31835</v>
      </c>
      <c r="L29" s="21">
        <f t="shared" si="5"/>
        <v>-0.21102850061957867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15664254.300117554</v>
      </c>
      <c r="C30" s="21">
        <f t="shared" si="4"/>
        <v>0.2076140469004647</v>
      </c>
      <c r="D30" s="21"/>
      <c r="E30" s="21"/>
      <c r="F30" s="21"/>
      <c r="G30" s="21"/>
      <c r="H30" s="21"/>
      <c r="I30" s="23"/>
      <c r="J30" s="22">
        <v>44409</v>
      </c>
      <c r="K30" s="27">
        <v>37817</v>
      </c>
      <c r="L30" s="21">
        <f t="shared" si="5"/>
        <v>-4.8681648334298194E-3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10427088.301695427</v>
      </c>
      <c r="C31" s="21">
        <f t="shared" si="4"/>
        <v>-3.1871559434576223E-2</v>
      </c>
      <c r="D31" s="21"/>
      <c r="E31" s="21"/>
      <c r="F31" s="21"/>
      <c r="G31" s="21"/>
      <c r="H31" s="21"/>
      <c r="I31" s="23"/>
      <c r="J31" s="22">
        <v>44440</v>
      </c>
      <c r="K31" s="27">
        <v>19737</v>
      </c>
      <c r="L31" s="21">
        <f t="shared" si="5"/>
        <v>-0.13194352816994326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10897621.003273418</v>
      </c>
      <c r="C32" s="21">
        <f t="shared" si="4"/>
        <v>9.3944485298487097E-3</v>
      </c>
      <c r="D32" s="21"/>
      <c r="E32" s="21"/>
      <c r="F32" s="21"/>
      <c r="G32" s="21"/>
      <c r="H32" s="21"/>
      <c r="I32" s="23"/>
      <c r="J32" s="22">
        <v>44470</v>
      </c>
      <c r="K32" s="27">
        <v>22890</v>
      </c>
      <c r="L32" s="21">
        <f t="shared" si="5"/>
        <v>4.6017456473061283E-2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16461324.024830785</v>
      </c>
      <c r="C33" s="21">
        <f t="shared" si="4"/>
        <v>0.23411746355479907</v>
      </c>
      <c r="D33" s="21"/>
      <c r="E33" s="21"/>
      <c r="F33" s="21"/>
      <c r="G33" s="21"/>
      <c r="H33" s="21"/>
      <c r="I33" s="23"/>
      <c r="J33" s="22">
        <v>44501</v>
      </c>
      <c r="K33" s="27">
        <v>27514</v>
      </c>
      <c r="L33" s="21">
        <f t="shared" si="5"/>
        <v>0.11334115647634849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13785322.792491818</v>
      </c>
      <c r="C34" s="21">
        <f t="shared" si="4"/>
        <v>0.2393593339444669</v>
      </c>
      <c r="D34" s="21"/>
      <c r="E34" s="21"/>
      <c r="F34" s="21"/>
      <c r="G34" s="21"/>
      <c r="H34" s="21"/>
      <c r="I34" s="23"/>
      <c r="J34" s="22">
        <v>44531</v>
      </c>
      <c r="K34" s="27">
        <v>27453</v>
      </c>
      <c r="L34" s="21">
        <f t="shared" si="5"/>
        <v>0.13142927794263107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9078576.4816139303</v>
      </c>
      <c r="C35" s="21">
        <f t="shared" si="4"/>
        <v>0.3512386548873952</v>
      </c>
      <c r="D35" s="21"/>
      <c r="E35" s="21"/>
      <c r="F35" s="21"/>
      <c r="G35" s="21"/>
      <c r="H35" s="21"/>
      <c r="I35" s="23"/>
      <c r="J35" s="22">
        <v>44562</v>
      </c>
      <c r="K35" s="27">
        <v>19685</v>
      </c>
      <c r="L35" s="21">
        <f t="shared" si="5"/>
        <v>-9.2606250576196189E-2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8908361.2192530055</v>
      </c>
      <c r="C36" s="21">
        <f t="shared" si="4"/>
        <v>0.3693304311057522</v>
      </c>
      <c r="D36" s="21"/>
      <c r="E36" s="21"/>
      <c r="F36" s="21"/>
      <c r="G36" s="21"/>
      <c r="H36" s="21"/>
      <c r="I36" s="23"/>
      <c r="J36" s="22">
        <v>44593</v>
      </c>
      <c r="K36" s="27">
        <v>18133</v>
      </c>
      <c r="L36" s="21">
        <f t="shared" si="5"/>
        <v>-0.14293141749775487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11845452.429118553</v>
      </c>
      <c r="C37" s="21">
        <f t="shared" si="4"/>
        <v>0.15824557245137619</v>
      </c>
      <c r="D37" s="21"/>
      <c r="E37" s="21"/>
      <c r="F37" s="21"/>
      <c r="G37" s="21"/>
      <c r="H37" s="21"/>
      <c r="I37" s="23"/>
      <c r="J37" s="22">
        <v>44621</v>
      </c>
      <c r="K37" s="27">
        <v>24957</v>
      </c>
      <c r="L37" s="21">
        <f t="shared" si="5"/>
        <v>-5.2109840859888339E-2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11488005.208764877</v>
      </c>
      <c r="C38" s="21">
        <f t="shared" si="4"/>
        <v>0.11077376026372268</v>
      </c>
      <c r="D38" s="21"/>
      <c r="E38" s="21"/>
      <c r="F38" s="21"/>
      <c r="G38" s="21"/>
      <c r="H38" s="21"/>
      <c r="I38" s="23"/>
      <c r="J38" s="22">
        <v>44652</v>
      </c>
      <c r="K38" s="27">
        <v>20264</v>
      </c>
      <c r="L38" s="21">
        <f t="shared" si="5"/>
        <v>-8.790565782958995E-2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9821318.9851777405</v>
      </c>
      <c r="C39" s="21">
        <f t="shared" si="4"/>
        <v>-0.11839493551722727</v>
      </c>
      <c r="D39" s="21"/>
      <c r="E39" s="21"/>
      <c r="F39" s="21"/>
      <c r="G39" s="21"/>
      <c r="H39" s="21"/>
      <c r="I39" s="23"/>
      <c r="J39" s="22">
        <v>44682</v>
      </c>
      <c r="K39" s="27">
        <v>15171</v>
      </c>
      <c r="L39" s="21">
        <f t="shared" si="5"/>
        <v>-0.28951435395494779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W40" s="23"/>
    </row>
    <row r="41" spans="1:23" x14ac:dyDescent="0.35">
      <c r="A41" s="13"/>
      <c r="B41" s="13"/>
      <c r="C41" s="13"/>
      <c r="I41" s="13"/>
      <c r="J41" s="13"/>
      <c r="K41" s="13"/>
      <c r="L41" s="13"/>
      <c r="R41" s="13"/>
    </row>
    <row r="42" spans="1:23" x14ac:dyDescent="0.35">
      <c r="A42" s="13"/>
      <c r="B42" s="13"/>
      <c r="C42" s="13"/>
      <c r="I42" s="13"/>
      <c r="J42" s="13"/>
      <c r="K42" s="13"/>
      <c r="L42" s="13"/>
      <c r="R42" s="13"/>
    </row>
    <row r="43" spans="1:23" x14ac:dyDescent="0.35">
      <c r="A43" s="13"/>
      <c r="B43" s="13"/>
      <c r="C43" s="13"/>
      <c r="I43" s="13"/>
      <c r="J43" s="13"/>
      <c r="K43" s="13"/>
      <c r="L43" s="13"/>
      <c r="R43" s="1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1584-4B16-490C-B566-82773507865A}">
  <dimension ref="A1:AG41"/>
  <sheetViews>
    <sheetView topLeftCell="I1" zoomScale="65" zoomScaleNormal="65" workbookViewId="0">
      <selection activeCell="M2" sqref="M2:P2"/>
    </sheetView>
  </sheetViews>
  <sheetFormatPr defaultRowHeight="14.5" x14ac:dyDescent="0.35"/>
  <cols>
    <col min="1" max="1" width="10.36328125" bestFit="1" customWidth="1"/>
    <col min="2" max="2" width="12.36328125" style="17" bestFit="1" customWidth="1"/>
    <col min="3" max="3" width="12.453125" style="17" bestFit="1" customWidth="1"/>
    <col min="4" max="4" width="13.54296875" bestFit="1" customWidth="1"/>
    <col min="5" max="5" width="10.453125" bestFit="1" customWidth="1"/>
    <col min="6" max="6" width="8.90625" style="19" customWidth="1"/>
    <col min="7" max="7" width="7.1796875" style="19" bestFit="1" customWidth="1"/>
    <col min="8" max="8" width="12.36328125" style="19" bestFit="1" customWidth="1"/>
    <col min="9" max="9" width="10.453125" style="19" bestFit="1" customWidth="1"/>
    <col min="10" max="10" width="11.26953125" style="19" bestFit="1" customWidth="1"/>
    <col min="12" max="12" width="10.36328125" bestFit="1" customWidth="1"/>
    <col min="13" max="13" width="8.90625" bestFit="1" customWidth="1"/>
    <col min="14" max="14" width="8.90625" style="18" bestFit="1" customWidth="1"/>
    <col min="15" max="15" width="8.81640625" style="18" bestFit="1" customWidth="1"/>
    <col min="16" max="17" width="8.90625" bestFit="1" customWidth="1"/>
    <col min="18" max="18" width="10.6328125" bestFit="1" customWidth="1"/>
    <col min="19" max="19" width="10.6328125" style="19" customWidth="1"/>
    <col min="20" max="20" width="7.1796875" style="19" bestFit="1" customWidth="1"/>
    <col min="21" max="21" width="15.36328125" style="19" bestFit="1" customWidth="1"/>
    <col min="22" max="22" width="10.453125" style="19" bestFit="1" customWidth="1"/>
    <col min="23" max="23" width="11.26953125" style="19" bestFit="1" customWidth="1"/>
    <col min="25" max="25" width="7.1796875" bestFit="1" customWidth="1"/>
    <col min="26" max="26" width="8.1796875" bestFit="1" customWidth="1"/>
    <col min="27" max="27" width="10.453125" bestFit="1" customWidth="1"/>
    <col min="28" max="28" width="11.26953125" bestFit="1" customWidth="1"/>
    <col min="30" max="30" width="20.36328125" customWidth="1"/>
    <col min="31" max="32" width="12.453125" bestFit="1" customWidth="1"/>
    <col min="33" max="33" width="11.81640625" bestFit="1" customWidth="1"/>
  </cols>
  <sheetData>
    <row r="1" spans="1:33" x14ac:dyDescent="0.35">
      <c r="A1" s="22" t="s">
        <v>138</v>
      </c>
      <c r="B1" s="22"/>
      <c r="C1" s="22"/>
      <c r="D1" s="23"/>
      <c r="E1" s="21"/>
      <c r="F1" s="21"/>
      <c r="G1" s="21"/>
      <c r="H1" s="21"/>
      <c r="I1" s="21"/>
      <c r="J1" s="21"/>
      <c r="K1" s="23"/>
      <c r="L1" s="23" t="s">
        <v>145</v>
      </c>
      <c r="M1" s="23"/>
      <c r="N1" s="23"/>
      <c r="O1" s="23"/>
      <c r="P1" s="23"/>
      <c r="Q1" s="23"/>
      <c r="R1" s="21"/>
      <c r="S1" s="21"/>
      <c r="T1" s="21"/>
      <c r="U1" s="21"/>
      <c r="V1" s="21"/>
      <c r="W1" s="21"/>
      <c r="X1" s="23"/>
      <c r="Y1" s="23" t="s">
        <v>210</v>
      </c>
      <c r="Z1" s="23"/>
      <c r="AA1" s="23"/>
      <c r="AB1" s="23"/>
      <c r="AC1" s="23"/>
      <c r="AD1" s="19" t="s">
        <v>230</v>
      </c>
      <c r="AE1" s="19"/>
      <c r="AF1" s="19"/>
      <c r="AG1" s="19"/>
    </row>
    <row r="2" spans="1:33" x14ac:dyDescent="0.35">
      <c r="A2" s="24" t="s">
        <v>16</v>
      </c>
      <c r="B2" s="20" t="s">
        <v>139</v>
      </c>
      <c r="C2" s="20" t="s">
        <v>140</v>
      </c>
      <c r="D2" s="25" t="s">
        <v>18</v>
      </c>
      <c r="E2" s="21" t="s">
        <v>12</v>
      </c>
      <c r="F2" s="21"/>
      <c r="G2" s="19" t="s">
        <v>14</v>
      </c>
      <c r="H2" s="19" t="s">
        <v>17</v>
      </c>
      <c r="I2" s="12" t="s">
        <v>12</v>
      </c>
      <c r="J2" s="12" t="s">
        <v>11</v>
      </c>
      <c r="K2" s="23"/>
      <c r="L2" s="23" t="s">
        <v>16</v>
      </c>
      <c r="M2" s="23" t="s">
        <v>141</v>
      </c>
      <c r="N2" s="23" t="s">
        <v>143</v>
      </c>
      <c r="O2" s="23" t="s">
        <v>144</v>
      </c>
      <c r="P2" s="23" t="s">
        <v>142</v>
      </c>
      <c r="Q2" s="23" t="s">
        <v>15</v>
      </c>
      <c r="R2" s="21" t="s">
        <v>12</v>
      </c>
      <c r="S2" s="21"/>
      <c r="T2" s="19" t="s">
        <v>14</v>
      </c>
      <c r="U2" s="19" t="s">
        <v>13</v>
      </c>
      <c r="V2" s="12" t="s">
        <v>12</v>
      </c>
      <c r="W2" s="12" t="s">
        <v>11</v>
      </c>
      <c r="X2" s="23"/>
      <c r="Y2" s="23" t="s">
        <v>14</v>
      </c>
      <c r="Z2" s="23" t="s">
        <v>162</v>
      </c>
      <c r="AA2" s="21" t="s">
        <v>12</v>
      </c>
      <c r="AB2" s="21" t="s">
        <v>11</v>
      </c>
      <c r="AC2" s="23"/>
      <c r="AD2" s="19" t="s">
        <v>231</v>
      </c>
      <c r="AE2" s="19" t="s">
        <v>232</v>
      </c>
      <c r="AF2" s="19" t="s">
        <v>233</v>
      </c>
      <c r="AG2" s="19" t="s">
        <v>234</v>
      </c>
    </row>
    <row r="3" spans="1:33" x14ac:dyDescent="0.35">
      <c r="A3" s="24">
        <v>43586</v>
      </c>
      <c r="B3" s="20">
        <v>2231306.8177882866</v>
      </c>
      <c r="C3" s="20">
        <v>1448492.1473461278</v>
      </c>
      <c r="D3" s="20">
        <f>SUM(B3:C3)</f>
        <v>3679798.9651344144</v>
      </c>
      <c r="E3" s="21"/>
      <c r="F3" s="21"/>
      <c r="G3" s="19" t="s">
        <v>10</v>
      </c>
      <c r="H3" s="5">
        <f>SUM(D5:D7)</f>
        <v>8932126.5681601949</v>
      </c>
      <c r="I3" s="12"/>
      <c r="J3" s="12"/>
      <c r="K3" s="23"/>
      <c r="L3" s="22">
        <v>43586</v>
      </c>
      <c r="M3" s="27">
        <v>26919</v>
      </c>
      <c r="N3" s="27">
        <v>3477</v>
      </c>
      <c r="O3" s="27"/>
      <c r="P3" s="27">
        <v>22230</v>
      </c>
      <c r="Q3" s="27">
        <f t="shared" ref="Q3:Q39" si="0">SUM(M3:P3)</f>
        <v>52626</v>
      </c>
      <c r="R3" s="21"/>
      <c r="S3" s="21"/>
      <c r="T3" s="19" t="s">
        <v>10</v>
      </c>
      <c r="U3" s="5">
        <f>SUM(Q5:Q7)</f>
        <v>193639</v>
      </c>
      <c r="V3" s="12"/>
      <c r="W3" s="12"/>
      <c r="X3" s="23"/>
      <c r="Y3" s="23" t="s">
        <v>10</v>
      </c>
      <c r="Z3" s="26">
        <v>473.7</v>
      </c>
      <c r="AA3" s="21"/>
      <c r="AB3" s="21"/>
      <c r="AC3" s="23"/>
      <c r="AD3" s="19" t="s">
        <v>235</v>
      </c>
      <c r="AE3" s="19">
        <f>SLOPE(AA7:AA13,I7:I13)</f>
        <v>6.7710860224248481</v>
      </c>
      <c r="AF3" s="19">
        <f>INTERCEPT(AA7:AA13,I7:I13)</f>
        <v>-1.431389584297273</v>
      </c>
      <c r="AG3" s="19">
        <f>RSQ(AA7:AA13,I7:I13)</f>
        <v>0.90059326952591667</v>
      </c>
    </row>
    <row r="4" spans="1:33" x14ac:dyDescent="0.35">
      <c r="A4" s="24">
        <v>43617</v>
      </c>
      <c r="B4" s="20">
        <v>2474222.2405466861</v>
      </c>
      <c r="C4" s="20">
        <v>1757318.2254360295</v>
      </c>
      <c r="D4" s="20">
        <f t="shared" ref="D4:D39" si="1">SUM(B4:C4)</f>
        <v>4231540.4659827156</v>
      </c>
      <c r="E4" s="21"/>
      <c r="F4" s="21"/>
      <c r="G4" s="19" t="s">
        <v>9</v>
      </c>
      <c r="H4" s="5">
        <f>SUM(D8:D10)</f>
        <v>7068662.2466918193</v>
      </c>
      <c r="I4" s="12"/>
      <c r="J4" s="12">
        <f>(SUM(D8:D10)-SUM(D5:D7))/SUM(D5:D7)</f>
        <v>-0.20862493463885218</v>
      </c>
      <c r="K4" s="23"/>
      <c r="L4" s="22">
        <v>43617</v>
      </c>
      <c r="M4" s="27">
        <v>41454</v>
      </c>
      <c r="N4" s="27">
        <v>8295</v>
      </c>
      <c r="O4" s="27"/>
      <c r="P4" s="27">
        <v>31784</v>
      </c>
      <c r="Q4" s="27">
        <f t="shared" si="0"/>
        <v>81533</v>
      </c>
      <c r="R4" s="21"/>
      <c r="S4" s="21"/>
      <c r="T4" s="19" t="s">
        <v>9</v>
      </c>
      <c r="U4" s="5">
        <f>SUM(Q8:Q10)</f>
        <v>102442</v>
      </c>
      <c r="V4" s="12"/>
      <c r="W4" s="12">
        <f>(SUM(Q8:Q10)-SUM(Q5:Q7))/SUM(Q5:Q7)</f>
        <v>-0.47096401034915486</v>
      </c>
      <c r="X4" s="23"/>
      <c r="Y4" s="23" t="s">
        <v>9</v>
      </c>
      <c r="Z4" s="26">
        <v>298</v>
      </c>
      <c r="AA4" s="21"/>
      <c r="AB4" s="21">
        <f t="shared" ref="AB4:AB13" si="2">(Z4-Z3)/Z3</f>
        <v>-0.3709098585602702</v>
      </c>
      <c r="AC4" s="23"/>
      <c r="AD4" s="19" t="s">
        <v>236</v>
      </c>
      <c r="AE4" s="19">
        <f>SLOPE(AB4:AB13,J4:J13)</f>
        <v>2.9823751084622154</v>
      </c>
      <c r="AF4" s="19">
        <f>INTERCEPT(AB4:AB13,J4:J13)</f>
        <v>0.31069878410531349</v>
      </c>
      <c r="AG4" s="19">
        <f>RSQ(AB4:AB13,J4:J13)</f>
        <v>0.46752915404605988</v>
      </c>
    </row>
    <row r="5" spans="1:33" x14ac:dyDescent="0.35">
      <c r="A5" s="24">
        <v>43647</v>
      </c>
      <c r="B5" s="20">
        <v>2656895.212766536</v>
      </c>
      <c r="C5" s="20">
        <v>1689616.4754086435</v>
      </c>
      <c r="D5" s="20">
        <f t="shared" si="1"/>
        <v>4346511.6881751791</v>
      </c>
      <c r="E5" s="21"/>
      <c r="F5" s="21"/>
      <c r="G5" s="19" t="s">
        <v>8</v>
      </c>
      <c r="H5" s="5">
        <f>SUM(D11:D13)</f>
        <v>5052611.4440445267</v>
      </c>
      <c r="I5" s="12"/>
      <c r="J5" s="12">
        <f>(SUM(D11:D13)-SUM(D8:D10))/SUM(D8:D10)</f>
        <v>-0.28520966659438535</v>
      </c>
      <c r="K5" s="23"/>
      <c r="L5" s="22">
        <v>43647</v>
      </c>
      <c r="M5" s="27">
        <v>53719</v>
      </c>
      <c r="N5" s="27">
        <v>9539</v>
      </c>
      <c r="O5" s="27"/>
      <c r="P5" s="27">
        <v>35841</v>
      </c>
      <c r="Q5" s="27">
        <f t="shared" si="0"/>
        <v>99099</v>
      </c>
      <c r="R5" s="21"/>
      <c r="S5" s="21"/>
      <c r="T5" s="19" t="s">
        <v>8</v>
      </c>
      <c r="U5" s="5">
        <f>SUM(Q11:Q13)</f>
        <v>63935</v>
      </c>
      <c r="V5" s="12"/>
      <c r="W5" s="12">
        <f>(SUM(Q11:Q13)-SUM(Q8:Q10))/SUM(Q8:Q10)</f>
        <v>-0.3758907479354171</v>
      </c>
      <c r="X5" s="23"/>
      <c r="Y5" s="23" t="s">
        <v>8</v>
      </c>
      <c r="Z5" s="26">
        <v>153.6</v>
      </c>
      <c r="AA5" s="21"/>
      <c r="AB5" s="21">
        <f t="shared" si="2"/>
        <v>-0.48456375838926175</v>
      </c>
      <c r="AC5" s="23"/>
      <c r="AD5" s="19" t="s">
        <v>237</v>
      </c>
      <c r="AE5" s="19">
        <f>SLOPE(AA7:AA13,V7:V13)</f>
        <v>1.3329331235665229</v>
      </c>
      <c r="AF5" s="19">
        <f>INTERCEPT(AA7:AA13,V7:V13)</f>
        <v>-1.325091367745646</v>
      </c>
      <c r="AG5" s="19">
        <f>+RSQ(AA7:AA13,V7:V13)</f>
        <v>0.9559733401361028</v>
      </c>
    </row>
    <row r="6" spans="1:33" x14ac:dyDescent="0.35">
      <c r="A6" s="24">
        <v>43678</v>
      </c>
      <c r="B6" s="20">
        <v>1442909.0910662748</v>
      </c>
      <c r="C6" s="20">
        <v>1061078.3146442315</v>
      </c>
      <c r="D6" s="20">
        <f t="shared" si="1"/>
        <v>2503987.4057105063</v>
      </c>
      <c r="E6" s="21"/>
      <c r="F6" s="21"/>
      <c r="G6" s="19" t="s">
        <v>7</v>
      </c>
      <c r="H6" s="5">
        <f>SUM(D14:D16)</f>
        <v>3716850.5080666142</v>
      </c>
      <c r="I6" s="12"/>
      <c r="J6" s="12">
        <f>(SUM(D14:D16)-SUM(D11:D13))/SUM(D11:D13)</f>
        <v>-0.26437040543704649</v>
      </c>
      <c r="K6" s="23"/>
      <c r="L6" s="22">
        <v>43678</v>
      </c>
      <c r="M6" s="27">
        <v>28959</v>
      </c>
      <c r="N6" s="27">
        <v>12057</v>
      </c>
      <c r="O6" s="27"/>
      <c r="P6" s="27">
        <v>21193</v>
      </c>
      <c r="Q6" s="27">
        <f t="shared" si="0"/>
        <v>62209</v>
      </c>
      <c r="R6" s="21"/>
      <c r="S6" s="21"/>
      <c r="T6" s="19" t="s">
        <v>7</v>
      </c>
      <c r="U6" s="5">
        <f>SUM(Q14:Q16)</f>
        <v>10987</v>
      </c>
      <c r="V6" s="12"/>
      <c r="W6" s="12">
        <f>(SUM(Q14:Q16)-SUM(Q11:Q13))/SUM(Q11:Q13)</f>
        <v>-0.82815359349339168</v>
      </c>
      <c r="X6" s="23"/>
      <c r="Y6" s="23" t="s">
        <v>7</v>
      </c>
      <c r="Z6" s="26">
        <v>18</v>
      </c>
      <c r="AA6" s="21"/>
      <c r="AB6" s="21">
        <f t="shared" si="2"/>
        <v>-0.8828125</v>
      </c>
      <c r="AC6" s="23"/>
      <c r="AD6" s="19" t="s">
        <v>238</v>
      </c>
      <c r="AE6" s="19">
        <f>SLOPE(AB4:AB13,W4:W13)</f>
        <v>1.7268746999753126</v>
      </c>
      <c r="AF6" s="19">
        <f>INTERCEPT(AB4:AB13,W4:W13)</f>
        <v>-8.0459813228997479E-2</v>
      </c>
      <c r="AG6" s="19">
        <f>RSQ(AB4:AB13,W4:W13)</f>
        <v>0.81617249580166662</v>
      </c>
    </row>
    <row r="7" spans="1:33" x14ac:dyDescent="0.35">
      <c r="A7" s="24">
        <v>43709</v>
      </c>
      <c r="B7" s="20">
        <v>1152651.9377709713</v>
      </c>
      <c r="C7" s="20">
        <v>928975.53650353756</v>
      </c>
      <c r="D7" s="20">
        <f t="shared" si="1"/>
        <v>2081627.4742745089</v>
      </c>
      <c r="E7" s="21"/>
      <c r="F7" s="21"/>
      <c r="G7" s="19" t="s">
        <v>6</v>
      </c>
      <c r="H7" s="5">
        <f>SUM(D17:D19)</f>
        <v>5463776.1740980968</v>
      </c>
      <c r="I7" s="12">
        <f t="shared" ref="I7:I13" si="3">(H7-H3)/H3</f>
        <v>-0.3883006322845351</v>
      </c>
      <c r="J7" s="12">
        <f>(SUM(D17:D19)-SUM(D14:D16))/SUM(D14:D16)</f>
        <v>0.47000159469426095</v>
      </c>
      <c r="K7" s="23"/>
      <c r="L7" s="22">
        <v>43709</v>
      </c>
      <c r="M7" s="27">
        <v>17117</v>
      </c>
      <c r="N7" s="27">
        <v>3599</v>
      </c>
      <c r="O7" s="27"/>
      <c r="P7" s="27">
        <v>11615</v>
      </c>
      <c r="Q7" s="27">
        <f t="shared" si="0"/>
        <v>32331</v>
      </c>
      <c r="R7" s="21"/>
      <c r="S7" s="21"/>
      <c r="T7" s="19" t="s">
        <v>6</v>
      </c>
      <c r="U7" s="5">
        <f>SUM(Q17:Q19)</f>
        <v>33913</v>
      </c>
      <c r="V7" s="12">
        <f t="shared" ref="V7:V13" si="4">(U7-U3)/U3</f>
        <v>-0.82486482578406206</v>
      </c>
      <c r="W7" s="12">
        <f>(SUM(Q17:Q19)-SUM(Q14:Q16))/SUM(Q14:Q16)</f>
        <v>2.0866478565577502</v>
      </c>
      <c r="X7" s="23"/>
      <c r="Y7" s="23" t="s">
        <v>6</v>
      </c>
      <c r="Z7" s="26">
        <v>106.1</v>
      </c>
      <c r="AA7" s="21">
        <f t="shared" ref="AA7:AA13" si="5">(Z7-Z3)/Z3</f>
        <v>-0.77601857715853928</v>
      </c>
      <c r="AB7" s="21">
        <f t="shared" si="2"/>
        <v>4.8944444444444439</v>
      </c>
      <c r="AC7" s="23"/>
    </row>
    <row r="8" spans="1:33" x14ac:dyDescent="0.35">
      <c r="A8" s="24">
        <v>43739</v>
      </c>
      <c r="B8" s="20">
        <v>1201890.131970827</v>
      </c>
      <c r="C8" s="20">
        <v>1139498.2181988945</v>
      </c>
      <c r="D8" s="20">
        <f t="shared" si="1"/>
        <v>2341388.3501697215</v>
      </c>
      <c r="E8" s="21"/>
      <c r="F8" s="21"/>
      <c r="G8" s="19" t="s">
        <v>5</v>
      </c>
      <c r="H8" s="5">
        <f>SUM(D20:D22)</f>
        <v>7266066.3774804696</v>
      </c>
      <c r="I8" s="12">
        <f t="shared" si="3"/>
        <v>2.7926660505109974E-2</v>
      </c>
      <c r="J8" s="12">
        <f>(SUM(D20:D22)-SUM(D17:D19))/SUM(D17:D19)</f>
        <v>0.32986164622306774</v>
      </c>
      <c r="K8" s="23"/>
      <c r="L8" s="22">
        <v>43739</v>
      </c>
      <c r="M8" s="27">
        <v>16342</v>
      </c>
      <c r="N8" s="27">
        <v>2551</v>
      </c>
      <c r="O8" s="27"/>
      <c r="P8" s="27">
        <v>17911</v>
      </c>
      <c r="Q8" s="27">
        <f t="shared" si="0"/>
        <v>36804</v>
      </c>
      <c r="R8" s="21"/>
      <c r="S8" s="21"/>
      <c r="T8" s="19" t="s">
        <v>5</v>
      </c>
      <c r="U8" s="5">
        <f>SUM(Q20:Q22)</f>
        <v>68105</v>
      </c>
      <c r="V8" s="12">
        <f t="shared" si="4"/>
        <v>-0.33518478748950625</v>
      </c>
      <c r="W8" s="12">
        <f>(SUM(Q20:Q22)-SUM(Q17:Q19))/SUM(Q17:Q19)</f>
        <v>1.008226933624274</v>
      </c>
      <c r="X8" s="23"/>
      <c r="Y8" s="23" t="s">
        <v>5</v>
      </c>
      <c r="Z8" s="26">
        <v>154.1</v>
      </c>
      <c r="AA8" s="21">
        <f t="shared" si="5"/>
        <v>-0.48288590604026849</v>
      </c>
      <c r="AB8" s="21">
        <f t="shared" si="2"/>
        <v>0.45240339302544774</v>
      </c>
      <c r="AC8" s="23"/>
    </row>
    <row r="9" spans="1:33" x14ac:dyDescent="0.35">
      <c r="A9" s="24">
        <v>43770</v>
      </c>
      <c r="B9" s="20">
        <v>1297727.6552746389</v>
      </c>
      <c r="C9" s="20">
        <v>981871.31117987225</v>
      </c>
      <c r="D9" s="20">
        <f t="shared" si="1"/>
        <v>2279598.966454511</v>
      </c>
      <c r="E9" s="21"/>
      <c r="F9" s="21"/>
      <c r="G9" s="19" t="s">
        <v>4</v>
      </c>
      <c r="H9" s="5">
        <f>SUM(D23:D25)</f>
        <v>8528007.0790624861</v>
      </c>
      <c r="I9" s="12">
        <f t="shared" si="3"/>
        <v>0.68784146050145634</v>
      </c>
      <c r="J9" s="12">
        <f>(SUM(D23:D25)-SUM(D20:D22))/SUM(D20:D22)</f>
        <v>0.17367591156242618</v>
      </c>
      <c r="K9" s="23"/>
      <c r="L9" s="22">
        <v>43770</v>
      </c>
      <c r="M9" s="27">
        <v>12717</v>
      </c>
      <c r="N9" s="27">
        <v>555</v>
      </c>
      <c r="O9" s="27"/>
      <c r="P9" s="27">
        <v>9361</v>
      </c>
      <c r="Q9" s="27">
        <f t="shared" si="0"/>
        <v>22633</v>
      </c>
      <c r="R9" s="21"/>
      <c r="S9" s="21"/>
      <c r="T9" s="19" t="s">
        <v>4</v>
      </c>
      <c r="U9" s="5">
        <f>SUM(Q23:Q25)</f>
        <v>91363</v>
      </c>
      <c r="V9" s="12">
        <f t="shared" si="4"/>
        <v>0.42899820129819349</v>
      </c>
      <c r="W9" s="12">
        <f>(SUM(Q23:Q25)-SUM(Q20:Q22))/SUM(Q20:Q22)</f>
        <v>0.34150209235738932</v>
      </c>
      <c r="X9" s="23"/>
      <c r="Y9" s="23" t="s">
        <v>4</v>
      </c>
      <c r="Z9" s="26">
        <v>171.9</v>
      </c>
      <c r="AA9" s="21">
        <f t="shared" si="5"/>
        <v>0.11914062500000008</v>
      </c>
      <c r="AB9" s="21">
        <f t="shared" si="2"/>
        <v>0.11550940947436737</v>
      </c>
      <c r="AC9" s="23"/>
    </row>
    <row r="10" spans="1:33" x14ac:dyDescent="0.35">
      <c r="A10" s="24">
        <v>43800</v>
      </c>
      <c r="B10" s="20">
        <v>1369306.8061059064</v>
      </c>
      <c r="C10" s="20">
        <v>1078368.1239616803</v>
      </c>
      <c r="D10" s="20">
        <f t="shared" si="1"/>
        <v>2447674.9300675867</v>
      </c>
      <c r="E10" s="21"/>
      <c r="F10" s="21"/>
      <c r="G10" s="19" t="s">
        <v>3</v>
      </c>
      <c r="H10" s="5">
        <f>SUM(D26:D28)</f>
        <v>15870796.211699562</v>
      </c>
      <c r="I10" s="12">
        <f t="shared" si="3"/>
        <v>3.2699581748729081</v>
      </c>
      <c r="J10" s="12">
        <f>(SUM(D26:D28)-SUM(D23:D25))/SUM(D23:D25)</f>
        <v>0.8610205250256775</v>
      </c>
      <c r="K10" s="23"/>
      <c r="L10" s="22">
        <v>43800</v>
      </c>
      <c r="M10" s="27">
        <v>22432</v>
      </c>
      <c r="N10" s="27">
        <v>1315</v>
      </c>
      <c r="O10" s="27"/>
      <c r="P10" s="27">
        <v>19258</v>
      </c>
      <c r="Q10" s="27">
        <f t="shared" si="0"/>
        <v>43005</v>
      </c>
      <c r="R10" s="21"/>
      <c r="S10" s="21"/>
      <c r="T10" s="19" t="s">
        <v>3</v>
      </c>
      <c r="U10" s="5">
        <f>SUM(Q26:Q28)</f>
        <v>202242</v>
      </c>
      <c r="V10" s="12">
        <f t="shared" si="4"/>
        <v>17.407390552471103</v>
      </c>
      <c r="W10" s="12">
        <f>(SUM(Q26:Q28)-SUM(Q23:Q25))/SUM(Q23:Q25)</f>
        <v>1.2136094480260062</v>
      </c>
      <c r="X10" s="23"/>
      <c r="Y10" s="23" t="s">
        <v>3</v>
      </c>
      <c r="Z10" s="26">
        <v>439.8</v>
      </c>
      <c r="AA10" s="21">
        <f t="shared" si="5"/>
        <v>23.433333333333334</v>
      </c>
      <c r="AB10" s="21">
        <f t="shared" si="2"/>
        <v>1.5584642233856891</v>
      </c>
      <c r="AC10" s="23"/>
    </row>
    <row r="11" spans="1:33" x14ac:dyDescent="0.35">
      <c r="A11" s="24">
        <v>43831</v>
      </c>
      <c r="B11" s="20">
        <v>1263104.0732630866</v>
      </c>
      <c r="C11" s="20">
        <v>728388.34554912732</v>
      </c>
      <c r="D11" s="20">
        <f t="shared" si="1"/>
        <v>1991492.4188122139</v>
      </c>
      <c r="E11" s="21"/>
      <c r="F11" s="21"/>
      <c r="G11" s="19" t="s">
        <v>2</v>
      </c>
      <c r="H11" s="5">
        <f>SUM(D29:D31)</f>
        <v>12732857.670010403</v>
      </c>
      <c r="I11" s="12">
        <f t="shared" si="3"/>
        <v>1.3304134840611788</v>
      </c>
      <c r="J11" s="12">
        <f>(SUM(D29:D31)-SUM(D26:D28))/SUM(D26:D28)</f>
        <v>-0.19771777671595001</v>
      </c>
      <c r="K11" s="23"/>
      <c r="L11" s="22">
        <v>43831</v>
      </c>
      <c r="M11" s="27">
        <v>18640</v>
      </c>
      <c r="N11" s="27">
        <v>61</v>
      </c>
      <c r="O11" s="27"/>
      <c r="P11" s="27">
        <v>10764</v>
      </c>
      <c r="Q11" s="27">
        <f t="shared" si="0"/>
        <v>29465</v>
      </c>
      <c r="R11" s="21"/>
      <c r="S11" s="21"/>
      <c r="T11" s="19" t="s">
        <v>2</v>
      </c>
      <c r="U11" s="5">
        <f>SUM(Q29:Q31)</f>
        <v>245769</v>
      </c>
      <c r="V11" s="12">
        <f t="shared" si="4"/>
        <v>6.2470439064665468</v>
      </c>
      <c r="W11" s="12">
        <f>(SUM(Q29:Q31)-SUM(Q26:Q28))/SUM(Q26:Q28)</f>
        <v>0.21522235737383927</v>
      </c>
      <c r="X11" s="23"/>
      <c r="Y11" s="23" t="s">
        <v>2</v>
      </c>
      <c r="Z11" s="26">
        <v>521.20000000000005</v>
      </c>
      <c r="AA11" s="21">
        <f t="shared" si="5"/>
        <v>3.9123468426013202</v>
      </c>
      <c r="AB11" s="21">
        <f t="shared" si="2"/>
        <v>0.18508412914961353</v>
      </c>
      <c r="AC11" s="23"/>
    </row>
    <row r="12" spans="1:33" x14ac:dyDescent="0.35">
      <c r="A12" s="24">
        <v>43862</v>
      </c>
      <c r="B12" s="20">
        <v>1099376.1086797714</v>
      </c>
      <c r="C12" s="20">
        <v>717836.98858928354</v>
      </c>
      <c r="D12" s="20">
        <f t="shared" si="1"/>
        <v>1817213.097269055</v>
      </c>
      <c r="E12" s="21"/>
      <c r="F12" s="21"/>
      <c r="G12" s="19" t="s">
        <v>1</v>
      </c>
      <c r="H12" s="5">
        <f>SUM(D32:D34)</f>
        <v>11681961.273274126</v>
      </c>
      <c r="I12" s="12">
        <f t="shared" si="3"/>
        <v>0.60774216286816807</v>
      </c>
      <c r="J12" s="12">
        <f>(SUM(D32:D34)-SUM(D29:D31))/SUM(D29:D31)</f>
        <v>-8.2534213761883565E-2</v>
      </c>
      <c r="K12" s="23"/>
      <c r="L12" s="22">
        <v>43862</v>
      </c>
      <c r="M12" s="27">
        <v>14496</v>
      </c>
      <c r="N12" s="27">
        <v>56</v>
      </c>
      <c r="O12" s="27"/>
      <c r="P12" s="27">
        <v>6440</v>
      </c>
      <c r="Q12" s="27">
        <f t="shared" si="0"/>
        <v>20992</v>
      </c>
      <c r="R12" s="21"/>
      <c r="S12" s="21"/>
      <c r="T12" s="19" t="s">
        <v>1</v>
      </c>
      <c r="U12" s="5">
        <f>SUM(Q32:Q34)</f>
        <v>285492</v>
      </c>
      <c r="V12" s="12">
        <f t="shared" si="4"/>
        <v>3.1919389178474415</v>
      </c>
      <c r="W12" s="12">
        <f>(SUM(Q32:Q34)-SUM(Q29:Q31))/SUM(Q29:Q31)</f>
        <v>0.16162738180974817</v>
      </c>
      <c r="X12" s="23"/>
      <c r="Y12" s="23" t="s">
        <v>1</v>
      </c>
      <c r="Z12" s="26">
        <v>370.8</v>
      </c>
      <c r="AA12" s="21">
        <f t="shared" si="5"/>
        <v>1.4062297209604155</v>
      </c>
      <c r="AB12" s="21">
        <f t="shared" si="2"/>
        <v>-0.28856485034535689</v>
      </c>
      <c r="AC12" s="23"/>
    </row>
    <row r="13" spans="1:33" x14ac:dyDescent="0.35">
      <c r="A13" s="24">
        <v>43891</v>
      </c>
      <c r="B13" s="20">
        <v>763661.36170783639</v>
      </c>
      <c r="C13" s="20">
        <v>480244.56625542161</v>
      </c>
      <c r="D13" s="20">
        <f t="shared" si="1"/>
        <v>1243905.927963258</v>
      </c>
      <c r="E13" s="21"/>
      <c r="F13" s="21"/>
      <c r="G13" s="19" t="s">
        <v>0</v>
      </c>
      <c r="H13" s="5">
        <f>SUM(D35:D37)</f>
        <v>9440784.0064282008</v>
      </c>
      <c r="I13" s="12">
        <f t="shared" si="3"/>
        <v>0.10703285291668162</v>
      </c>
      <c r="J13" s="12">
        <f>(SUM(D35:D37)-SUM(D32:D34))/SUM(D32:D34)</f>
        <v>-0.19184940049178795</v>
      </c>
      <c r="K13" s="23"/>
      <c r="L13" s="22">
        <v>43891</v>
      </c>
      <c r="M13" s="27">
        <v>10120</v>
      </c>
      <c r="N13" s="27">
        <v>62</v>
      </c>
      <c r="O13" s="27"/>
      <c r="P13" s="27">
        <v>3296</v>
      </c>
      <c r="Q13" s="27">
        <f t="shared" si="0"/>
        <v>13478</v>
      </c>
      <c r="R13" s="21"/>
      <c r="S13" s="21"/>
      <c r="T13" s="19" t="s">
        <v>0</v>
      </c>
      <c r="U13" s="5">
        <f>SUM(Q35:Q37)</f>
        <v>273177</v>
      </c>
      <c r="V13" s="12">
        <f t="shared" si="4"/>
        <v>1.9900178409202851</v>
      </c>
      <c r="W13" s="12">
        <f>(SUM(Q35:Q37)-SUM(Q32:Q34))/SUM(Q32:Q34)</f>
        <v>-4.3136059854566852E-2</v>
      </c>
      <c r="X13" s="23"/>
      <c r="Y13" s="23" t="s">
        <v>0</v>
      </c>
      <c r="Z13" s="25">
        <v>270.7</v>
      </c>
      <c r="AA13" s="21">
        <f t="shared" si="5"/>
        <v>0.57475276323443847</v>
      </c>
      <c r="AB13" s="21">
        <f t="shared" si="2"/>
        <v>-0.26995685005393749</v>
      </c>
      <c r="AC13" s="23"/>
    </row>
    <row r="14" spans="1:33" x14ac:dyDescent="0.35">
      <c r="A14" s="24">
        <v>43922</v>
      </c>
      <c r="B14" s="20">
        <v>289537.52867582231</v>
      </c>
      <c r="C14" s="20">
        <v>198788.72352611745</v>
      </c>
      <c r="D14" s="20">
        <f t="shared" si="1"/>
        <v>488326.25220193976</v>
      </c>
      <c r="E14" s="21"/>
      <c r="F14" s="21"/>
      <c r="G14" s="21"/>
      <c r="H14" s="21"/>
      <c r="I14" s="21"/>
      <c r="J14" s="21"/>
      <c r="K14" s="23"/>
      <c r="L14" s="22">
        <v>43922</v>
      </c>
      <c r="M14" s="27"/>
      <c r="N14" s="27">
        <v>31</v>
      </c>
      <c r="O14" s="27"/>
      <c r="P14" s="27">
        <v>292</v>
      </c>
      <c r="Q14" s="27">
        <f t="shared" si="0"/>
        <v>323</v>
      </c>
      <c r="R14" s="21"/>
      <c r="S14" s="21"/>
      <c r="T14" s="21"/>
      <c r="U14" s="21"/>
      <c r="V14" s="21"/>
      <c r="W14" s="21"/>
      <c r="X14" s="23"/>
      <c r="Y14" s="23"/>
      <c r="Z14" s="23"/>
      <c r="AA14" s="23"/>
      <c r="AB14" s="23"/>
      <c r="AC14" s="23"/>
    </row>
    <row r="15" spans="1:33" x14ac:dyDescent="0.35">
      <c r="A15" s="24">
        <v>43952</v>
      </c>
      <c r="B15" s="20">
        <v>647083.50739648356</v>
      </c>
      <c r="C15" s="20">
        <v>470803.09900716227</v>
      </c>
      <c r="D15" s="20">
        <f t="shared" si="1"/>
        <v>1117886.6064036458</v>
      </c>
      <c r="E15" s="21">
        <f t="shared" ref="E15:E39" si="6">(D15-D3)/D3</f>
        <v>-0.69620986988814704</v>
      </c>
      <c r="F15" s="21"/>
      <c r="G15" s="21"/>
      <c r="H15" s="21"/>
      <c r="I15" s="21"/>
      <c r="J15" s="21"/>
      <c r="K15" s="23"/>
      <c r="L15" s="22">
        <v>43952</v>
      </c>
      <c r="M15" s="27"/>
      <c r="N15" s="27">
        <v>28</v>
      </c>
      <c r="O15" s="27"/>
      <c r="P15" s="27">
        <v>487</v>
      </c>
      <c r="Q15" s="27">
        <f t="shared" si="0"/>
        <v>515</v>
      </c>
      <c r="R15" s="21">
        <f t="shared" ref="R15:R39" si="7">(Q15-Q3)/Q3</f>
        <v>-0.99021396268004414</v>
      </c>
      <c r="S15" s="21"/>
      <c r="T15" s="21"/>
      <c r="U15" s="21"/>
      <c r="V15" s="21"/>
      <c r="W15" s="21"/>
      <c r="X15" s="23"/>
      <c r="AC15" s="23"/>
    </row>
    <row r="16" spans="1:33" x14ac:dyDescent="0.35">
      <c r="A16" s="24">
        <v>43983</v>
      </c>
      <c r="B16" s="20">
        <v>1102491.371097133</v>
      </c>
      <c r="C16" s="20">
        <v>1008146.2783638956</v>
      </c>
      <c r="D16" s="20">
        <f t="shared" si="1"/>
        <v>2110637.6494610286</v>
      </c>
      <c r="E16" s="21">
        <f t="shared" si="6"/>
        <v>-0.50121293499887098</v>
      </c>
      <c r="F16" s="21"/>
      <c r="G16" s="21"/>
      <c r="H16" s="21"/>
      <c r="I16" s="21"/>
      <c r="J16" s="21"/>
      <c r="K16" s="23"/>
      <c r="L16" s="22">
        <v>43983</v>
      </c>
      <c r="M16" s="27">
        <v>5855</v>
      </c>
      <c r="N16" s="27">
        <v>11</v>
      </c>
      <c r="O16" s="27"/>
      <c r="P16" s="27">
        <v>4283</v>
      </c>
      <c r="Q16" s="27">
        <f t="shared" si="0"/>
        <v>10149</v>
      </c>
      <c r="R16" s="21">
        <f t="shared" si="7"/>
        <v>-0.87552279445132641</v>
      </c>
      <c r="S16" s="21"/>
      <c r="T16" s="21"/>
      <c r="U16" s="21"/>
      <c r="V16" s="21"/>
      <c r="W16" s="21"/>
      <c r="X16" s="23"/>
      <c r="AC16" s="23"/>
    </row>
    <row r="17" spans="1:29" x14ac:dyDescent="0.35">
      <c r="A17" s="24">
        <v>44013</v>
      </c>
      <c r="B17" s="20">
        <v>874307.14366119797</v>
      </c>
      <c r="C17" s="20">
        <v>679511.22533853538</v>
      </c>
      <c r="D17" s="20">
        <f t="shared" si="1"/>
        <v>1553818.3689997334</v>
      </c>
      <c r="E17" s="21">
        <f t="shared" si="6"/>
        <v>-0.6425137028327923</v>
      </c>
      <c r="F17" s="21"/>
      <c r="G17" s="21"/>
      <c r="H17" s="21"/>
      <c r="I17" s="21"/>
      <c r="J17" s="21"/>
      <c r="K17" s="23"/>
      <c r="L17" s="22">
        <v>44013</v>
      </c>
      <c r="M17" s="27">
        <v>4409</v>
      </c>
      <c r="N17" s="27">
        <v>386</v>
      </c>
      <c r="O17" s="27"/>
      <c r="P17" s="27">
        <v>3881</v>
      </c>
      <c r="Q17" s="27">
        <f t="shared" si="0"/>
        <v>8676</v>
      </c>
      <c r="R17" s="21">
        <f t="shared" si="7"/>
        <v>-0.91245118517845791</v>
      </c>
      <c r="S17" s="21"/>
      <c r="T17" s="21"/>
      <c r="U17" s="21"/>
      <c r="V17" s="21"/>
      <c r="W17" s="21"/>
      <c r="X17" s="23"/>
      <c r="AC17" s="23"/>
    </row>
    <row r="18" spans="1:29" x14ac:dyDescent="0.35">
      <c r="A18" s="24">
        <v>44044</v>
      </c>
      <c r="B18" s="20">
        <v>1057154.5293608867</v>
      </c>
      <c r="C18" s="20">
        <v>783036.60249398323</v>
      </c>
      <c r="D18" s="20">
        <f t="shared" si="1"/>
        <v>1840191.1318548699</v>
      </c>
      <c r="E18" s="21">
        <f t="shared" si="6"/>
        <v>-0.26509569191195043</v>
      </c>
      <c r="F18" s="21"/>
      <c r="G18" s="21"/>
      <c r="H18" s="21"/>
      <c r="I18" s="21"/>
      <c r="J18" s="21"/>
      <c r="K18" s="23"/>
      <c r="L18" s="22">
        <v>44044</v>
      </c>
      <c r="M18" s="27">
        <v>4586</v>
      </c>
      <c r="N18" s="27">
        <v>914</v>
      </c>
      <c r="O18" s="27"/>
      <c r="P18" s="27">
        <v>4747</v>
      </c>
      <c r="Q18" s="27">
        <f t="shared" si="0"/>
        <v>10247</v>
      </c>
      <c r="R18" s="21">
        <f t="shared" si="7"/>
        <v>-0.83528106865566076</v>
      </c>
      <c r="S18" s="21"/>
      <c r="T18" s="21"/>
      <c r="U18" s="21"/>
      <c r="V18" s="21"/>
      <c r="W18" s="21"/>
      <c r="X18" s="23"/>
      <c r="AC18" s="23"/>
    </row>
    <row r="19" spans="1:29" x14ac:dyDescent="0.35">
      <c r="A19" s="24">
        <v>44075</v>
      </c>
      <c r="B19" s="20">
        <v>1165592.9217172351</v>
      </c>
      <c r="C19" s="20">
        <v>904173.75152625854</v>
      </c>
      <c r="D19" s="20">
        <f t="shared" si="1"/>
        <v>2069766.6732434938</v>
      </c>
      <c r="E19" s="21">
        <f t="shared" si="6"/>
        <v>-5.6978499647968254E-3</v>
      </c>
      <c r="F19" s="21"/>
      <c r="G19" s="21"/>
      <c r="H19" s="21"/>
      <c r="I19" s="21"/>
      <c r="J19" s="21"/>
      <c r="K19" s="23"/>
      <c r="L19" s="22">
        <v>44075</v>
      </c>
      <c r="M19" s="27">
        <v>9062</v>
      </c>
      <c r="N19" s="27">
        <v>808</v>
      </c>
      <c r="O19" s="27"/>
      <c r="P19" s="27">
        <v>5120</v>
      </c>
      <c r="Q19" s="27">
        <f t="shared" si="0"/>
        <v>14990</v>
      </c>
      <c r="R19" s="21">
        <f t="shared" si="7"/>
        <v>-0.53635829389749778</v>
      </c>
      <c r="S19" s="21"/>
      <c r="T19" s="21"/>
      <c r="U19" s="21"/>
      <c r="V19" s="21"/>
      <c r="W19" s="21"/>
      <c r="X19" s="23"/>
      <c r="AC19" s="23"/>
    </row>
    <row r="20" spans="1:29" x14ac:dyDescent="0.35">
      <c r="A20" s="24">
        <v>44105</v>
      </c>
      <c r="B20" s="20">
        <v>1346835.2042254945</v>
      </c>
      <c r="C20" s="20">
        <v>979038.88269300258</v>
      </c>
      <c r="D20" s="20">
        <f t="shared" si="1"/>
        <v>2325874.086918497</v>
      </c>
      <c r="E20" s="21">
        <f t="shared" si="6"/>
        <v>-6.6260956880988759E-3</v>
      </c>
      <c r="F20" s="21"/>
      <c r="G20" s="21"/>
      <c r="H20" s="21"/>
      <c r="I20" s="21"/>
      <c r="J20" s="21"/>
      <c r="K20" s="23"/>
      <c r="L20" s="22">
        <v>44105</v>
      </c>
      <c r="M20" s="27">
        <v>12765</v>
      </c>
      <c r="N20" s="27">
        <v>1018</v>
      </c>
      <c r="O20" s="27"/>
      <c r="P20" s="27">
        <v>8767</v>
      </c>
      <c r="Q20" s="27">
        <f t="shared" si="0"/>
        <v>22550</v>
      </c>
      <c r="R20" s="21">
        <f t="shared" si="7"/>
        <v>-0.38729485925442886</v>
      </c>
      <c r="S20" s="21"/>
      <c r="T20" s="21"/>
      <c r="U20" s="21"/>
      <c r="V20" s="21"/>
      <c r="W20" s="21"/>
      <c r="X20" s="23"/>
      <c r="AC20" s="23"/>
    </row>
    <row r="21" spans="1:29" x14ac:dyDescent="0.35">
      <c r="A21" s="24">
        <v>44136</v>
      </c>
      <c r="B21" s="20">
        <v>1334485.7643229365</v>
      </c>
      <c r="C21" s="20">
        <v>1077266.2729429519</v>
      </c>
      <c r="D21" s="20">
        <f t="shared" si="1"/>
        <v>2411752.0372658884</v>
      </c>
      <c r="E21" s="21">
        <f t="shared" si="6"/>
        <v>5.7972069980763638E-2</v>
      </c>
      <c r="F21" s="21"/>
      <c r="G21" s="21"/>
      <c r="H21" s="21"/>
      <c r="I21" s="21"/>
      <c r="J21" s="21"/>
      <c r="K21" s="23"/>
      <c r="L21" s="22">
        <v>44136</v>
      </c>
      <c r="M21" s="27">
        <v>9928</v>
      </c>
      <c r="N21" s="27">
        <v>191</v>
      </c>
      <c r="O21" s="27"/>
      <c r="P21" s="27">
        <v>7720</v>
      </c>
      <c r="Q21" s="27">
        <f t="shared" si="0"/>
        <v>17839</v>
      </c>
      <c r="R21" s="21">
        <f t="shared" si="7"/>
        <v>-0.21181460698979365</v>
      </c>
      <c r="S21" s="21"/>
      <c r="T21" s="21"/>
      <c r="U21" s="21"/>
      <c r="V21" s="21"/>
      <c r="W21" s="21"/>
      <c r="X21" s="23"/>
      <c r="AC21" s="23"/>
    </row>
    <row r="22" spans="1:29" x14ac:dyDescent="0.35">
      <c r="A22" s="24">
        <v>44166</v>
      </c>
      <c r="B22" s="20">
        <v>1373960.8978552278</v>
      </c>
      <c r="C22" s="20">
        <v>1154479.3554408574</v>
      </c>
      <c r="D22" s="20">
        <f t="shared" si="1"/>
        <v>2528440.2532960852</v>
      </c>
      <c r="E22" s="21">
        <f t="shared" si="6"/>
        <v>3.2996752238773928E-2</v>
      </c>
      <c r="F22" s="21"/>
      <c r="G22" s="21"/>
      <c r="H22" s="21"/>
      <c r="I22" s="21"/>
      <c r="J22" s="21"/>
      <c r="K22" s="23"/>
      <c r="L22" s="22">
        <v>44166</v>
      </c>
      <c r="M22" s="27">
        <v>15055</v>
      </c>
      <c r="N22" s="27">
        <v>89</v>
      </c>
      <c r="O22" s="27"/>
      <c r="P22" s="27">
        <v>12572</v>
      </c>
      <c r="Q22" s="27">
        <f t="shared" si="0"/>
        <v>27716</v>
      </c>
      <c r="R22" s="21">
        <f t="shared" si="7"/>
        <v>-0.35551680037204975</v>
      </c>
      <c r="S22" s="21"/>
      <c r="T22" s="21"/>
      <c r="U22" s="21"/>
      <c r="V22" s="21"/>
      <c r="W22" s="21"/>
      <c r="X22" s="21"/>
      <c r="AC22" s="23"/>
    </row>
    <row r="23" spans="1:29" x14ac:dyDescent="0.35">
      <c r="A23" s="24">
        <v>44197</v>
      </c>
      <c r="B23" s="20">
        <v>1173266.389616658</v>
      </c>
      <c r="C23" s="20">
        <v>888760.96785471623</v>
      </c>
      <c r="D23" s="20">
        <f t="shared" si="1"/>
        <v>2062027.3574713743</v>
      </c>
      <c r="E23" s="21">
        <f t="shared" si="6"/>
        <v>3.5418130640552256E-2</v>
      </c>
      <c r="F23" s="21"/>
      <c r="G23" s="21"/>
      <c r="H23" s="21"/>
      <c r="I23" s="21"/>
      <c r="J23" s="21"/>
      <c r="K23" s="23"/>
      <c r="L23" s="22">
        <v>44197</v>
      </c>
      <c r="M23" s="27">
        <v>10940</v>
      </c>
      <c r="N23" s="27">
        <v>98</v>
      </c>
      <c r="O23" s="27"/>
      <c r="P23" s="27">
        <v>10011</v>
      </c>
      <c r="Q23" s="27">
        <f t="shared" si="0"/>
        <v>21049</v>
      </c>
      <c r="R23" s="21">
        <f t="shared" si="7"/>
        <v>-0.28562701510266419</v>
      </c>
      <c r="S23" s="21"/>
      <c r="T23" s="21"/>
      <c r="U23" s="21"/>
      <c r="V23" s="21"/>
      <c r="W23" s="21"/>
      <c r="X23" s="23"/>
      <c r="AC23" s="23"/>
    </row>
    <row r="24" spans="1:29" x14ac:dyDescent="0.35">
      <c r="A24" s="24">
        <v>44228</v>
      </c>
      <c r="B24" s="20">
        <v>1492113.1025526659</v>
      </c>
      <c r="C24" s="20">
        <v>986746.29196349403</v>
      </c>
      <c r="D24" s="20">
        <f t="shared" si="1"/>
        <v>2478859.3945161598</v>
      </c>
      <c r="E24" s="21">
        <f t="shared" si="6"/>
        <v>0.36409945440160013</v>
      </c>
      <c r="F24" s="21"/>
      <c r="G24" s="21"/>
      <c r="H24" s="21"/>
      <c r="I24" s="21"/>
      <c r="J24" s="21"/>
      <c r="K24" s="23"/>
      <c r="L24" s="22">
        <v>44228</v>
      </c>
      <c r="M24" s="27">
        <v>10787</v>
      </c>
      <c r="N24" s="27">
        <v>52</v>
      </c>
      <c r="O24" s="27"/>
      <c r="P24" s="27">
        <v>7389</v>
      </c>
      <c r="Q24" s="27">
        <f t="shared" si="0"/>
        <v>18228</v>
      </c>
      <c r="R24" s="21">
        <f t="shared" si="7"/>
        <v>-0.13166920731707318</v>
      </c>
      <c r="S24" s="21"/>
      <c r="T24" s="21"/>
      <c r="U24" s="21"/>
      <c r="V24" s="21"/>
      <c r="W24" s="21"/>
      <c r="X24" s="23"/>
      <c r="AC24" s="23"/>
    </row>
    <row r="25" spans="1:29" x14ac:dyDescent="0.35">
      <c r="A25" s="24">
        <v>44256</v>
      </c>
      <c r="B25" s="20">
        <v>2386216.7925346959</v>
      </c>
      <c r="C25" s="20">
        <v>1600903.5345402567</v>
      </c>
      <c r="D25" s="20">
        <f t="shared" si="1"/>
        <v>3987120.3270749524</v>
      </c>
      <c r="E25" s="21">
        <f t="shared" si="6"/>
        <v>2.2053230372519961</v>
      </c>
      <c r="F25" s="21"/>
      <c r="G25" s="21"/>
      <c r="H25" s="21"/>
      <c r="I25" s="21"/>
      <c r="J25" s="21"/>
      <c r="K25" s="23"/>
      <c r="L25" s="22">
        <v>44256</v>
      </c>
      <c r="M25" s="27">
        <v>31143</v>
      </c>
      <c r="N25" s="27">
        <v>356</v>
      </c>
      <c r="O25" s="27"/>
      <c r="P25" s="27">
        <v>20587</v>
      </c>
      <c r="Q25" s="27">
        <f t="shared" si="0"/>
        <v>52086</v>
      </c>
      <c r="R25" s="21">
        <f t="shared" si="7"/>
        <v>2.8645199584508085</v>
      </c>
      <c r="S25" s="21"/>
      <c r="T25" s="21"/>
      <c r="U25" s="21"/>
      <c r="V25" s="21"/>
      <c r="W25" s="21"/>
      <c r="X25" s="23"/>
      <c r="AC25" s="23"/>
    </row>
    <row r="26" spans="1:29" x14ac:dyDescent="0.35">
      <c r="A26" s="24">
        <v>44287</v>
      </c>
      <c r="B26" s="20">
        <v>2431586.6864133645</v>
      </c>
      <c r="C26" s="20">
        <v>1528499.7082358913</v>
      </c>
      <c r="D26" s="20">
        <f t="shared" si="1"/>
        <v>3960086.394649256</v>
      </c>
      <c r="E26" s="21">
        <f t="shared" si="6"/>
        <v>7.1095095272732207</v>
      </c>
      <c r="F26" s="21"/>
      <c r="G26" s="21"/>
      <c r="H26" s="21"/>
      <c r="I26" s="21"/>
      <c r="J26" s="21"/>
      <c r="K26" s="23"/>
      <c r="L26" s="22">
        <v>44287</v>
      </c>
      <c r="M26" s="27">
        <v>30395</v>
      </c>
      <c r="N26" s="27">
        <v>953</v>
      </c>
      <c r="O26" s="27"/>
      <c r="P26" s="27">
        <v>20173</v>
      </c>
      <c r="Q26" s="27">
        <f t="shared" si="0"/>
        <v>51521</v>
      </c>
      <c r="R26" s="21">
        <f t="shared" si="7"/>
        <v>158.5077399380805</v>
      </c>
      <c r="S26" s="21"/>
      <c r="T26" s="21"/>
      <c r="U26" s="21"/>
      <c r="V26" s="21"/>
      <c r="W26" s="21"/>
      <c r="X26" s="23"/>
      <c r="AC26" s="23"/>
    </row>
    <row r="27" spans="1:29" x14ac:dyDescent="0.35">
      <c r="A27" s="24">
        <v>44317</v>
      </c>
      <c r="B27" s="20">
        <v>3401286.36661421</v>
      </c>
      <c r="C27" s="20">
        <v>2352141.2500559138</v>
      </c>
      <c r="D27" s="20">
        <f t="shared" si="1"/>
        <v>5753427.6166701242</v>
      </c>
      <c r="E27" s="21">
        <f t="shared" si="6"/>
        <v>4.1467005541639699</v>
      </c>
      <c r="F27" s="21"/>
      <c r="G27" s="21"/>
      <c r="H27" s="21"/>
      <c r="I27" s="21"/>
      <c r="J27" s="21"/>
      <c r="K27" s="23"/>
      <c r="L27" s="22">
        <v>44317</v>
      </c>
      <c r="M27" s="27">
        <v>35142</v>
      </c>
      <c r="N27" s="27">
        <v>1373</v>
      </c>
      <c r="O27" s="27"/>
      <c r="P27" s="27">
        <v>21665</v>
      </c>
      <c r="Q27" s="27">
        <f t="shared" si="0"/>
        <v>58180</v>
      </c>
      <c r="R27" s="21">
        <f t="shared" si="7"/>
        <v>111.97087378640776</v>
      </c>
      <c r="S27" s="21"/>
      <c r="T27" s="21"/>
      <c r="U27" s="21"/>
      <c r="V27" s="21"/>
      <c r="W27" s="21"/>
      <c r="X27" s="23"/>
      <c r="AC27" s="23"/>
    </row>
    <row r="28" spans="1:29" x14ac:dyDescent="0.35">
      <c r="A28" s="24">
        <v>44348</v>
      </c>
      <c r="B28" s="20">
        <v>3670704.4315105192</v>
      </c>
      <c r="C28" s="20">
        <v>2486577.7688696627</v>
      </c>
      <c r="D28" s="20">
        <f t="shared" si="1"/>
        <v>6157282.2003801819</v>
      </c>
      <c r="E28" s="21">
        <f t="shared" si="6"/>
        <v>1.9172616161530627</v>
      </c>
      <c r="F28" s="21"/>
      <c r="G28" s="21"/>
      <c r="H28" s="21"/>
      <c r="I28" s="21"/>
      <c r="J28" s="21"/>
      <c r="K28" s="23"/>
      <c r="L28" s="22">
        <v>44348</v>
      </c>
      <c r="M28" s="27">
        <v>54736</v>
      </c>
      <c r="N28" s="27">
        <v>3944</v>
      </c>
      <c r="O28" s="27"/>
      <c r="P28" s="27">
        <v>33861</v>
      </c>
      <c r="Q28" s="27">
        <f t="shared" si="0"/>
        <v>92541</v>
      </c>
      <c r="R28" s="21">
        <f t="shared" si="7"/>
        <v>8.1182382500738992</v>
      </c>
      <c r="S28" s="21"/>
      <c r="T28" s="21"/>
      <c r="U28" s="21"/>
      <c r="V28" s="21"/>
      <c r="W28" s="21"/>
      <c r="X28" s="23"/>
      <c r="AC28" s="23"/>
    </row>
    <row r="29" spans="1:29" x14ac:dyDescent="0.35">
      <c r="A29" s="24">
        <v>44378</v>
      </c>
      <c r="B29" s="20">
        <v>3638902.387624756</v>
      </c>
      <c r="C29" s="20">
        <v>2625757.0106312055</v>
      </c>
      <c r="D29" s="20">
        <f t="shared" si="1"/>
        <v>6264659.398255961</v>
      </c>
      <c r="E29" s="21">
        <f t="shared" si="6"/>
        <v>3.0317835876073596</v>
      </c>
      <c r="F29" s="21"/>
      <c r="G29" s="21"/>
      <c r="H29" s="21"/>
      <c r="I29" s="21"/>
      <c r="J29" s="21"/>
      <c r="K29" s="23"/>
      <c r="L29" s="22">
        <v>44378</v>
      </c>
      <c r="M29" s="27">
        <v>68512</v>
      </c>
      <c r="N29" s="27">
        <v>7069</v>
      </c>
      <c r="O29" s="27">
        <v>8416</v>
      </c>
      <c r="P29" s="27">
        <v>35872</v>
      </c>
      <c r="Q29" s="27">
        <f t="shared" si="0"/>
        <v>119869</v>
      </c>
      <c r="R29" s="21">
        <f t="shared" si="7"/>
        <v>12.816159520516367</v>
      </c>
      <c r="S29" s="21"/>
      <c r="T29" s="21"/>
      <c r="U29" s="21"/>
      <c r="V29" s="21"/>
      <c r="W29" s="21"/>
      <c r="X29" s="23"/>
      <c r="AC29" s="23"/>
    </row>
    <row r="30" spans="1:29" x14ac:dyDescent="0.35">
      <c r="A30" s="24">
        <v>44409</v>
      </c>
      <c r="B30" s="20">
        <v>1978462.5958547681</v>
      </c>
      <c r="C30" s="20">
        <v>1480401.7516505006</v>
      </c>
      <c r="D30" s="20">
        <f t="shared" si="1"/>
        <v>3458864.3475052686</v>
      </c>
      <c r="E30" s="21">
        <f t="shared" si="6"/>
        <v>0.87962233250130584</v>
      </c>
      <c r="F30" s="21"/>
      <c r="G30" s="21"/>
      <c r="H30" s="21"/>
      <c r="I30" s="21"/>
      <c r="J30" s="21"/>
      <c r="K30" s="23"/>
      <c r="L30" s="22">
        <v>44409</v>
      </c>
      <c r="M30" s="27">
        <v>44395</v>
      </c>
      <c r="N30" s="27">
        <v>5809</v>
      </c>
      <c r="O30" s="27">
        <v>7963</v>
      </c>
      <c r="P30" s="27">
        <v>21521</v>
      </c>
      <c r="Q30" s="27">
        <f t="shared" si="0"/>
        <v>79688</v>
      </c>
      <c r="R30" s="21">
        <f t="shared" si="7"/>
        <v>6.7767151361374065</v>
      </c>
      <c r="S30" s="21"/>
      <c r="T30" s="21"/>
      <c r="U30" s="21"/>
      <c r="V30" s="21"/>
      <c r="W30" s="21"/>
      <c r="X30" s="23"/>
      <c r="AC30" s="23"/>
    </row>
    <row r="31" spans="1:29" x14ac:dyDescent="0.35">
      <c r="A31" s="24">
        <v>44440</v>
      </c>
      <c r="B31" s="20">
        <v>1785026.1509558978</v>
      </c>
      <c r="C31" s="20">
        <v>1224307.7732932752</v>
      </c>
      <c r="D31" s="20">
        <f t="shared" si="1"/>
        <v>3009333.9242491731</v>
      </c>
      <c r="E31" s="21">
        <f t="shared" si="6"/>
        <v>0.45394839097167439</v>
      </c>
      <c r="F31" s="21"/>
      <c r="G31" s="21"/>
      <c r="H31" s="21"/>
      <c r="I31" s="21"/>
      <c r="J31" s="21"/>
      <c r="K31" s="23"/>
      <c r="L31" s="22">
        <v>44440</v>
      </c>
      <c r="M31" s="27">
        <v>25162</v>
      </c>
      <c r="N31" s="27">
        <v>705</v>
      </c>
      <c r="O31" s="27">
        <v>2476</v>
      </c>
      <c r="P31" s="27">
        <v>17869</v>
      </c>
      <c r="Q31" s="27">
        <f t="shared" si="0"/>
        <v>46212</v>
      </c>
      <c r="R31" s="21">
        <f t="shared" si="7"/>
        <v>2.0828552368245496</v>
      </c>
      <c r="S31" s="21"/>
      <c r="T31" s="21"/>
      <c r="U31" s="21"/>
      <c r="V31" s="21"/>
      <c r="W31" s="21"/>
      <c r="X31" s="23"/>
      <c r="AC31" s="23"/>
    </row>
    <row r="32" spans="1:29" x14ac:dyDescent="0.35">
      <c r="A32" s="24">
        <v>44470</v>
      </c>
      <c r="B32" s="20">
        <v>1834096.7763995675</v>
      </c>
      <c r="C32" s="20">
        <v>1713691.4944883743</v>
      </c>
      <c r="D32" s="20">
        <f t="shared" si="1"/>
        <v>3547788.2708879421</v>
      </c>
      <c r="E32" s="21">
        <f t="shared" si="6"/>
        <v>0.52535697905656376</v>
      </c>
      <c r="F32" s="21"/>
      <c r="G32" s="21"/>
      <c r="H32" s="21"/>
      <c r="I32" s="21"/>
      <c r="J32" s="21"/>
      <c r="K32" s="23"/>
      <c r="L32" s="22">
        <v>44470</v>
      </c>
      <c r="M32" s="27">
        <v>36884</v>
      </c>
      <c r="N32" s="27">
        <v>47</v>
      </c>
      <c r="O32" s="27">
        <v>2038</v>
      </c>
      <c r="P32" s="27">
        <v>43265</v>
      </c>
      <c r="Q32" s="27">
        <f t="shared" si="0"/>
        <v>82234</v>
      </c>
      <c r="R32" s="21">
        <f t="shared" si="7"/>
        <v>2.6467405764966743</v>
      </c>
      <c r="S32" s="21"/>
      <c r="T32" s="21"/>
      <c r="U32" s="21"/>
      <c r="V32" s="21"/>
      <c r="W32" s="21"/>
      <c r="X32" s="23"/>
      <c r="AC32" s="23"/>
    </row>
    <row r="33" spans="1:29" x14ac:dyDescent="0.35">
      <c r="A33" s="24">
        <v>44501</v>
      </c>
      <c r="B33" s="20">
        <v>2393419.4673779844</v>
      </c>
      <c r="C33" s="20">
        <v>1685945.5182739913</v>
      </c>
      <c r="D33" s="20">
        <f t="shared" si="1"/>
        <v>4079364.9856519755</v>
      </c>
      <c r="E33" s="21">
        <f t="shared" si="6"/>
        <v>0.69145290337417786</v>
      </c>
      <c r="F33" s="21"/>
      <c r="G33" s="21"/>
      <c r="H33" s="21"/>
      <c r="I33" s="21"/>
      <c r="J33" s="21"/>
      <c r="K33" s="23"/>
      <c r="L33" s="22">
        <v>44501</v>
      </c>
      <c r="M33" s="27">
        <v>40088</v>
      </c>
      <c r="N33" s="27">
        <v>57</v>
      </c>
      <c r="O33" s="27">
        <v>152</v>
      </c>
      <c r="P33" s="27">
        <v>32956</v>
      </c>
      <c r="Q33" s="27">
        <f t="shared" si="0"/>
        <v>73253</v>
      </c>
      <c r="R33" s="21">
        <f t="shared" si="7"/>
        <v>3.106340041482146</v>
      </c>
      <c r="S33" s="21"/>
      <c r="T33" s="21"/>
      <c r="U33" s="21"/>
      <c r="V33" s="21"/>
      <c r="W33" s="21"/>
      <c r="X33" s="23"/>
      <c r="AC33" s="23"/>
    </row>
    <row r="34" spans="1:29" x14ac:dyDescent="0.35">
      <c r="A34" s="24">
        <v>44531</v>
      </c>
      <c r="B34" s="20">
        <v>2298154.9166967557</v>
      </c>
      <c r="C34" s="20">
        <v>1756653.1000374523</v>
      </c>
      <c r="D34" s="20">
        <f t="shared" si="1"/>
        <v>4054808.016734208</v>
      </c>
      <c r="E34" s="21">
        <f t="shared" si="6"/>
        <v>0.60367958524957965</v>
      </c>
      <c r="F34" s="21"/>
      <c r="G34" s="21"/>
      <c r="H34" s="21"/>
      <c r="I34" s="21"/>
      <c r="J34" s="21"/>
      <c r="K34" s="23"/>
      <c r="L34" s="22">
        <v>44531</v>
      </c>
      <c r="M34" s="27">
        <v>65967</v>
      </c>
      <c r="N34" s="27">
        <v>60</v>
      </c>
      <c r="O34" s="27">
        <v>1001</v>
      </c>
      <c r="P34" s="27">
        <v>62977</v>
      </c>
      <c r="Q34" s="27">
        <f t="shared" si="0"/>
        <v>130005</v>
      </c>
      <c r="R34" s="21">
        <f t="shared" si="7"/>
        <v>3.6906119209121084</v>
      </c>
      <c r="S34" s="21"/>
      <c r="T34" s="21"/>
      <c r="U34" s="21"/>
      <c r="V34" s="21"/>
      <c r="W34" s="21"/>
      <c r="X34" s="23"/>
      <c r="AC34" s="23"/>
    </row>
    <row r="35" spans="1:29" x14ac:dyDescent="0.35">
      <c r="A35" s="24">
        <v>44562</v>
      </c>
      <c r="B35" s="20">
        <v>1709848.3913573872</v>
      </c>
      <c r="C35" s="20">
        <v>1039054.3158324584</v>
      </c>
      <c r="D35" s="20">
        <f t="shared" si="1"/>
        <v>2748902.7071898459</v>
      </c>
      <c r="E35" s="21">
        <f t="shared" si="6"/>
        <v>0.33310680735136994</v>
      </c>
      <c r="F35" s="21"/>
      <c r="G35" s="21"/>
      <c r="H35" s="21"/>
      <c r="I35" s="21"/>
      <c r="J35" s="21"/>
      <c r="K35" s="23"/>
      <c r="L35" s="22">
        <v>44562</v>
      </c>
      <c r="M35" s="27">
        <v>35274</v>
      </c>
      <c r="N35" s="27">
        <v>39</v>
      </c>
      <c r="O35" s="27">
        <v>435</v>
      </c>
      <c r="P35" s="27">
        <v>26837</v>
      </c>
      <c r="Q35" s="27">
        <f t="shared" si="0"/>
        <v>62585</v>
      </c>
      <c r="R35" s="21">
        <f t="shared" si="7"/>
        <v>1.9733003943180198</v>
      </c>
      <c r="S35" s="21"/>
      <c r="T35" s="21"/>
      <c r="U35" s="21"/>
      <c r="V35" s="21"/>
      <c r="W35" s="21"/>
      <c r="X35" s="23"/>
      <c r="AC35" s="23"/>
    </row>
    <row r="36" spans="1:29" x14ac:dyDescent="0.35">
      <c r="A36" s="24">
        <v>44593</v>
      </c>
      <c r="B36" s="20">
        <v>1866333.0913681532</v>
      </c>
      <c r="C36" s="20">
        <v>1137220.7032975308</v>
      </c>
      <c r="D36" s="20">
        <f t="shared" si="1"/>
        <v>3003553.794665684</v>
      </c>
      <c r="E36" s="21">
        <f t="shared" si="6"/>
        <v>0.21166767316866616</v>
      </c>
      <c r="F36" s="21"/>
      <c r="G36" s="21"/>
      <c r="H36" s="21"/>
      <c r="I36" s="21"/>
      <c r="J36" s="21"/>
      <c r="K36" s="23"/>
      <c r="L36" s="22">
        <v>44593</v>
      </c>
      <c r="M36" s="27">
        <v>41115</v>
      </c>
      <c r="N36" s="27">
        <v>88</v>
      </c>
      <c r="O36" s="27">
        <v>2876</v>
      </c>
      <c r="P36" s="27">
        <v>24096</v>
      </c>
      <c r="Q36" s="27">
        <f t="shared" si="0"/>
        <v>68175</v>
      </c>
      <c r="R36" s="21">
        <f t="shared" si="7"/>
        <v>2.7401250822909811</v>
      </c>
      <c r="S36" s="21"/>
      <c r="T36" s="21"/>
      <c r="U36" s="21"/>
      <c r="V36" s="21"/>
      <c r="W36" s="21"/>
      <c r="X36" s="23"/>
      <c r="AC36" s="23"/>
    </row>
    <row r="37" spans="1:29" x14ac:dyDescent="0.35">
      <c r="A37" s="24">
        <v>44621</v>
      </c>
      <c r="B37" s="20">
        <v>2208984.8492965717</v>
      </c>
      <c r="C37" s="20">
        <v>1479342.6552761004</v>
      </c>
      <c r="D37" s="20">
        <f t="shared" si="1"/>
        <v>3688327.5045726718</v>
      </c>
      <c r="E37" s="21">
        <f t="shared" si="6"/>
        <v>-7.4939504703005089E-2</v>
      </c>
      <c r="F37" s="21"/>
      <c r="G37" s="21"/>
      <c r="H37" s="21"/>
      <c r="I37" s="21"/>
      <c r="J37" s="21"/>
      <c r="K37" s="23"/>
      <c r="L37" s="22">
        <v>44621</v>
      </c>
      <c r="M37" s="27">
        <v>84539</v>
      </c>
      <c r="N37" s="27">
        <v>3074</v>
      </c>
      <c r="O37" s="27">
        <v>10868</v>
      </c>
      <c r="P37" s="27">
        <v>43936</v>
      </c>
      <c r="Q37" s="27">
        <f t="shared" si="0"/>
        <v>142417</v>
      </c>
      <c r="R37" s="21">
        <f t="shared" si="7"/>
        <v>1.7342664055600354</v>
      </c>
      <c r="S37" s="21"/>
      <c r="T37" s="21"/>
      <c r="U37" s="21"/>
      <c r="V37" s="21"/>
      <c r="W37" s="21"/>
      <c r="X37" s="23"/>
      <c r="AC37" s="23"/>
    </row>
    <row r="38" spans="1:29" x14ac:dyDescent="0.35">
      <c r="A38" s="24">
        <v>44652</v>
      </c>
      <c r="B38" s="20">
        <v>2256685.5116873141</v>
      </c>
      <c r="C38" s="20">
        <v>1383128.9502316646</v>
      </c>
      <c r="D38" s="20">
        <f t="shared" si="1"/>
        <v>3639814.461918979</v>
      </c>
      <c r="E38" s="21">
        <f t="shared" si="6"/>
        <v>-8.0874986253587397E-2</v>
      </c>
      <c r="F38" s="21"/>
      <c r="G38" s="21"/>
      <c r="H38" s="21"/>
      <c r="I38" s="21"/>
      <c r="J38" s="21"/>
      <c r="K38" s="23"/>
      <c r="L38" s="22">
        <v>44652</v>
      </c>
      <c r="M38" s="27">
        <v>90377</v>
      </c>
      <c r="N38" s="27">
        <v>9236</v>
      </c>
      <c r="O38" s="27">
        <v>8876</v>
      </c>
      <c r="P38" s="27">
        <v>50114</v>
      </c>
      <c r="Q38" s="27">
        <f t="shared" si="0"/>
        <v>158603</v>
      </c>
      <c r="R38" s="21">
        <f t="shared" si="7"/>
        <v>2.0784146270452823</v>
      </c>
      <c r="S38" s="21"/>
      <c r="T38" s="21"/>
      <c r="U38" s="21"/>
      <c r="V38" s="21"/>
      <c r="W38" s="21"/>
      <c r="X38" s="23"/>
      <c r="AC38" s="23"/>
    </row>
    <row r="39" spans="1:29" x14ac:dyDescent="0.35">
      <c r="A39" s="24">
        <v>44682</v>
      </c>
      <c r="B39" s="20">
        <v>2451375.3037284878</v>
      </c>
      <c r="C39" s="20">
        <v>1613086.8287365679</v>
      </c>
      <c r="D39" s="20">
        <f t="shared" si="1"/>
        <v>4064462.1324650557</v>
      </c>
      <c r="E39" s="21">
        <f t="shared" si="6"/>
        <v>-0.29355813555582377</v>
      </c>
      <c r="F39" s="21"/>
      <c r="G39" s="21"/>
      <c r="H39" s="21"/>
      <c r="I39" s="21"/>
      <c r="J39" s="21"/>
      <c r="K39" s="23"/>
      <c r="L39" s="22">
        <v>44682</v>
      </c>
      <c r="M39" s="27">
        <v>95727</v>
      </c>
      <c r="N39" s="27">
        <v>7212</v>
      </c>
      <c r="O39" s="27">
        <v>13071</v>
      </c>
      <c r="P39" s="27">
        <v>48351</v>
      </c>
      <c r="Q39" s="27">
        <f t="shared" si="0"/>
        <v>164361</v>
      </c>
      <c r="R39" s="21">
        <f t="shared" si="7"/>
        <v>1.8250429700928155</v>
      </c>
      <c r="S39" s="21"/>
      <c r="T39" s="21"/>
      <c r="U39" s="21"/>
      <c r="V39" s="21"/>
      <c r="W39" s="21"/>
      <c r="X39" s="23"/>
      <c r="AC39" s="23"/>
    </row>
    <row r="40" spans="1:29" x14ac:dyDescent="0.35">
      <c r="A40" s="22"/>
      <c r="B40" s="22"/>
      <c r="C40" s="22"/>
      <c r="D40" s="23"/>
      <c r="E40" s="21"/>
      <c r="F40" s="21"/>
      <c r="G40" s="21"/>
      <c r="H40" s="21"/>
      <c r="I40" s="21"/>
      <c r="J40" s="21"/>
      <c r="K40" s="23"/>
      <c r="L40" s="22"/>
      <c r="M40" s="27"/>
      <c r="N40" s="27"/>
      <c r="O40" s="27"/>
      <c r="P40" s="23"/>
      <c r="Q40" s="23"/>
      <c r="R40" s="21"/>
      <c r="S40" s="21"/>
      <c r="T40" s="21"/>
      <c r="U40" s="21"/>
      <c r="V40" s="21"/>
      <c r="W40" s="21"/>
      <c r="X40" s="23"/>
      <c r="AC40" s="23"/>
    </row>
    <row r="41" spans="1:29" x14ac:dyDescent="0.35">
      <c r="A41" s="13"/>
      <c r="D41" s="13"/>
      <c r="E41" s="13"/>
      <c r="K41" s="13"/>
      <c r="L41" s="13"/>
      <c r="M41" s="13"/>
      <c r="P41" s="13"/>
      <c r="Q41" s="13"/>
      <c r="R41" s="13"/>
      <c r="X41" s="13"/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D6FF-CEF9-4E38-9D7E-7F5AD3391988}">
  <dimension ref="A1:AA43"/>
  <sheetViews>
    <sheetView topLeftCell="I1" zoomScale="65" zoomScaleNormal="65" workbookViewId="0">
      <selection activeCell="S2" sqref="S2:V14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9.72656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81640625" customWidth="1"/>
    <col min="25" max="27" width="11.81640625" bestFit="1" customWidth="1"/>
  </cols>
  <sheetData>
    <row r="1" spans="1:27" x14ac:dyDescent="0.35">
      <c r="A1" s="22" t="s">
        <v>146</v>
      </c>
      <c r="B1" s="23"/>
      <c r="C1" s="21"/>
      <c r="D1" s="21"/>
      <c r="E1" s="21"/>
      <c r="F1" s="21"/>
      <c r="G1" s="21"/>
      <c r="H1" s="21"/>
      <c r="I1" s="23"/>
      <c r="J1" s="23" t="s">
        <v>147</v>
      </c>
      <c r="K1" s="23"/>
      <c r="L1" s="21"/>
      <c r="M1" s="21"/>
      <c r="N1" s="21"/>
      <c r="O1" s="21"/>
      <c r="P1" s="21"/>
      <c r="Q1" s="21"/>
      <c r="R1" s="23"/>
      <c r="S1" s="23" t="s">
        <v>211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4809118.6595394425</v>
      </c>
      <c r="C3" s="21"/>
      <c r="D3" s="21"/>
      <c r="E3" s="19" t="s">
        <v>218</v>
      </c>
      <c r="F3" s="19">
        <f>SUM(B3:B5)</f>
        <v>14920356.863624837</v>
      </c>
      <c r="G3" s="12"/>
      <c r="H3" s="12"/>
      <c r="I3" s="23"/>
      <c r="J3" s="22">
        <v>43586</v>
      </c>
      <c r="K3" s="27">
        <v>63833</v>
      </c>
      <c r="L3" s="21"/>
      <c r="M3" s="21"/>
      <c r="N3" s="19" t="s">
        <v>218</v>
      </c>
      <c r="O3" s="4">
        <f>SUM(K3:K5)</f>
        <v>183150</v>
      </c>
      <c r="P3" s="12"/>
      <c r="Q3" s="12"/>
      <c r="R3" s="23"/>
      <c r="S3" s="19" t="s">
        <v>218</v>
      </c>
      <c r="T3" s="26">
        <v>432.1</v>
      </c>
      <c r="U3" s="21"/>
      <c r="V3" s="21"/>
      <c r="W3" s="23"/>
      <c r="X3" s="19" t="s">
        <v>235</v>
      </c>
      <c r="Y3" s="19">
        <f>SLOPE(U7:U14,G7:G14)</f>
        <v>0.39605466228149339</v>
      </c>
      <c r="Z3" s="19">
        <f>INTERCEPT(U7:U14,G7:G14)</f>
        <v>5.7329533295224305E-2</v>
      </c>
      <c r="AA3" s="19">
        <f>RSQ(U7:U14,G7:G14)</f>
        <v>0.34444267752240992</v>
      </c>
    </row>
    <row r="4" spans="1:27" x14ac:dyDescent="0.35">
      <c r="A4" s="24">
        <v>43617</v>
      </c>
      <c r="B4" s="20">
        <v>5158195.3802275239</v>
      </c>
      <c r="C4" s="21"/>
      <c r="D4" s="21"/>
      <c r="E4" s="19" t="s">
        <v>219</v>
      </c>
      <c r="F4" s="19">
        <f>SUM(B6:B8)</f>
        <v>16635722.087614691</v>
      </c>
      <c r="G4" s="12"/>
      <c r="H4" s="12">
        <f>(SUM(B6:B8)-SUM(B3:B5))/SUM(B3:B5)</f>
        <v>0.11496810965506042</v>
      </c>
      <c r="I4" s="23"/>
      <c r="J4" s="22">
        <v>43617</v>
      </c>
      <c r="K4" s="27">
        <v>61141</v>
      </c>
      <c r="L4" s="21"/>
      <c r="M4" s="21"/>
      <c r="N4" s="19" t="s">
        <v>219</v>
      </c>
      <c r="O4" s="4">
        <f>SUM(K6:K8)</f>
        <v>206378</v>
      </c>
      <c r="P4" s="12"/>
      <c r="Q4" s="12">
        <f>(SUM(K6:K8)-SUM(K3:K5))/SUM(K3:K5)</f>
        <v>0.12682500682500683</v>
      </c>
      <c r="R4" s="23"/>
      <c r="S4" s="19" t="s">
        <v>219</v>
      </c>
      <c r="T4" s="26">
        <v>444.8</v>
      </c>
      <c r="U4" s="21"/>
      <c r="V4" s="21">
        <f t="shared" ref="V4:V14" si="0">(T4-T3)/T3</f>
        <v>2.9391344596158268E-2</v>
      </c>
      <c r="W4" s="23"/>
      <c r="X4" s="19" t="s">
        <v>236</v>
      </c>
      <c r="Y4" s="19">
        <f>SLOPE(V4:V14,H4:H14)</f>
        <v>0.52990180312642909</v>
      </c>
      <c r="Z4" s="19">
        <f>INTERCEPT(V4:V14,H4:H14)</f>
        <v>3.3352402813795062E-3</v>
      </c>
      <c r="AA4" s="19">
        <f>RSQ(V4:V14,H4:H14)</f>
        <v>0.49218301331845371</v>
      </c>
    </row>
    <row r="5" spans="1:27" x14ac:dyDescent="0.35">
      <c r="A5" s="24">
        <v>43647</v>
      </c>
      <c r="B5" s="20">
        <v>4953042.8238578709</v>
      </c>
      <c r="C5" s="21"/>
      <c r="D5" s="21"/>
      <c r="E5" s="19" t="s">
        <v>220</v>
      </c>
      <c r="F5" s="19">
        <f>SUM(B9:B11)</f>
        <v>14718387.943378739</v>
      </c>
      <c r="G5" s="12"/>
      <c r="H5" s="12">
        <f>(SUM(B9:B11)-SUM(B6:B8))/SUM(B6:B8)</f>
        <v>-0.11525403791539705</v>
      </c>
      <c r="I5" s="23"/>
      <c r="J5" s="22">
        <v>43647</v>
      </c>
      <c r="K5" s="27">
        <v>58176</v>
      </c>
      <c r="L5" s="21"/>
      <c r="M5" s="21"/>
      <c r="N5" s="19" t="s">
        <v>220</v>
      </c>
      <c r="O5" s="4">
        <f>SUM(K9:K11)</f>
        <v>163694</v>
      </c>
      <c r="P5" s="12"/>
      <c r="Q5" s="12">
        <f>(SUM(K9:K11)-SUM(K6:K8))/SUM(K6:K8)</f>
        <v>-0.20682437081471863</v>
      </c>
      <c r="R5" s="23"/>
      <c r="S5" s="19" t="s">
        <v>220</v>
      </c>
      <c r="T5" s="26">
        <v>451.8</v>
      </c>
      <c r="U5" s="21"/>
      <c r="V5" s="21">
        <f t="shared" si="0"/>
        <v>1.5737410071942445E-2</v>
      </c>
      <c r="W5" s="23"/>
      <c r="X5" s="19" t="s">
        <v>237</v>
      </c>
      <c r="Y5" s="19">
        <f>SLOPE(U7:U14,P7:P14)</f>
        <v>0.25174360990910388</v>
      </c>
      <c r="Z5" s="19">
        <f>INTERCEPT(U7:U14,P7:P14)</f>
        <v>0.14409414072080026</v>
      </c>
      <c r="AA5" s="19">
        <f>RSQ(U7:U14,P7:P14)</f>
        <v>0.221322642577852</v>
      </c>
    </row>
    <row r="6" spans="1:27" x14ac:dyDescent="0.35">
      <c r="A6" s="24">
        <v>43678</v>
      </c>
      <c r="B6" s="20">
        <v>5034381.7806701809</v>
      </c>
      <c r="C6" s="21"/>
      <c r="D6" s="21"/>
      <c r="E6" s="19" t="s">
        <v>221</v>
      </c>
      <c r="F6" s="19">
        <f>SUM(B12:B14)</f>
        <v>15101194.4513424</v>
      </c>
      <c r="G6" s="12"/>
      <c r="H6" s="12">
        <f>(SUM(B12:B14)-SUM(B9:B11))/SUM(B9:B11)</f>
        <v>2.6008725237866261E-2</v>
      </c>
      <c r="I6" s="23"/>
      <c r="J6" s="22">
        <v>43678</v>
      </c>
      <c r="K6" s="27">
        <v>55494</v>
      </c>
      <c r="L6" s="21"/>
      <c r="M6" s="21"/>
      <c r="N6" s="19" t="s">
        <v>221</v>
      </c>
      <c r="O6" s="4">
        <f>SUM(K12:K14)</f>
        <v>185978</v>
      </c>
      <c r="P6" s="12"/>
      <c r="Q6" s="12">
        <f>(SUM(K12:K14)-SUM(K9:K11))/SUM(K9:K11)</f>
        <v>0.13613205126638728</v>
      </c>
      <c r="R6" s="23"/>
      <c r="S6" s="19" t="s">
        <v>221</v>
      </c>
      <c r="T6" s="26">
        <v>371.7</v>
      </c>
      <c r="U6" s="21"/>
      <c r="V6" s="21">
        <f t="shared" si="0"/>
        <v>-0.17729083665338649</v>
      </c>
      <c r="W6" s="23"/>
      <c r="X6" s="19" t="s">
        <v>238</v>
      </c>
      <c r="Y6" s="19">
        <f>SLOPE(V4:V14,Q4:Q14)</f>
        <v>2.8702103979203229E-2</v>
      </c>
      <c r="Z6" s="19">
        <f>INTERCEPT(V4:V14,Q4:Q14)</f>
        <v>1.6256148658356333E-2</v>
      </c>
      <c r="AA6" s="19">
        <f>RSQ(V4:V14,Q4:Q14)</f>
        <v>4.0482647800362008E-3</v>
      </c>
    </row>
    <row r="7" spans="1:27" x14ac:dyDescent="0.35">
      <c r="A7" s="24">
        <v>43709</v>
      </c>
      <c r="B7" s="20">
        <v>5488598.7108436264</v>
      </c>
      <c r="C7" s="21"/>
      <c r="D7" s="21"/>
      <c r="E7" s="19" t="s">
        <v>222</v>
      </c>
      <c r="F7" s="19">
        <f>SUM(B15:B17)</f>
        <v>19910472.554131676</v>
      </c>
      <c r="G7" s="12">
        <f t="shared" ref="G7:G14" si="1">(F7-F3)/F3</f>
        <v>0.33445015666297617</v>
      </c>
      <c r="H7" s="12">
        <f>(SUM(B15:B17)-SUM(B12:B14))/SUM(B12:B14)</f>
        <v>0.31847004674267743</v>
      </c>
      <c r="I7" s="23"/>
      <c r="J7" s="22">
        <v>43709</v>
      </c>
      <c r="K7" s="27">
        <v>72367</v>
      </c>
      <c r="L7" s="21"/>
      <c r="M7" s="21"/>
      <c r="N7" s="19" t="s">
        <v>222</v>
      </c>
      <c r="O7" s="4">
        <f>SUM(K15:K17)</f>
        <v>195167</v>
      </c>
      <c r="P7" s="12">
        <f t="shared" ref="P7:P14" si="2">(O7-O3)/O3</f>
        <v>6.5612885612885613E-2</v>
      </c>
      <c r="Q7" s="12">
        <f>(SUM(K15:K17)-SUM(K12:K14))/SUM(K12:K14)</f>
        <v>4.9409069889986987E-2</v>
      </c>
      <c r="R7" s="23"/>
      <c r="S7" s="19" t="s">
        <v>222</v>
      </c>
      <c r="T7" s="26">
        <v>443.4</v>
      </c>
      <c r="U7" s="21">
        <f t="shared" ref="U7:U14" si="3">(T7-T3)/T3</f>
        <v>2.6151353853274599E-2</v>
      </c>
      <c r="V7" s="21">
        <f t="shared" si="0"/>
        <v>0.19289749798224373</v>
      </c>
      <c r="W7" s="23"/>
    </row>
    <row r="8" spans="1:27" x14ac:dyDescent="0.35">
      <c r="A8" s="24">
        <v>43739</v>
      </c>
      <c r="B8" s="20">
        <v>6112741.5961008836</v>
      </c>
      <c r="C8" s="21"/>
      <c r="D8" s="21"/>
      <c r="E8" s="19" t="s">
        <v>223</v>
      </c>
      <c r="F8" s="19">
        <f>SUM(B18:B20)</f>
        <v>22138991.770926528</v>
      </c>
      <c r="G8" s="12">
        <f t="shared" si="1"/>
        <v>0.33081038829141213</v>
      </c>
      <c r="H8" s="12">
        <f>(SUM(B18:B20)-SUM(B15:B17))/SUM(B15:B17)</f>
        <v>0.11192698770639706</v>
      </c>
      <c r="I8" s="23"/>
      <c r="J8" s="22">
        <v>43739</v>
      </c>
      <c r="K8" s="27">
        <v>78517</v>
      </c>
      <c r="L8" s="21"/>
      <c r="M8" s="21"/>
      <c r="N8" s="19" t="s">
        <v>223</v>
      </c>
      <c r="O8" s="4">
        <f>SUM(K18:K20)</f>
        <v>260417</v>
      </c>
      <c r="P8" s="12">
        <f t="shared" si="2"/>
        <v>0.26184477027590153</v>
      </c>
      <c r="Q8" s="12">
        <f>(SUM(K18:K20)-SUM(K15:K17))/SUM(K15:K17)</f>
        <v>0.33432906177786204</v>
      </c>
      <c r="R8" s="23"/>
      <c r="S8" s="19" t="s">
        <v>223</v>
      </c>
      <c r="T8" s="26">
        <v>490.4</v>
      </c>
      <c r="U8" s="21">
        <f t="shared" si="3"/>
        <v>0.10251798561151071</v>
      </c>
      <c r="V8" s="21">
        <f t="shared" si="0"/>
        <v>0.10599909788001805</v>
      </c>
      <c r="W8" s="23"/>
    </row>
    <row r="9" spans="1:27" x14ac:dyDescent="0.35">
      <c r="A9" s="24">
        <v>43770</v>
      </c>
      <c r="B9" s="20">
        <v>4824621.3361706454</v>
      </c>
      <c r="C9" s="21"/>
      <c r="D9" s="21"/>
      <c r="E9" s="19" t="s">
        <v>224</v>
      </c>
      <c r="F9" s="19">
        <f>SUM(B21:B23)</f>
        <v>21601504.579303712</v>
      </c>
      <c r="G9" s="12">
        <f t="shared" si="1"/>
        <v>0.46765424735400002</v>
      </c>
      <c r="H9" s="12">
        <f>(SUM(B21:B23)-SUM(B18:B20))/SUM(B18:B20)</f>
        <v>-2.4277853173451987E-2</v>
      </c>
      <c r="I9" s="23"/>
      <c r="J9" s="22">
        <v>43770</v>
      </c>
      <c r="K9" s="27">
        <v>53845</v>
      </c>
      <c r="L9" s="21"/>
      <c r="M9" s="21"/>
      <c r="N9" s="19" t="s">
        <v>224</v>
      </c>
      <c r="O9" s="4">
        <f>SUM(K21:K23)</f>
        <v>209486</v>
      </c>
      <c r="P9" s="12">
        <f t="shared" si="2"/>
        <v>0.27974146883819812</v>
      </c>
      <c r="Q9" s="12">
        <f>(SUM(K21:K23)-SUM(K18:K20))/SUM(K18:K20)</f>
        <v>-0.19557478966426922</v>
      </c>
      <c r="R9" s="23"/>
      <c r="S9" s="19" t="s">
        <v>224</v>
      </c>
      <c r="T9" s="26">
        <v>504.1</v>
      </c>
      <c r="U9" s="21">
        <f t="shared" si="3"/>
        <v>0.11575918548030104</v>
      </c>
      <c r="V9" s="21">
        <f t="shared" si="0"/>
        <v>2.7936378466558005E-2</v>
      </c>
      <c r="W9" s="23"/>
    </row>
    <row r="10" spans="1:27" x14ac:dyDescent="0.35">
      <c r="A10" s="24">
        <v>43800</v>
      </c>
      <c r="B10" s="20">
        <v>4679905.518903425</v>
      </c>
      <c r="C10" s="21"/>
      <c r="D10" s="21"/>
      <c r="E10" s="19" t="s">
        <v>225</v>
      </c>
      <c r="F10" s="19">
        <f>SUM(B24:B26)</f>
        <v>22324049.035082385</v>
      </c>
      <c r="G10" s="12">
        <f t="shared" si="1"/>
        <v>0.47829690605023095</v>
      </c>
      <c r="H10" s="12">
        <f>(SUM(B24:B26)-SUM(B21:B23))/SUM(B21:B23)</f>
        <v>3.3448802287176761E-2</v>
      </c>
      <c r="I10" s="23"/>
      <c r="J10" s="22">
        <v>43800</v>
      </c>
      <c r="K10" s="27">
        <v>35314</v>
      </c>
      <c r="L10" s="21"/>
      <c r="M10" s="21"/>
      <c r="N10" s="19" t="s">
        <v>225</v>
      </c>
      <c r="O10" s="4">
        <f>SUM(K24:K26)</f>
        <v>255014</v>
      </c>
      <c r="P10" s="12">
        <f t="shared" si="2"/>
        <v>0.37120519631354248</v>
      </c>
      <c r="Q10" s="12">
        <f>(SUM(K24:K26)-SUM(K21:K23))/SUM(K21:K23)</f>
        <v>0.21733194581022119</v>
      </c>
      <c r="R10" s="23"/>
      <c r="S10" s="19" t="s">
        <v>225</v>
      </c>
      <c r="T10" s="26">
        <v>535.6</v>
      </c>
      <c r="U10" s="21">
        <f t="shared" si="3"/>
        <v>0.44094700026903427</v>
      </c>
      <c r="V10" s="21">
        <f t="shared" si="0"/>
        <v>6.2487601666336039E-2</v>
      </c>
      <c r="W10" s="23"/>
    </row>
    <row r="11" spans="1:27" x14ac:dyDescent="0.35">
      <c r="A11" s="24">
        <v>43831</v>
      </c>
      <c r="B11" s="20">
        <v>5213861.0883046687</v>
      </c>
      <c r="C11" s="21"/>
      <c r="D11" s="21"/>
      <c r="E11" s="19" t="s">
        <v>226</v>
      </c>
      <c r="F11" s="19">
        <f>SUM(B27:B29)</f>
        <v>23535012.579213362</v>
      </c>
      <c r="G11" s="12">
        <f t="shared" si="1"/>
        <v>0.18204188852009687</v>
      </c>
      <c r="H11" s="12">
        <f>(SUM(B27:B29)-SUM(B24:B26))/SUM(B24:B26)</f>
        <v>5.4244798612829617E-2</v>
      </c>
      <c r="I11" s="23"/>
      <c r="J11" s="22">
        <v>43831</v>
      </c>
      <c r="K11" s="27">
        <v>74535</v>
      </c>
      <c r="L11" s="21"/>
      <c r="M11" s="21"/>
      <c r="N11" s="19" t="s">
        <v>226</v>
      </c>
      <c r="O11" s="4">
        <f>SUM(K27:K29)</f>
        <v>171345</v>
      </c>
      <c r="P11" s="12">
        <f t="shared" si="2"/>
        <v>-0.12205956949689241</v>
      </c>
      <c r="Q11" s="12">
        <f>(SUM(K27:K29)-SUM(K24:K26))/SUM(K24:K26)</f>
        <v>-0.32809571239226082</v>
      </c>
      <c r="R11" s="23"/>
      <c r="S11" s="19" t="s">
        <v>226</v>
      </c>
      <c r="T11" s="26">
        <v>571.20000000000005</v>
      </c>
      <c r="U11" s="21">
        <f t="shared" si="3"/>
        <v>0.28822733423545349</v>
      </c>
      <c r="V11" s="21">
        <f t="shared" si="0"/>
        <v>6.646751306945485E-2</v>
      </c>
      <c r="W11" s="23"/>
    </row>
    <row r="12" spans="1:27" x14ac:dyDescent="0.35">
      <c r="A12" s="24">
        <v>43862</v>
      </c>
      <c r="B12" s="20">
        <v>5155951.2380185146</v>
      </c>
      <c r="C12" s="21"/>
      <c r="D12" s="21"/>
      <c r="E12" s="19" t="s">
        <v>227</v>
      </c>
      <c r="F12" s="19">
        <f>SUM(B30:B32)</f>
        <v>24218169.034921348</v>
      </c>
      <c r="G12" s="12">
        <f t="shared" si="1"/>
        <v>9.391472229215278E-2</v>
      </c>
      <c r="H12" s="12">
        <f>(SUM(B30:B32)-SUM(B27:B29))/SUM(B27:B29)</f>
        <v>2.9027239879674618E-2</v>
      </c>
      <c r="I12" s="23"/>
      <c r="J12" s="22">
        <v>43862</v>
      </c>
      <c r="K12" s="27">
        <v>73545</v>
      </c>
      <c r="L12" s="21"/>
      <c r="M12" s="21"/>
      <c r="N12" s="19" t="s">
        <v>227</v>
      </c>
      <c r="O12" s="4">
        <f>SUM(K30:K32)</f>
        <v>168056</v>
      </c>
      <c r="P12" s="12">
        <f t="shared" si="2"/>
        <v>-0.35466578602779386</v>
      </c>
      <c r="Q12" s="12">
        <f>(SUM(K30:K32)-SUM(K27:K29))/SUM(K27:K29)</f>
        <v>-1.9195190988940441E-2</v>
      </c>
      <c r="R12" s="23"/>
      <c r="S12" s="19" t="s">
        <v>227</v>
      </c>
      <c r="T12" s="26">
        <v>581.20000000000005</v>
      </c>
      <c r="U12" s="21">
        <f t="shared" si="3"/>
        <v>0.18515497553017959</v>
      </c>
      <c r="V12" s="21">
        <f t="shared" si="0"/>
        <v>1.7507002801120448E-2</v>
      </c>
      <c r="W12" s="23"/>
    </row>
    <row r="13" spans="1:27" x14ac:dyDescent="0.35">
      <c r="A13" s="24">
        <v>43891</v>
      </c>
      <c r="B13" s="20">
        <v>4892066.0155305145</v>
      </c>
      <c r="C13" s="21"/>
      <c r="D13" s="21"/>
      <c r="E13" s="19" t="s">
        <v>228</v>
      </c>
      <c r="F13" s="19">
        <f>SUM(B33:B35)</f>
        <v>20137823.794610128</v>
      </c>
      <c r="G13" s="12">
        <f t="shared" si="1"/>
        <v>-6.7758279490213319E-2</v>
      </c>
      <c r="H13" s="12">
        <f>(SUM(B33:B35)-SUM(B30:B32))/SUM(B30:B32)</f>
        <v>-0.16848281281824293</v>
      </c>
      <c r="I13" s="23"/>
      <c r="J13" s="22">
        <v>43891</v>
      </c>
      <c r="K13" s="27">
        <v>69664</v>
      </c>
      <c r="L13" s="21"/>
      <c r="M13" s="21"/>
      <c r="N13" s="19" t="s">
        <v>228</v>
      </c>
      <c r="O13" s="4">
        <f>SUM(K33:K35)</f>
        <v>133496</v>
      </c>
      <c r="P13" s="12">
        <f t="shared" si="2"/>
        <v>-0.36274500443943747</v>
      </c>
      <c r="Q13" s="12">
        <f>(SUM(K33:K35)-SUM(K30:K32))/SUM(K30:K32)</f>
        <v>-0.20564573713524065</v>
      </c>
      <c r="R13" s="23"/>
      <c r="S13" s="19" t="s">
        <v>228</v>
      </c>
      <c r="T13" s="26">
        <v>516.70000000000005</v>
      </c>
      <c r="U13" s="21">
        <f t="shared" si="3"/>
        <v>2.4995040666534463E-2</v>
      </c>
      <c r="V13" s="21">
        <f t="shared" si="0"/>
        <v>-0.11097728836889194</v>
      </c>
      <c r="W13" s="23"/>
    </row>
    <row r="14" spans="1:27" x14ac:dyDescent="0.35">
      <c r="A14" s="24">
        <v>43922</v>
      </c>
      <c r="B14" s="20">
        <v>5053177.197793372</v>
      </c>
      <c r="C14" s="21"/>
      <c r="D14" s="21"/>
      <c r="E14" s="19" t="s">
        <v>229</v>
      </c>
      <c r="F14" s="19">
        <f>SUM(B36:B38)</f>
        <v>18085720.535677753</v>
      </c>
      <c r="G14" s="12">
        <f t="shared" si="1"/>
        <v>-0.18985482842937995</v>
      </c>
      <c r="H14" s="12">
        <f>(SUM(B36:B38)-SUM(B33:B35))/SUM(B33:B35)</f>
        <v>-0.10190293051832235</v>
      </c>
      <c r="I14" s="23"/>
      <c r="J14" s="22">
        <v>43922</v>
      </c>
      <c r="K14" s="27">
        <v>42769</v>
      </c>
      <c r="L14" s="21"/>
      <c r="M14" s="21"/>
      <c r="N14" s="19" t="s">
        <v>229</v>
      </c>
      <c r="O14" s="4">
        <f>SUM(K36:K38)</f>
        <v>170227</v>
      </c>
      <c r="P14" s="12">
        <f t="shared" si="2"/>
        <v>-0.33247978542354539</v>
      </c>
      <c r="Q14" s="12">
        <f>(SUM(K36:K38)-SUM(K33:K35))/SUM(K33:K35)</f>
        <v>0.27514682087852821</v>
      </c>
      <c r="R14" s="23"/>
      <c r="S14" s="19" t="s">
        <v>229</v>
      </c>
      <c r="T14" s="26">
        <v>492.9</v>
      </c>
      <c r="U14" s="21">
        <f t="shared" si="3"/>
        <v>-7.972367438386864E-2</v>
      </c>
      <c r="V14" s="21">
        <f t="shared" si="0"/>
        <v>-4.6061544416489388E-2</v>
      </c>
      <c r="W14" s="23"/>
    </row>
    <row r="15" spans="1:27" x14ac:dyDescent="0.35">
      <c r="A15" s="24">
        <v>43952</v>
      </c>
      <c r="B15" s="20">
        <v>6350914.962610025</v>
      </c>
      <c r="C15" s="21">
        <f t="shared" ref="C15:C39" si="4">(B15-B3)/B3</f>
        <v>0.32059851549145107</v>
      </c>
      <c r="D15" s="21"/>
      <c r="E15" s="21"/>
      <c r="F15" s="21"/>
      <c r="G15" s="21"/>
      <c r="H15" s="21"/>
      <c r="I15" s="23"/>
      <c r="J15" s="22">
        <v>43952</v>
      </c>
      <c r="K15" s="27">
        <v>61479</v>
      </c>
      <c r="L15" s="21">
        <f t="shared" ref="L15:L39" si="5">(K15-K3)/K3</f>
        <v>-3.6877477166982593E-2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</row>
    <row r="16" spans="1:27" x14ac:dyDescent="0.35">
      <c r="A16" s="24">
        <v>43983</v>
      </c>
      <c r="B16" s="20">
        <v>6543994.6145574655</v>
      </c>
      <c r="C16" s="21">
        <f t="shared" si="4"/>
        <v>0.26865970212024332</v>
      </c>
      <c r="D16" s="21"/>
      <c r="E16" s="21"/>
      <c r="F16" s="21"/>
      <c r="G16" s="21"/>
      <c r="H16" s="21"/>
      <c r="I16" s="23"/>
      <c r="J16" s="22">
        <v>43983</v>
      </c>
      <c r="K16" s="27">
        <v>55907</v>
      </c>
      <c r="L16" s="21">
        <f t="shared" si="5"/>
        <v>-8.5605403902454982E-2</v>
      </c>
      <c r="M16" s="21"/>
      <c r="N16" s="21"/>
      <c r="O16" s="21"/>
      <c r="P16" s="21"/>
      <c r="Q16" s="21"/>
      <c r="R16" s="23"/>
      <c r="W16" s="23"/>
    </row>
    <row r="17" spans="1:23" x14ac:dyDescent="0.35">
      <c r="A17" s="24">
        <v>44013</v>
      </c>
      <c r="B17" s="20">
        <v>7015562.976964185</v>
      </c>
      <c r="C17" s="21">
        <f t="shared" si="4"/>
        <v>0.41641476289515295</v>
      </c>
      <c r="D17" s="21"/>
      <c r="E17" s="21"/>
      <c r="F17" s="21"/>
      <c r="G17" s="21"/>
      <c r="H17" s="21"/>
      <c r="I17" s="23"/>
      <c r="J17" s="22">
        <v>44013</v>
      </c>
      <c r="K17" s="27">
        <v>77781</v>
      </c>
      <c r="L17" s="21">
        <f t="shared" si="5"/>
        <v>0.33699463696369636</v>
      </c>
      <c r="M17" s="21"/>
      <c r="N17" s="21"/>
      <c r="O17" s="21"/>
      <c r="P17" s="21"/>
      <c r="Q17" s="21"/>
      <c r="R17" s="23"/>
      <c r="W17" s="23"/>
    </row>
    <row r="18" spans="1:23" x14ac:dyDescent="0.35">
      <c r="A18" s="24">
        <v>44044</v>
      </c>
      <c r="B18" s="20">
        <v>6965207.5870629288</v>
      </c>
      <c r="C18" s="21">
        <f t="shared" si="4"/>
        <v>0.38352788694061157</v>
      </c>
      <c r="D18" s="21"/>
      <c r="E18" s="21"/>
      <c r="F18" s="21"/>
      <c r="G18" s="21"/>
      <c r="H18" s="21"/>
      <c r="I18" s="23"/>
      <c r="J18" s="22">
        <v>44044</v>
      </c>
      <c r="K18" s="27">
        <v>80840</v>
      </c>
      <c r="L18" s="21">
        <f t="shared" si="5"/>
        <v>0.45673406133996469</v>
      </c>
      <c r="M18" s="21"/>
      <c r="N18" s="21"/>
      <c r="O18" s="21"/>
      <c r="P18" s="21"/>
      <c r="Q18" s="21"/>
      <c r="R18" s="23"/>
      <c r="W18" s="23"/>
    </row>
    <row r="19" spans="1:23" x14ac:dyDescent="0.35">
      <c r="A19" s="24">
        <v>44075</v>
      </c>
      <c r="B19" s="20">
        <v>7304166.3772939062</v>
      </c>
      <c r="C19" s="21">
        <f t="shared" si="4"/>
        <v>0.33078892484220573</v>
      </c>
      <c r="D19" s="21"/>
      <c r="E19" s="21"/>
      <c r="F19" s="21"/>
      <c r="G19" s="21"/>
      <c r="H19" s="21"/>
      <c r="I19" s="23"/>
      <c r="J19" s="22">
        <v>44075</v>
      </c>
      <c r="K19" s="27">
        <v>82356</v>
      </c>
      <c r="L19" s="21">
        <f t="shared" si="5"/>
        <v>0.13803252863874418</v>
      </c>
      <c r="M19" s="21"/>
      <c r="N19" s="21"/>
      <c r="O19" s="21"/>
      <c r="P19" s="21"/>
      <c r="Q19" s="21"/>
      <c r="R19" s="23"/>
      <c r="W19" s="23"/>
    </row>
    <row r="20" spans="1:23" x14ac:dyDescent="0.35">
      <c r="A20" s="24">
        <v>44105</v>
      </c>
      <c r="B20" s="20">
        <v>7869617.8065696899</v>
      </c>
      <c r="C20" s="21">
        <f t="shared" si="4"/>
        <v>0.28741215097158035</v>
      </c>
      <c r="D20" s="21"/>
      <c r="E20" s="21"/>
      <c r="F20" s="21"/>
      <c r="G20" s="21"/>
      <c r="H20" s="21"/>
      <c r="I20" s="23"/>
      <c r="J20" s="22">
        <v>44105</v>
      </c>
      <c r="K20" s="27">
        <v>97221</v>
      </c>
      <c r="L20" s="21">
        <f t="shared" si="5"/>
        <v>0.23821592776086709</v>
      </c>
      <c r="M20" s="21"/>
      <c r="N20" s="21"/>
      <c r="O20" s="21"/>
      <c r="P20" s="21"/>
      <c r="Q20" s="21"/>
      <c r="R20" s="23"/>
      <c r="W20" s="23"/>
    </row>
    <row r="21" spans="1:23" x14ac:dyDescent="0.35">
      <c r="A21" s="24">
        <v>44136</v>
      </c>
      <c r="B21" s="20">
        <v>7100828.9539822042</v>
      </c>
      <c r="C21" s="21">
        <f t="shared" si="4"/>
        <v>0.47178990001694299</v>
      </c>
      <c r="D21" s="21"/>
      <c r="E21" s="21"/>
      <c r="F21" s="21"/>
      <c r="G21" s="21"/>
      <c r="H21" s="21"/>
      <c r="I21" s="23"/>
      <c r="J21" s="22">
        <v>44136</v>
      </c>
      <c r="K21" s="27">
        <v>71123</v>
      </c>
      <c r="L21" s="21">
        <f t="shared" si="5"/>
        <v>0.32088401894326307</v>
      </c>
      <c r="M21" s="21"/>
      <c r="N21" s="21"/>
      <c r="O21" s="21"/>
      <c r="P21" s="21"/>
      <c r="Q21" s="21"/>
      <c r="R21" s="23"/>
      <c r="W21" s="23"/>
    </row>
    <row r="22" spans="1:23" x14ac:dyDescent="0.35">
      <c r="A22" s="24">
        <v>44166</v>
      </c>
      <c r="B22" s="20">
        <v>6697262.5357745495</v>
      </c>
      <c r="C22" s="21">
        <f t="shared" si="4"/>
        <v>0.43106789415351759</v>
      </c>
      <c r="D22" s="21"/>
      <c r="E22" s="21"/>
      <c r="F22" s="21"/>
      <c r="G22" s="21"/>
      <c r="H22" s="21"/>
      <c r="I22" s="23"/>
      <c r="J22" s="22">
        <v>44166</v>
      </c>
      <c r="K22" s="27">
        <v>52323</v>
      </c>
      <c r="L22" s="21">
        <f t="shared" si="5"/>
        <v>0.4816503369768364</v>
      </c>
      <c r="M22" s="21"/>
      <c r="N22" s="21"/>
      <c r="O22" s="21"/>
      <c r="P22" s="21"/>
      <c r="Q22" s="21"/>
      <c r="R22" s="23"/>
      <c r="W22" s="23"/>
    </row>
    <row r="23" spans="1:23" x14ac:dyDescent="0.35">
      <c r="A23" s="24">
        <v>44197</v>
      </c>
      <c r="B23" s="20">
        <v>7803413.0895469589</v>
      </c>
      <c r="C23" s="21">
        <f t="shared" si="4"/>
        <v>0.49666685732210503</v>
      </c>
      <c r="D23" s="21"/>
      <c r="E23" s="21"/>
      <c r="F23" s="21"/>
      <c r="G23" s="21"/>
      <c r="H23" s="21"/>
      <c r="I23" s="23"/>
      <c r="J23" s="22">
        <v>44197</v>
      </c>
      <c r="K23" s="27">
        <v>86040</v>
      </c>
      <c r="L23" s="21">
        <f t="shared" si="5"/>
        <v>0.15435701348359832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6658391.5883182604</v>
      </c>
      <c r="C24" s="21">
        <f t="shared" si="4"/>
        <v>0.29139925514057985</v>
      </c>
      <c r="D24" s="21"/>
      <c r="E24" s="21"/>
      <c r="F24" s="21"/>
      <c r="G24" s="21"/>
      <c r="H24" s="21"/>
      <c r="I24" s="23"/>
      <c r="J24" s="22">
        <v>44228</v>
      </c>
      <c r="K24" s="27">
        <v>80179</v>
      </c>
      <c r="L24" s="21">
        <f t="shared" si="5"/>
        <v>9.0203276905296073E-2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7901058.1935442928</v>
      </c>
      <c r="C25" s="21">
        <f t="shared" si="4"/>
        <v>0.61507595532466897</v>
      </c>
      <c r="D25" s="21"/>
      <c r="E25" s="21"/>
      <c r="F25" s="21"/>
      <c r="G25" s="21"/>
      <c r="H25" s="21"/>
      <c r="I25" s="23"/>
      <c r="J25" s="22">
        <v>44256</v>
      </c>
      <c r="K25" s="27">
        <v>95470</v>
      </c>
      <c r="L25" s="21">
        <f t="shared" si="5"/>
        <v>0.37043523197060174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7764599.2532198299</v>
      </c>
      <c r="C26" s="21">
        <f t="shared" si="4"/>
        <v>0.53657767168950365</v>
      </c>
      <c r="D26" s="21"/>
      <c r="E26" s="21"/>
      <c r="F26" s="21"/>
      <c r="G26" s="21"/>
      <c r="H26" s="21"/>
      <c r="I26" s="23"/>
      <c r="J26" s="22">
        <v>44287</v>
      </c>
      <c r="K26" s="27">
        <v>79365</v>
      </c>
      <c r="L26" s="21">
        <f t="shared" si="5"/>
        <v>0.85566648740910467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7859913.2339313719</v>
      </c>
      <c r="C27" s="21">
        <f t="shared" si="4"/>
        <v>0.23760328711773468</v>
      </c>
      <c r="D27" s="21"/>
      <c r="E27" s="21"/>
      <c r="F27" s="21"/>
      <c r="G27" s="21"/>
      <c r="H27" s="21"/>
      <c r="I27" s="23"/>
      <c r="J27" s="22">
        <v>44317</v>
      </c>
      <c r="K27" s="27">
        <v>63117</v>
      </c>
      <c r="L27" s="21">
        <f t="shared" si="5"/>
        <v>2.6643244034548381E-2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7909185.8435753155</v>
      </c>
      <c r="C28" s="21">
        <f t="shared" si="4"/>
        <v>0.208617413281623</v>
      </c>
      <c r="D28" s="21"/>
      <c r="E28" s="21"/>
      <c r="F28" s="21"/>
      <c r="G28" s="21"/>
      <c r="H28" s="21"/>
      <c r="I28" s="23"/>
      <c r="J28" s="22">
        <v>44348</v>
      </c>
      <c r="K28" s="27">
        <v>50637</v>
      </c>
      <c r="L28" s="21">
        <f t="shared" si="5"/>
        <v>-9.4263687910279573E-2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7765913.5017066747</v>
      </c>
      <c r="C29" s="21">
        <f t="shared" si="4"/>
        <v>0.10695514062182729</v>
      </c>
      <c r="D29" s="21"/>
      <c r="E29" s="21"/>
      <c r="F29" s="21"/>
      <c r="G29" s="21"/>
      <c r="H29" s="21"/>
      <c r="I29" s="23"/>
      <c r="J29" s="22">
        <v>44378</v>
      </c>
      <c r="K29" s="27">
        <v>57591</v>
      </c>
      <c r="L29" s="21">
        <f t="shared" si="5"/>
        <v>-0.25957496046592354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8354123.5709177665</v>
      </c>
      <c r="C30" s="21">
        <f t="shared" si="4"/>
        <v>0.19940769409867831</v>
      </c>
      <c r="D30" s="21"/>
      <c r="E30" s="21"/>
      <c r="F30" s="21"/>
      <c r="G30" s="21"/>
      <c r="H30" s="21"/>
      <c r="I30" s="23"/>
      <c r="J30" s="22">
        <v>44409</v>
      </c>
      <c r="K30" s="27">
        <v>58273</v>
      </c>
      <c r="L30" s="21">
        <f t="shared" si="5"/>
        <v>-0.27915635823849577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7956782.4973891703</v>
      </c>
      <c r="C31" s="21">
        <f t="shared" si="4"/>
        <v>8.9348474060505931E-2</v>
      </c>
      <c r="D31" s="21"/>
      <c r="E31" s="21"/>
      <c r="F31" s="21"/>
      <c r="G31" s="21"/>
      <c r="H31" s="21"/>
      <c r="I31" s="23"/>
      <c r="J31" s="22">
        <v>44440</v>
      </c>
      <c r="K31" s="27">
        <v>51026</v>
      </c>
      <c r="L31" s="21">
        <f t="shared" si="5"/>
        <v>-0.38042158434115303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7907262.9666144084</v>
      </c>
      <c r="C32" s="21">
        <f t="shared" si="4"/>
        <v>4.7836071547581027E-3</v>
      </c>
      <c r="D32" s="21"/>
      <c r="E32" s="21"/>
      <c r="F32" s="21"/>
      <c r="G32" s="21"/>
      <c r="H32" s="21"/>
      <c r="I32" s="23"/>
      <c r="J32" s="22">
        <v>44470</v>
      </c>
      <c r="K32" s="27">
        <v>58757</v>
      </c>
      <c r="L32" s="21">
        <f t="shared" si="5"/>
        <v>-0.39563468797893458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6727097.7737457631</v>
      </c>
      <c r="C33" s="21">
        <f t="shared" si="4"/>
        <v>-5.2632049392888069E-2</v>
      </c>
      <c r="D33" s="21"/>
      <c r="E33" s="21"/>
      <c r="F33" s="21"/>
      <c r="G33" s="21"/>
      <c r="H33" s="21"/>
      <c r="I33" s="23"/>
      <c r="J33" s="22">
        <v>44501</v>
      </c>
      <c r="K33" s="27">
        <v>43731</v>
      </c>
      <c r="L33" s="21">
        <f t="shared" si="5"/>
        <v>-0.38513561014017966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6287293.9198949821</v>
      </c>
      <c r="C34" s="21">
        <f t="shared" si="4"/>
        <v>-6.1214356416468864E-2</v>
      </c>
      <c r="D34" s="21"/>
      <c r="E34" s="21"/>
      <c r="F34" s="21"/>
      <c r="G34" s="21"/>
      <c r="H34" s="21"/>
      <c r="I34" s="23"/>
      <c r="J34" s="22">
        <v>44531</v>
      </c>
      <c r="K34" s="27">
        <v>36987</v>
      </c>
      <c r="L34" s="21">
        <f t="shared" si="5"/>
        <v>-0.29310245972134624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7123432.1009693816</v>
      </c>
      <c r="C35" s="21">
        <f t="shared" si="4"/>
        <v>-8.7138919953942198E-2</v>
      </c>
      <c r="D35" s="21"/>
      <c r="E35" s="21"/>
      <c r="F35" s="21"/>
      <c r="G35" s="21"/>
      <c r="H35" s="21"/>
      <c r="I35" s="23"/>
      <c r="J35" s="22">
        <v>44562</v>
      </c>
      <c r="K35" s="27">
        <v>52778</v>
      </c>
      <c r="L35" s="21">
        <f t="shared" si="5"/>
        <v>-0.38658763365876336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5689543.4811223578</v>
      </c>
      <c r="C36" s="21">
        <f t="shared" si="4"/>
        <v>-0.14550782938265258</v>
      </c>
      <c r="D36" s="21"/>
      <c r="E36" s="21"/>
      <c r="F36" s="21"/>
      <c r="G36" s="21"/>
      <c r="H36" s="21"/>
      <c r="I36" s="23"/>
      <c r="J36" s="22">
        <v>44593</v>
      </c>
      <c r="K36" s="27">
        <v>46859</v>
      </c>
      <c r="L36" s="21">
        <f t="shared" si="5"/>
        <v>-0.41557016176305517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6111237.5023893751</v>
      </c>
      <c r="C37" s="21">
        <f t="shared" si="4"/>
        <v>-0.22652923789592186</v>
      </c>
      <c r="D37" s="21"/>
      <c r="E37" s="21"/>
      <c r="F37" s="21"/>
      <c r="G37" s="21"/>
      <c r="H37" s="21"/>
      <c r="I37" s="23"/>
      <c r="J37" s="22">
        <v>44621</v>
      </c>
      <c r="K37" s="27">
        <v>55367</v>
      </c>
      <c r="L37" s="21">
        <f t="shared" si="5"/>
        <v>-0.42005865716979157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6284939.5521660196</v>
      </c>
      <c r="C38" s="21">
        <f t="shared" si="4"/>
        <v>-0.19056485116604363</v>
      </c>
      <c r="D38" s="21"/>
      <c r="E38" s="21"/>
      <c r="F38" s="21"/>
      <c r="G38" s="21"/>
      <c r="H38" s="21"/>
      <c r="I38" s="23"/>
      <c r="J38" s="22">
        <v>44652</v>
      </c>
      <c r="K38" s="27">
        <v>68001</v>
      </c>
      <c r="L38" s="21">
        <f t="shared" si="5"/>
        <v>-0.1431865431865432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6497866.3082355652</v>
      </c>
      <c r="C39" s="21">
        <f t="shared" si="4"/>
        <v>-0.1732903258799128</v>
      </c>
      <c r="D39" s="21"/>
      <c r="E39" s="21"/>
      <c r="F39" s="21"/>
      <c r="G39" s="21"/>
      <c r="H39" s="21"/>
      <c r="I39" s="23"/>
      <c r="J39" s="22">
        <v>44682</v>
      </c>
      <c r="K39" s="27">
        <v>75180</v>
      </c>
      <c r="L39" s="21">
        <f t="shared" si="5"/>
        <v>0.191121251010029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W40" s="23"/>
    </row>
    <row r="41" spans="1:23" x14ac:dyDescent="0.35">
      <c r="A41" s="13"/>
      <c r="B41" s="13"/>
      <c r="C41" s="13"/>
      <c r="I41" s="13"/>
      <c r="J41" s="13"/>
      <c r="K41" s="13"/>
      <c r="L41" s="13"/>
      <c r="R41" s="13"/>
    </row>
    <row r="42" spans="1:23" x14ac:dyDescent="0.35">
      <c r="A42" s="13"/>
      <c r="B42" s="13"/>
      <c r="C42" s="13"/>
      <c r="I42" s="13"/>
      <c r="J42" s="13"/>
      <c r="K42" s="13"/>
      <c r="L42" s="13"/>
      <c r="R42" s="13"/>
    </row>
    <row r="43" spans="1:23" x14ac:dyDescent="0.35">
      <c r="A43" s="13"/>
      <c r="B43" s="13"/>
      <c r="C43" s="13"/>
      <c r="I43" s="13"/>
      <c r="J43" s="13"/>
      <c r="K43" s="13"/>
      <c r="L43" s="13"/>
      <c r="R43" s="1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854A-EA24-4E6B-90D4-4054D99A2C2D}">
  <dimension ref="A1:AA41"/>
  <sheetViews>
    <sheetView topLeftCell="H1" zoomScale="65" zoomScaleNormal="65" workbookViewId="0">
      <selection activeCell="N21" sqref="N21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8" max="18" width="8.26953125" customWidth="1"/>
    <col min="19" max="19" width="7.179687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20" customWidth="1"/>
    <col min="25" max="26" width="12.453125" bestFit="1" customWidth="1"/>
    <col min="27" max="27" width="11.81640625" bestFit="1" customWidth="1"/>
  </cols>
  <sheetData>
    <row r="1" spans="1:27" x14ac:dyDescent="0.35">
      <c r="A1" s="22" t="s">
        <v>148</v>
      </c>
      <c r="B1" s="23"/>
      <c r="C1" s="21"/>
      <c r="D1" s="21"/>
      <c r="E1" s="21"/>
      <c r="F1" s="21"/>
      <c r="G1" s="21"/>
      <c r="H1" s="21"/>
      <c r="I1" s="23"/>
      <c r="J1" s="23" t="s">
        <v>149</v>
      </c>
      <c r="K1" s="23"/>
      <c r="L1" s="21"/>
      <c r="M1" s="21"/>
      <c r="N1" s="21"/>
      <c r="O1" s="21"/>
      <c r="P1" s="21"/>
      <c r="Q1" s="21"/>
      <c r="R1" s="23"/>
      <c r="S1" s="23" t="s">
        <v>212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2900388.705279904</v>
      </c>
      <c r="C3" s="21"/>
      <c r="D3" s="21"/>
      <c r="E3" s="19" t="s">
        <v>10</v>
      </c>
      <c r="F3" s="5">
        <f>SUM(B5:B7)</f>
        <v>7801828.4448104538</v>
      </c>
      <c r="G3" s="12"/>
      <c r="H3" s="12"/>
      <c r="I3" s="23"/>
      <c r="J3" s="22">
        <v>43586</v>
      </c>
      <c r="K3" s="27">
        <v>52741</v>
      </c>
      <c r="L3" s="21"/>
      <c r="M3" s="21"/>
      <c r="N3" s="19" t="s">
        <v>10</v>
      </c>
      <c r="O3" s="5">
        <f>SUM(K5:K7)</f>
        <v>162682</v>
      </c>
      <c r="P3" s="12"/>
      <c r="Q3" s="12"/>
      <c r="R3" s="23"/>
      <c r="S3" s="23" t="s">
        <v>10</v>
      </c>
      <c r="T3" s="26">
        <v>1440.2</v>
      </c>
      <c r="U3" s="21"/>
      <c r="V3" s="21"/>
      <c r="W3" s="23"/>
      <c r="X3" s="19" t="s">
        <v>235</v>
      </c>
      <c r="Y3" s="19">
        <f>SLOPE(U7:U13,G7:G13)</f>
        <v>0.18619359289814397</v>
      </c>
      <c r="Z3" s="19">
        <f>INTERCEPT(U7:U13,G7:G13)</f>
        <v>-1.2327784923097981E-2</v>
      </c>
      <c r="AA3" s="19">
        <f>RSQ(U7:U13,G7:G13)</f>
        <v>0.59748367948462366</v>
      </c>
    </row>
    <row r="4" spans="1:27" x14ac:dyDescent="0.35">
      <c r="A4" s="24">
        <v>43617</v>
      </c>
      <c r="B4" s="20">
        <v>2991786.9449892626</v>
      </c>
      <c r="C4" s="21"/>
      <c r="D4" s="21"/>
      <c r="E4" s="19" t="s">
        <v>9</v>
      </c>
      <c r="F4" s="5">
        <f>SUM(B8:B10)</f>
        <v>7911771.4697265327</v>
      </c>
      <c r="G4" s="12"/>
      <c r="H4" s="12">
        <f>(SUM(B8:B10)-SUM(B5:B7))/SUM(B5:B7)</f>
        <v>1.4091956224596268E-2</v>
      </c>
      <c r="I4" s="23"/>
      <c r="J4" s="22">
        <v>43617</v>
      </c>
      <c r="K4" s="27">
        <v>59673</v>
      </c>
      <c r="L4" s="21"/>
      <c r="M4" s="21"/>
      <c r="N4" s="19" t="s">
        <v>9</v>
      </c>
      <c r="O4" s="5">
        <f>SUM(K8:K10)</f>
        <v>131513</v>
      </c>
      <c r="P4" s="12"/>
      <c r="Q4" s="12">
        <f>(SUM(K8:K10)-SUM(K5:K7))/SUM(K5:K7)</f>
        <v>-0.19159464476709162</v>
      </c>
      <c r="R4" s="23"/>
      <c r="S4" s="23" t="s">
        <v>9</v>
      </c>
      <c r="T4" s="26">
        <v>1365</v>
      </c>
      <c r="U4" s="21"/>
      <c r="V4" s="21">
        <f t="shared" ref="V4:V13" si="0">(T4-T3)/T3</f>
        <v>-5.2214970143035722E-2</v>
      </c>
      <c r="W4" s="23"/>
      <c r="X4" s="19" t="s">
        <v>236</v>
      </c>
      <c r="Y4" s="19">
        <f>SLOPE(V4:V13,H4:H13)</f>
        <v>0.17827513798579245</v>
      </c>
      <c r="Z4" s="19">
        <f>INTERCEPT(V4:V13,H4:H13)</f>
        <v>9.663441000126595E-3</v>
      </c>
      <c r="AA4" s="19">
        <f>RSQ(V4:V13,H4:H13)</f>
        <v>0.1166391085311502</v>
      </c>
    </row>
    <row r="5" spans="1:27" x14ac:dyDescent="0.35">
      <c r="A5" s="24">
        <v>43647</v>
      </c>
      <c r="B5" s="20">
        <v>2826316.4612456346</v>
      </c>
      <c r="C5" s="21"/>
      <c r="D5" s="21"/>
      <c r="E5" s="19" t="s">
        <v>8</v>
      </c>
      <c r="F5" s="5">
        <f>SUM(B11:B13)</f>
        <v>9605499.7745259833</v>
      </c>
      <c r="G5" s="12"/>
      <c r="H5" s="12">
        <f>(SUM(B11:B13)-SUM(B8:B10))/SUM(B8:B10)</f>
        <v>0.2140770004897517</v>
      </c>
      <c r="I5" s="23"/>
      <c r="J5" s="22">
        <v>43647</v>
      </c>
      <c r="K5" s="27">
        <v>57358</v>
      </c>
      <c r="L5" s="21"/>
      <c r="M5" s="21"/>
      <c r="N5" s="19" t="s">
        <v>8</v>
      </c>
      <c r="O5" s="5">
        <f>SUM(K11:K13)</f>
        <v>209149</v>
      </c>
      <c r="P5" s="12"/>
      <c r="Q5" s="12">
        <f>(SUM(K11:K13)-SUM(K8:K10))/SUM(K8:K10)</f>
        <v>0.59032947313193374</v>
      </c>
      <c r="R5" s="23"/>
      <c r="S5" s="23" t="s">
        <v>8</v>
      </c>
      <c r="T5" s="26">
        <v>1646.5</v>
      </c>
      <c r="U5" s="21"/>
      <c r="V5" s="21">
        <f t="shared" si="0"/>
        <v>0.20622710622710622</v>
      </c>
      <c r="W5" s="23"/>
      <c r="X5" s="19" t="s">
        <v>237</v>
      </c>
      <c r="Y5" s="19">
        <f>SLOPE(U7:U13,P7:P13)</f>
        <v>-7.5998524332135831E-2</v>
      </c>
      <c r="Z5" s="19">
        <f>INTERCEPT(U7:U13,P7:P13)</f>
        <v>1.4358616148521647E-2</v>
      </c>
      <c r="AA5" s="19">
        <f>RSQ(U7:U13,P7:P13)</f>
        <v>9.303519205086147E-2</v>
      </c>
    </row>
    <row r="6" spans="1:27" x14ac:dyDescent="0.35">
      <c r="A6" s="24">
        <v>43678</v>
      </c>
      <c r="B6" s="20">
        <v>2618180.5344071034</v>
      </c>
      <c r="C6" s="21"/>
      <c r="D6" s="21"/>
      <c r="E6" s="19" t="s">
        <v>7</v>
      </c>
      <c r="F6" s="5">
        <f>SUM(B14:B16)</f>
        <v>13393507.078042366</v>
      </c>
      <c r="G6" s="12"/>
      <c r="H6" s="12">
        <f>(SUM(B14:B16)-SUM(B11:B13))/SUM(B11:B13)</f>
        <v>0.39435816901086906</v>
      </c>
      <c r="I6" s="23"/>
      <c r="J6" s="22">
        <v>43678</v>
      </c>
      <c r="K6" s="27">
        <v>53481</v>
      </c>
      <c r="L6" s="21"/>
      <c r="M6" s="21"/>
      <c r="N6" s="19" t="s">
        <v>7</v>
      </c>
      <c r="O6" s="5">
        <f>SUM(K14:K16)</f>
        <v>141799</v>
      </c>
      <c r="P6" s="12"/>
      <c r="Q6" s="12">
        <f>(SUM(K14:K16)-SUM(K11:K13))/SUM(K11:K13)</f>
        <v>-0.32201923030949225</v>
      </c>
      <c r="R6" s="23"/>
      <c r="S6" s="23" t="s">
        <v>7</v>
      </c>
      <c r="T6" s="26">
        <v>1642.8</v>
      </c>
      <c r="U6" s="21"/>
      <c r="V6" s="21">
        <f t="shared" si="0"/>
        <v>-2.2471910112359826E-3</v>
      </c>
      <c r="W6" s="23"/>
      <c r="X6" s="19" t="s">
        <v>238</v>
      </c>
      <c r="Y6" s="19">
        <f>SLOPE(V4:V13,Q4:Q13)</f>
        <v>0.14512854947456896</v>
      </c>
      <c r="Z6" s="19">
        <f>INTERCEPT(V4:V13,Q4:Q13)</f>
        <v>1.1290156263065659E-2</v>
      </c>
      <c r="AA6" s="19">
        <f>RSQ(V4:V13,Q4:Q13)</f>
        <v>0.34941449014743509</v>
      </c>
    </row>
    <row r="7" spans="1:27" x14ac:dyDescent="0.35">
      <c r="A7" s="24">
        <v>43709</v>
      </c>
      <c r="B7" s="20">
        <v>2357331.4491577158</v>
      </c>
      <c r="C7" s="21"/>
      <c r="D7" s="21"/>
      <c r="E7" s="19" t="s">
        <v>6</v>
      </c>
      <c r="F7" s="5">
        <f>SUM(B17:B19)</f>
        <v>12949845.106026299</v>
      </c>
      <c r="G7" s="12">
        <f t="shared" ref="G7:G13" si="1">(F7-F3)/F3</f>
        <v>0.65984745725089022</v>
      </c>
      <c r="H7" s="12">
        <f>(SUM(B17:B19)-SUM(B14:B16))/SUM(B14:B16)</f>
        <v>-3.3125153063413564E-2</v>
      </c>
      <c r="I7" s="23"/>
      <c r="J7" s="22">
        <v>43709</v>
      </c>
      <c r="K7" s="27">
        <v>51843</v>
      </c>
      <c r="L7" s="21"/>
      <c r="M7" s="21"/>
      <c r="N7" s="19" t="s">
        <v>6</v>
      </c>
      <c r="O7" s="5">
        <f>SUM(K17:K19)</f>
        <v>111973</v>
      </c>
      <c r="P7" s="12">
        <f t="shared" ref="P7:P13" si="2">(O7-O3)/O3</f>
        <v>-0.31170627358896497</v>
      </c>
      <c r="Q7" s="12">
        <f>(SUM(K17:K19)-SUM(K14:K16))/SUM(K14:K16)</f>
        <v>-0.2103399882932884</v>
      </c>
      <c r="R7" s="23"/>
      <c r="S7" s="23" t="s">
        <v>6</v>
      </c>
      <c r="T7" s="26">
        <v>1577.6</v>
      </c>
      <c r="U7" s="21">
        <f t="shared" ref="U7:U13" si="3">(T7-T3)/T3</f>
        <v>9.5403416192195431E-2</v>
      </c>
      <c r="V7" s="21">
        <f t="shared" si="0"/>
        <v>-3.9688336985634315E-2</v>
      </c>
      <c r="W7" s="23"/>
    </row>
    <row r="8" spans="1:27" x14ac:dyDescent="0.35">
      <c r="A8" s="24">
        <v>43739</v>
      </c>
      <c r="B8" s="20">
        <v>2548770.7242079237</v>
      </c>
      <c r="C8" s="21"/>
      <c r="D8" s="21"/>
      <c r="E8" s="19" t="s">
        <v>5</v>
      </c>
      <c r="F8" s="5">
        <f>SUM(B20:B22)</f>
        <v>12969120.891738413</v>
      </c>
      <c r="G8" s="12">
        <f t="shared" si="1"/>
        <v>0.63921833957960439</v>
      </c>
      <c r="H8" s="12">
        <f>(SUM(B20:B22)-SUM(B17:B19))/SUM(B17:B19)</f>
        <v>1.4884954649491125E-3</v>
      </c>
      <c r="I8" s="23"/>
      <c r="J8" s="22">
        <v>43739</v>
      </c>
      <c r="K8" s="27">
        <v>49495</v>
      </c>
      <c r="L8" s="21"/>
      <c r="M8" s="21"/>
      <c r="N8" s="19" t="s">
        <v>5</v>
      </c>
      <c r="O8" s="5">
        <f>SUM(K20:K22)</f>
        <v>123822</v>
      </c>
      <c r="P8" s="12">
        <f t="shared" si="2"/>
        <v>-5.8480910632408963E-2</v>
      </c>
      <c r="Q8" s="12">
        <f>(SUM(K20:K22)-SUM(K17:K19))/SUM(K17:K19)</f>
        <v>0.10582015307261572</v>
      </c>
      <c r="R8" s="23"/>
      <c r="S8" s="23" t="s">
        <v>5</v>
      </c>
      <c r="T8" s="26">
        <v>1601.8</v>
      </c>
      <c r="U8" s="21">
        <f t="shared" si="3"/>
        <v>0.17347985347985345</v>
      </c>
      <c r="V8" s="21">
        <f t="shared" si="0"/>
        <v>1.5339756592292119E-2</v>
      </c>
      <c r="W8" s="23"/>
    </row>
    <row r="9" spans="1:27" x14ac:dyDescent="0.35">
      <c r="A9" s="24">
        <v>43770</v>
      </c>
      <c r="B9" s="20">
        <v>2687450.6614806913</v>
      </c>
      <c r="C9" s="21"/>
      <c r="D9" s="21"/>
      <c r="E9" s="19" t="s">
        <v>4</v>
      </c>
      <c r="F9" s="5">
        <f>SUM(B23:B25)</f>
        <v>12366938.581052002</v>
      </c>
      <c r="G9" s="12">
        <f t="shared" si="1"/>
        <v>0.2874851773823805</v>
      </c>
      <c r="H9" s="12">
        <f>(SUM(B23:B25)-SUM(B20:B22))/SUM(B20:B22)</f>
        <v>-4.6432006896474642E-2</v>
      </c>
      <c r="I9" s="23"/>
      <c r="J9" s="22">
        <v>43770</v>
      </c>
      <c r="K9" s="27">
        <v>45385</v>
      </c>
      <c r="L9" s="21"/>
      <c r="M9" s="21"/>
      <c r="N9" s="19" t="s">
        <v>4</v>
      </c>
      <c r="O9" s="5">
        <f>SUM(K23:K25)</f>
        <v>138720</v>
      </c>
      <c r="P9" s="12">
        <f t="shared" si="2"/>
        <v>-0.33674079244940208</v>
      </c>
      <c r="Q9" s="12">
        <f>(SUM(K23:K25)-SUM(K20:K22))/SUM(K20:K22)</f>
        <v>0.12031787566022194</v>
      </c>
      <c r="R9" s="23"/>
      <c r="S9" s="23" t="s">
        <v>4</v>
      </c>
      <c r="T9" s="26">
        <v>1575.4</v>
      </c>
      <c r="U9" s="21">
        <f t="shared" si="3"/>
        <v>-4.3182508351047623E-2</v>
      </c>
      <c r="V9" s="21">
        <f t="shared" si="0"/>
        <v>-1.6481458359345651E-2</v>
      </c>
      <c r="W9" s="23"/>
    </row>
    <row r="10" spans="1:27" x14ac:dyDescent="0.35">
      <c r="A10" s="24">
        <v>43800</v>
      </c>
      <c r="B10" s="20">
        <v>2675550.0840379177</v>
      </c>
      <c r="C10" s="21"/>
      <c r="D10" s="21"/>
      <c r="E10" s="19" t="s">
        <v>3</v>
      </c>
      <c r="F10" s="5">
        <f>SUM(B26:B28)</f>
        <v>11607822.89896924</v>
      </c>
      <c r="G10" s="12">
        <f t="shared" si="1"/>
        <v>-0.13332461532802101</v>
      </c>
      <c r="H10" s="12">
        <f>(SUM(B26:B28)-SUM(B23:B25))/SUM(B23:B25)</f>
        <v>-6.138266775625778E-2</v>
      </c>
      <c r="I10" s="23"/>
      <c r="J10" s="22">
        <v>43800</v>
      </c>
      <c r="K10" s="27">
        <v>36633</v>
      </c>
      <c r="L10" s="21"/>
      <c r="M10" s="21"/>
      <c r="N10" s="19" t="s">
        <v>3</v>
      </c>
      <c r="O10" s="5">
        <f>SUM(K26:K28)</f>
        <v>127721</v>
      </c>
      <c r="P10" s="12">
        <f t="shared" si="2"/>
        <v>-9.9281377160628778E-2</v>
      </c>
      <c r="Q10" s="12">
        <f>(SUM(K26:K28)-SUM(K23:K25))/SUM(K23:K25)</f>
        <v>-7.9289215686274506E-2</v>
      </c>
      <c r="R10" s="23"/>
      <c r="S10" s="23" t="s">
        <v>3</v>
      </c>
      <c r="T10" s="26">
        <v>1522</v>
      </c>
      <c r="U10" s="21">
        <f t="shared" si="3"/>
        <v>-7.3532992451911347E-2</v>
      </c>
      <c r="V10" s="21">
        <f t="shared" si="0"/>
        <v>-3.389615335787742E-2</v>
      </c>
      <c r="W10" s="23"/>
    </row>
    <row r="11" spans="1:27" x14ac:dyDescent="0.35">
      <c r="A11" s="24">
        <v>43831</v>
      </c>
      <c r="B11" s="20">
        <v>3004872.5442069923</v>
      </c>
      <c r="C11" s="21"/>
      <c r="D11" s="21"/>
      <c r="E11" s="19" t="s">
        <v>2</v>
      </c>
      <c r="F11" s="5">
        <f>SUM(B29:B31)</f>
        <v>10735217.159689488</v>
      </c>
      <c r="G11" s="12">
        <f t="shared" si="1"/>
        <v>-0.1710157865367995</v>
      </c>
      <c r="H11" s="12">
        <f>(SUM(B29:B31)-SUM(B26:B28))/SUM(B26:B28)</f>
        <v>-7.5173936307835892E-2</v>
      </c>
      <c r="I11" s="23"/>
      <c r="J11" s="22">
        <v>43831</v>
      </c>
      <c r="K11" s="27">
        <v>66514</v>
      </c>
      <c r="L11" s="21"/>
      <c r="M11" s="21"/>
      <c r="N11" s="19" t="s">
        <v>2</v>
      </c>
      <c r="O11" s="5">
        <f>SUM(K29:K31)</f>
        <v>199017</v>
      </c>
      <c r="P11" s="12">
        <f t="shared" si="2"/>
        <v>0.77736597215400138</v>
      </c>
      <c r="Q11" s="12">
        <f>(SUM(K29:K31)-SUM(K26:K28))/SUM(K26:K28)</f>
        <v>0.55821673804621008</v>
      </c>
      <c r="R11" s="23"/>
      <c r="S11" s="23" t="s">
        <v>2</v>
      </c>
      <c r="T11" s="26">
        <v>1509.6</v>
      </c>
      <c r="U11" s="21">
        <f t="shared" si="3"/>
        <v>-4.3103448275862072E-2</v>
      </c>
      <c r="V11" s="21">
        <f t="shared" si="0"/>
        <v>-8.1471747700394819E-3</v>
      </c>
      <c r="W11" s="23"/>
    </row>
    <row r="12" spans="1:27" x14ac:dyDescent="0.35">
      <c r="A12" s="24">
        <v>43862</v>
      </c>
      <c r="B12" s="20">
        <v>2665698.0063668843</v>
      </c>
      <c r="C12" s="21"/>
      <c r="D12" s="21"/>
      <c r="E12" s="19" t="s">
        <v>1</v>
      </c>
      <c r="F12" s="5">
        <f>SUM(B32:B34)</f>
        <v>10588826.244068153</v>
      </c>
      <c r="G12" s="12">
        <f t="shared" si="1"/>
        <v>-0.18353554319834853</v>
      </c>
      <c r="H12" s="12">
        <f>(SUM(B32:B34)-SUM(B29:B31))/SUM(B29:B31)</f>
        <v>-1.3636511813755334E-2</v>
      </c>
      <c r="I12" s="23"/>
      <c r="J12" s="22">
        <v>43862</v>
      </c>
      <c r="K12" s="27">
        <v>72891</v>
      </c>
      <c r="L12" s="21"/>
      <c r="M12" s="21"/>
      <c r="N12" s="19" t="s">
        <v>1</v>
      </c>
      <c r="O12" s="5">
        <f>SUM(K32:K34)</f>
        <v>149086</v>
      </c>
      <c r="P12" s="12">
        <f t="shared" si="2"/>
        <v>0.20403482418310154</v>
      </c>
      <c r="Q12" s="12">
        <f>(SUM(K32:K34)-SUM(K29:K31))/SUM(K29:K31)</f>
        <v>-0.25088811508564596</v>
      </c>
      <c r="R12" s="23"/>
      <c r="S12" s="23" t="s">
        <v>1</v>
      </c>
      <c r="T12" s="26">
        <v>1492.8</v>
      </c>
      <c r="U12" s="21">
        <f t="shared" si="3"/>
        <v>-6.8048445498813837E-2</v>
      </c>
      <c r="V12" s="21">
        <f t="shared" si="0"/>
        <v>-1.1128775834658157E-2</v>
      </c>
      <c r="W12" s="23"/>
    </row>
    <row r="13" spans="1:27" x14ac:dyDescent="0.35">
      <c r="A13" s="24">
        <v>43891</v>
      </c>
      <c r="B13" s="20">
        <v>3934929.2239521071</v>
      </c>
      <c r="C13" s="21"/>
      <c r="D13" s="21"/>
      <c r="E13" s="19" t="s">
        <v>0</v>
      </c>
      <c r="F13" s="5">
        <f>SUM(B35:B37)</f>
        <v>10009785.973306112</v>
      </c>
      <c r="G13" s="12">
        <f t="shared" si="1"/>
        <v>-0.19060114128466682</v>
      </c>
      <c r="H13" s="12">
        <f>(SUM(B35:B37)-SUM(B32:B34))/SUM(B32:B34)</f>
        <v>-5.4684084658242343E-2</v>
      </c>
      <c r="I13" s="23"/>
      <c r="J13" s="22">
        <v>43891</v>
      </c>
      <c r="K13" s="27">
        <v>69744</v>
      </c>
      <c r="L13" s="21"/>
      <c r="M13" s="21"/>
      <c r="N13" s="19" t="s">
        <v>0</v>
      </c>
      <c r="O13" s="5">
        <f>SUM(K35:K37)</f>
        <v>146775</v>
      </c>
      <c r="P13" s="12">
        <f t="shared" si="2"/>
        <v>5.8066608996539794E-2</v>
      </c>
      <c r="Q13" s="12">
        <f>(SUM(K35:K37)-SUM(K32:K34))/SUM(K32:K34)</f>
        <v>-1.5501120158834498E-2</v>
      </c>
      <c r="R13" s="23"/>
      <c r="S13" s="23" t="s">
        <v>0</v>
      </c>
      <c r="T13" s="25">
        <v>1641.2</v>
      </c>
      <c r="U13" s="21">
        <f t="shared" si="3"/>
        <v>4.1767170242478072E-2</v>
      </c>
      <c r="V13" s="21">
        <f t="shared" si="0"/>
        <v>9.9410503751339835E-2</v>
      </c>
      <c r="W13" s="23"/>
    </row>
    <row r="14" spans="1:27" x14ac:dyDescent="0.35">
      <c r="A14" s="24">
        <v>43922</v>
      </c>
      <c r="B14" s="20">
        <v>4841799.9353850931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58706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</row>
    <row r="15" spans="1:27" x14ac:dyDescent="0.35">
      <c r="A15" s="24">
        <v>43952</v>
      </c>
      <c r="B15" s="20">
        <v>4157340.0271331156</v>
      </c>
      <c r="C15" s="21">
        <f t="shared" ref="C15:C39" si="4">(B15-B3)/B3</f>
        <v>0.43337340252533796</v>
      </c>
      <c r="D15" s="21"/>
      <c r="E15" s="21"/>
      <c r="F15" s="21"/>
      <c r="G15" s="21"/>
      <c r="H15" s="21"/>
      <c r="I15" s="23"/>
      <c r="J15" s="22">
        <v>43952</v>
      </c>
      <c r="K15" s="27">
        <v>45148</v>
      </c>
      <c r="L15" s="21">
        <f t="shared" ref="L15:L39" si="5">(K15-K3)/K3</f>
        <v>-0.14396769117005745</v>
      </c>
      <c r="M15" s="21"/>
      <c r="N15" s="21"/>
      <c r="O15" s="21"/>
      <c r="P15" s="21"/>
      <c r="Q15" s="21"/>
      <c r="R15" s="23"/>
      <c r="W15" s="23"/>
    </row>
    <row r="16" spans="1:27" x14ac:dyDescent="0.35">
      <c r="A16" s="24">
        <v>43983</v>
      </c>
      <c r="B16" s="20">
        <v>4394367.1155241579</v>
      </c>
      <c r="C16" s="21">
        <f t="shared" si="4"/>
        <v>0.46881017810575715</v>
      </c>
      <c r="D16" s="21"/>
      <c r="E16" s="21"/>
      <c r="F16" s="21"/>
      <c r="G16" s="21"/>
      <c r="H16" s="21"/>
      <c r="I16" s="23"/>
      <c r="J16" s="22">
        <v>43983</v>
      </c>
      <c r="K16" s="27">
        <v>37945</v>
      </c>
      <c r="L16" s="21">
        <f t="shared" si="5"/>
        <v>-0.36411777520821814</v>
      </c>
      <c r="M16" s="21"/>
      <c r="N16" s="21"/>
      <c r="O16" s="21"/>
      <c r="P16" s="21"/>
      <c r="Q16" s="21"/>
      <c r="R16" s="23"/>
      <c r="W16" s="23"/>
    </row>
    <row r="17" spans="1:23" x14ac:dyDescent="0.35">
      <c r="A17" s="24">
        <v>44013</v>
      </c>
      <c r="B17" s="20">
        <v>4609725.1005735295</v>
      </c>
      <c r="C17" s="21">
        <f t="shared" si="4"/>
        <v>0.63100104456876638</v>
      </c>
      <c r="D17" s="21"/>
      <c r="E17" s="21"/>
      <c r="F17" s="21"/>
      <c r="G17" s="21"/>
      <c r="H17" s="21"/>
      <c r="I17" s="23"/>
      <c r="J17" s="22">
        <v>44013</v>
      </c>
      <c r="K17" s="27">
        <v>45047</v>
      </c>
      <c r="L17" s="21">
        <f t="shared" si="5"/>
        <v>-0.21463440147843368</v>
      </c>
      <c r="M17" s="21"/>
      <c r="N17" s="21"/>
      <c r="O17" s="21"/>
      <c r="P17" s="21"/>
      <c r="Q17" s="21"/>
      <c r="R17" s="23"/>
      <c r="W17" s="23"/>
    </row>
    <row r="18" spans="1:23" x14ac:dyDescent="0.35">
      <c r="A18" s="24">
        <v>44044</v>
      </c>
      <c r="B18" s="20">
        <v>4059632.6273633102</v>
      </c>
      <c r="C18" s="21">
        <f t="shared" si="4"/>
        <v>0.55055488879136016</v>
      </c>
      <c r="D18" s="21"/>
      <c r="E18" s="21"/>
      <c r="F18" s="21"/>
      <c r="G18" s="21"/>
      <c r="H18" s="21"/>
      <c r="I18" s="23"/>
      <c r="J18" s="22">
        <v>44044</v>
      </c>
      <c r="K18" s="27">
        <v>36355</v>
      </c>
      <c r="L18" s="21">
        <f t="shared" si="5"/>
        <v>-0.32022587460967444</v>
      </c>
      <c r="M18" s="21"/>
      <c r="N18" s="21"/>
      <c r="O18" s="21"/>
      <c r="P18" s="21"/>
      <c r="Q18" s="21"/>
      <c r="R18" s="23"/>
      <c r="W18" s="23"/>
    </row>
    <row r="19" spans="1:23" x14ac:dyDescent="0.35">
      <c r="A19" s="24">
        <v>44075</v>
      </c>
      <c r="B19" s="20">
        <v>4280487.3780894587</v>
      </c>
      <c r="C19" s="21">
        <f t="shared" si="4"/>
        <v>0.81581906083630895</v>
      </c>
      <c r="D19" s="21"/>
      <c r="E19" s="21"/>
      <c r="F19" s="21"/>
      <c r="G19" s="21"/>
      <c r="H19" s="21"/>
      <c r="I19" s="23"/>
      <c r="J19" s="22">
        <v>44075</v>
      </c>
      <c r="K19" s="27">
        <v>30571</v>
      </c>
      <c r="L19" s="21">
        <f t="shared" si="5"/>
        <v>-0.41031576104777889</v>
      </c>
      <c r="M19" s="21"/>
      <c r="N19" s="21"/>
      <c r="O19" s="21"/>
      <c r="P19" s="21"/>
      <c r="Q19" s="21"/>
      <c r="R19" s="23"/>
      <c r="W19" s="23"/>
    </row>
    <row r="20" spans="1:23" x14ac:dyDescent="0.35">
      <c r="A20" s="24">
        <v>44105</v>
      </c>
      <c r="B20" s="20">
        <v>3882588.0683555165</v>
      </c>
      <c r="C20" s="21">
        <f t="shared" si="4"/>
        <v>0.52331790046046622</v>
      </c>
      <c r="D20" s="21"/>
      <c r="E20" s="21"/>
      <c r="F20" s="21"/>
      <c r="G20" s="21"/>
      <c r="H20" s="21"/>
      <c r="I20" s="23"/>
      <c r="J20" s="22">
        <v>44105</v>
      </c>
      <c r="K20" s="27">
        <v>41233</v>
      </c>
      <c r="L20" s="21">
        <f t="shared" si="5"/>
        <v>-0.1669259521163754</v>
      </c>
      <c r="M20" s="21"/>
      <c r="N20" s="21"/>
      <c r="O20" s="21"/>
      <c r="P20" s="21"/>
      <c r="Q20" s="21"/>
      <c r="R20" s="23"/>
      <c r="W20" s="23"/>
    </row>
    <row r="21" spans="1:23" x14ac:dyDescent="0.35">
      <c r="A21" s="24">
        <v>44136</v>
      </c>
      <c r="B21" s="20">
        <v>4587006.0435524285</v>
      </c>
      <c r="C21" s="21">
        <f t="shared" si="4"/>
        <v>0.70682428120378915</v>
      </c>
      <c r="D21" s="21"/>
      <c r="E21" s="21"/>
      <c r="F21" s="21"/>
      <c r="G21" s="21"/>
      <c r="H21" s="21"/>
      <c r="I21" s="23"/>
      <c r="J21" s="22">
        <v>44136</v>
      </c>
      <c r="K21" s="27">
        <v>42312</v>
      </c>
      <c r="L21" s="21">
        <f t="shared" si="5"/>
        <v>-6.7709595681392537E-2</v>
      </c>
      <c r="M21" s="21"/>
      <c r="N21" s="21"/>
      <c r="O21" s="21"/>
      <c r="P21" s="21"/>
      <c r="Q21" s="21"/>
      <c r="R21" s="23"/>
      <c r="W21" s="23"/>
    </row>
    <row r="22" spans="1:23" x14ac:dyDescent="0.35">
      <c r="A22" s="24">
        <v>44166</v>
      </c>
      <c r="B22" s="20">
        <v>4499526.7798304688</v>
      </c>
      <c r="C22" s="21">
        <f t="shared" si="4"/>
        <v>0.68172025882611054</v>
      </c>
      <c r="D22" s="21"/>
      <c r="E22" s="21"/>
      <c r="F22" s="21"/>
      <c r="G22" s="21"/>
      <c r="H22" s="21"/>
      <c r="I22" s="23"/>
      <c r="J22" s="22">
        <v>44166</v>
      </c>
      <c r="K22" s="27">
        <v>40277</v>
      </c>
      <c r="L22" s="21">
        <f t="shared" si="5"/>
        <v>9.9473152621952887E-2</v>
      </c>
      <c r="M22" s="21"/>
      <c r="N22" s="21"/>
      <c r="O22" s="21"/>
      <c r="P22" s="21"/>
      <c r="Q22" s="21"/>
      <c r="R22" s="21"/>
      <c r="W22" s="23"/>
    </row>
    <row r="23" spans="1:23" x14ac:dyDescent="0.35">
      <c r="A23" s="24">
        <v>44197</v>
      </c>
      <c r="B23" s="20">
        <v>4398988.9647709103</v>
      </c>
      <c r="C23" s="21">
        <f t="shared" si="4"/>
        <v>0.46395193142271379</v>
      </c>
      <c r="D23" s="21"/>
      <c r="E23" s="21"/>
      <c r="F23" s="21"/>
      <c r="G23" s="21"/>
      <c r="H23" s="21"/>
      <c r="I23" s="23"/>
      <c r="J23" s="22">
        <v>44197</v>
      </c>
      <c r="K23" s="27">
        <v>44642</v>
      </c>
      <c r="L23" s="21">
        <f t="shared" si="5"/>
        <v>-0.32883302763328021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3897531.916105466</v>
      </c>
      <c r="C24" s="21">
        <f t="shared" si="4"/>
        <v>0.46210557489873527</v>
      </c>
      <c r="D24" s="21"/>
      <c r="E24" s="21"/>
      <c r="F24" s="21"/>
      <c r="G24" s="21"/>
      <c r="H24" s="21"/>
      <c r="I24" s="23"/>
      <c r="J24" s="22">
        <v>44228</v>
      </c>
      <c r="K24" s="27">
        <v>52008</v>
      </c>
      <c r="L24" s="21">
        <f t="shared" si="5"/>
        <v>-0.28649627526032018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4070417.7001756253</v>
      </c>
      <c r="C25" s="21">
        <f t="shared" si="4"/>
        <v>3.4432252402099926E-2</v>
      </c>
      <c r="D25" s="21"/>
      <c r="E25" s="21"/>
      <c r="F25" s="21"/>
      <c r="G25" s="21"/>
      <c r="H25" s="21"/>
      <c r="I25" s="23"/>
      <c r="J25" s="22">
        <v>44256</v>
      </c>
      <c r="K25" s="27">
        <v>42070</v>
      </c>
      <c r="L25" s="21">
        <f t="shared" si="5"/>
        <v>-0.39679398944712091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3939714.415293077</v>
      </c>
      <c r="C26" s="21">
        <f t="shared" si="4"/>
        <v>-0.18631201869770536</v>
      </c>
      <c r="D26" s="21"/>
      <c r="E26" s="21"/>
      <c r="F26" s="21"/>
      <c r="G26" s="21"/>
      <c r="H26" s="21"/>
      <c r="I26" s="23"/>
      <c r="J26" s="22">
        <v>44287</v>
      </c>
      <c r="K26" s="27">
        <v>45295</v>
      </c>
      <c r="L26" s="21">
        <f t="shared" si="5"/>
        <v>-0.22844342997308623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3778477.2200255324</v>
      </c>
      <c r="C27" s="21">
        <f t="shared" si="4"/>
        <v>-9.1131060879050915E-2</v>
      </c>
      <c r="D27" s="21"/>
      <c r="E27" s="21"/>
      <c r="F27" s="21"/>
      <c r="G27" s="21"/>
      <c r="H27" s="21"/>
      <c r="I27" s="23"/>
      <c r="J27" s="22">
        <v>44317</v>
      </c>
      <c r="K27" s="27">
        <v>43660</v>
      </c>
      <c r="L27" s="21">
        <f t="shared" si="5"/>
        <v>-3.2958270576769734E-2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3889631.2636506315</v>
      </c>
      <c r="C28" s="21">
        <f t="shared" si="4"/>
        <v>-0.11485973715997137</v>
      </c>
      <c r="D28" s="21"/>
      <c r="E28" s="21"/>
      <c r="F28" s="21"/>
      <c r="G28" s="21"/>
      <c r="H28" s="21"/>
      <c r="I28" s="23"/>
      <c r="J28" s="22">
        <v>44348</v>
      </c>
      <c r="K28" s="27">
        <v>38766</v>
      </c>
      <c r="L28" s="21">
        <f t="shared" si="5"/>
        <v>2.1636579259454475E-2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3899165.5846311161</v>
      </c>
      <c r="C29" s="21">
        <f t="shared" si="4"/>
        <v>-0.15414357698987463</v>
      </c>
      <c r="D29" s="21"/>
      <c r="E29" s="21"/>
      <c r="F29" s="21"/>
      <c r="G29" s="21"/>
      <c r="H29" s="21"/>
      <c r="I29" s="23"/>
      <c r="J29" s="22">
        <v>44378</v>
      </c>
      <c r="K29" s="27">
        <v>53766</v>
      </c>
      <c r="L29" s="21">
        <f t="shared" si="5"/>
        <v>0.19355339978244945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3641661.8747843979</v>
      </c>
      <c r="C30" s="21">
        <f t="shared" si="4"/>
        <v>-0.10295777745051281</v>
      </c>
      <c r="D30" s="21"/>
      <c r="E30" s="21"/>
      <c r="F30" s="21"/>
      <c r="G30" s="21"/>
      <c r="H30" s="21"/>
      <c r="I30" s="23"/>
      <c r="J30" s="22">
        <v>44409</v>
      </c>
      <c r="K30" s="27">
        <v>79297</v>
      </c>
      <c r="L30" s="21">
        <f t="shared" si="5"/>
        <v>1.1811855315637463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3194389.7002739743</v>
      </c>
      <c r="C31" s="21">
        <f t="shared" si="4"/>
        <v>-0.25373224632664382</v>
      </c>
      <c r="D31" s="21"/>
      <c r="E31" s="21"/>
      <c r="F31" s="21"/>
      <c r="G31" s="21"/>
      <c r="H31" s="21"/>
      <c r="I31" s="23"/>
      <c r="J31" s="22">
        <v>44440</v>
      </c>
      <c r="K31" s="27">
        <v>65954</v>
      </c>
      <c r="L31" s="21">
        <f t="shared" si="5"/>
        <v>1.1574040757580715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3144212.9850272518</v>
      </c>
      <c r="C32" s="21">
        <f t="shared" si="4"/>
        <v>-0.19017600382236946</v>
      </c>
      <c r="D32" s="21"/>
      <c r="E32" s="21"/>
      <c r="F32" s="21"/>
      <c r="G32" s="21"/>
      <c r="H32" s="21"/>
      <c r="I32" s="23"/>
      <c r="J32" s="22">
        <v>44470</v>
      </c>
      <c r="K32" s="27">
        <v>54575</v>
      </c>
      <c r="L32" s="21">
        <f t="shared" si="5"/>
        <v>0.32357577668372423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3807296.4612863041</v>
      </c>
      <c r="C33" s="21">
        <f t="shared" si="4"/>
        <v>-0.16998224437966397</v>
      </c>
      <c r="D33" s="21"/>
      <c r="E33" s="21"/>
      <c r="F33" s="21"/>
      <c r="G33" s="21"/>
      <c r="H33" s="21"/>
      <c r="I33" s="23"/>
      <c r="J33" s="22">
        <v>44501</v>
      </c>
      <c r="K33" s="27">
        <v>50768</v>
      </c>
      <c r="L33" s="21">
        <f t="shared" si="5"/>
        <v>0.19984874267347325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3637316.7977545974</v>
      </c>
      <c r="C34" s="21">
        <f t="shared" si="4"/>
        <v>-0.19162236925465245</v>
      </c>
      <c r="D34" s="21"/>
      <c r="E34" s="21"/>
      <c r="F34" s="21"/>
      <c r="G34" s="21"/>
      <c r="H34" s="21"/>
      <c r="I34" s="23"/>
      <c r="J34" s="22">
        <v>44531</v>
      </c>
      <c r="K34" s="27">
        <v>43743</v>
      </c>
      <c r="L34" s="21">
        <f t="shared" si="5"/>
        <v>8.6054075526975693E-2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3476567.9842656222</v>
      </c>
      <c r="C35" s="21">
        <f t="shared" si="4"/>
        <v>-0.20968931449759293</v>
      </c>
      <c r="D35" s="21"/>
      <c r="E35" s="21"/>
      <c r="F35" s="21"/>
      <c r="G35" s="21"/>
      <c r="H35" s="21"/>
      <c r="I35" s="23"/>
      <c r="J35" s="22">
        <v>44562</v>
      </c>
      <c r="K35" s="27">
        <v>67701</v>
      </c>
      <c r="L35" s="21">
        <f t="shared" si="5"/>
        <v>0.51653151740513414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3045694.8056621486</v>
      </c>
      <c r="C36" s="21">
        <f t="shared" si="4"/>
        <v>-0.21855808464924625</v>
      </c>
      <c r="D36" s="21"/>
      <c r="E36" s="21"/>
      <c r="F36" s="21"/>
      <c r="G36" s="21"/>
      <c r="H36" s="21"/>
      <c r="I36" s="23"/>
      <c r="J36" s="22">
        <v>44593</v>
      </c>
      <c r="K36" s="27">
        <v>36513</v>
      </c>
      <c r="L36" s="21">
        <f t="shared" si="5"/>
        <v>-0.29793493308721736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3487523.1833783416</v>
      </c>
      <c r="C37" s="21">
        <f t="shared" si="4"/>
        <v>-0.14320262924665783</v>
      </c>
      <c r="D37" s="21"/>
      <c r="E37" s="21"/>
      <c r="F37" s="21"/>
      <c r="G37" s="21"/>
      <c r="H37" s="21"/>
      <c r="I37" s="23"/>
      <c r="J37" s="22">
        <v>44621</v>
      </c>
      <c r="K37" s="27">
        <v>42561</v>
      </c>
      <c r="L37" s="21">
        <f t="shared" si="5"/>
        <v>1.1671024483004517E-2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2960598.5141668832</v>
      </c>
      <c r="C38" s="21">
        <f t="shared" si="4"/>
        <v>-0.24852458780400127</v>
      </c>
      <c r="D38" s="21"/>
      <c r="E38" s="21"/>
      <c r="F38" s="21"/>
      <c r="G38" s="21"/>
      <c r="H38" s="21"/>
      <c r="I38" s="23"/>
      <c r="J38" s="22">
        <v>44652</v>
      </c>
      <c r="K38" s="27">
        <v>60607</v>
      </c>
      <c r="L38" s="21">
        <f t="shared" si="5"/>
        <v>0.3380505574566729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3729226.6127989274</v>
      </c>
      <c r="C39" s="21">
        <f t="shared" si="4"/>
        <v>-1.3034512148328436E-2</v>
      </c>
      <c r="D39" s="21"/>
      <c r="E39" s="21"/>
      <c r="F39" s="21"/>
      <c r="G39" s="21"/>
      <c r="H39" s="21"/>
      <c r="I39" s="23"/>
      <c r="J39" s="22">
        <v>44682</v>
      </c>
      <c r="K39" s="27">
        <v>63304</v>
      </c>
      <c r="L39" s="21">
        <f t="shared" si="5"/>
        <v>0.44993128721942283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</row>
    <row r="41" spans="1:23" x14ac:dyDescent="0.35">
      <c r="A41" s="13"/>
      <c r="B41" s="13"/>
      <c r="C41" s="13"/>
      <c r="I41" s="13"/>
      <c r="J41" s="13"/>
      <c r="K41" s="13"/>
      <c r="L41" s="13"/>
      <c r="R41" s="1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DC4F-2B61-49EE-8D58-CB4671348992}">
  <dimension ref="A1:AA41"/>
  <sheetViews>
    <sheetView topLeftCell="F1" zoomScale="65" zoomScaleNormal="65" workbookViewId="0">
      <selection activeCell="O23" sqref="O23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1.453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0.453125" bestFit="1" customWidth="1"/>
    <col min="13" max="13" width="8.8164062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8.363281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81640625" customWidth="1"/>
    <col min="25" max="25" width="12.453125" bestFit="1" customWidth="1"/>
    <col min="26" max="27" width="11.81640625" bestFit="1" customWidth="1"/>
  </cols>
  <sheetData>
    <row r="1" spans="1:27" x14ac:dyDescent="0.35">
      <c r="A1" s="22" t="s">
        <v>150</v>
      </c>
      <c r="B1" s="23"/>
      <c r="C1" s="21"/>
      <c r="D1" s="21"/>
      <c r="E1" s="21"/>
      <c r="F1" s="21"/>
      <c r="G1" s="21"/>
      <c r="H1" s="21"/>
      <c r="I1" s="23"/>
      <c r="J1" s="23" t="s">
        <v>213</v>
      </c>
      <c r="K1" s="23"/>
      <c r="L1" s="21"/>
      <c r="M1" s="21"/>
      <c r="N1" s="21"/>
      <c r="O1" s="21"/>
      <c r="P1" s="21"/>
      <c r="Q1" s="21"/>
      <c r="R1" s="23"/>
      <c r="S1" s="23" t="s">
        <v>214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648366.09717809409</v>
      </c>
      <c r="C3" s="21"/>
      <c r="D3" s="21"/>
      <c r="E3" s="19" t="s">
        <v>10</v>
      </c>
      <c r="F3" s="5">
        <f>SUM(B5:B7)</f>
        <v>1882071.6170379221</v>
      </c>
      <c r="G3" s="12"/>
      <c r="H3" s="12"/>
      <c r="I3" s="23"/>
      <c r="J3" s="22">
        <v>43586</v>
      </c>
      <c r="K3" s="27">
        <v>52926</v>
      </c>
      <c r="L3" s="21"/>
      <c r="M3" s="21"/>
      <c r="N3" s="19" t="s">
        <v>10</v>
      </c>
      <c r="O3" s="5">
        <f>SUM(K5:K7)</f>
        <v>158293</v>
      </c>
      <c r="P3" s="12"/>
      <c r="Q3" s="12"/>
      <c r="R3" s="23"/>
      <c r="S3" s="23" t="s">
        <v>10</v>
      </c>
      <c r="T3" s="26">
        <v>157.80000000000001</v>
      </c>
      <c r="U3" s="21"/>
      <c r="V3" s="21"/>
      <c r="W3" s="23"/>
      <c r="X3" s="19" t="s">
        <v>235</v>
      </c>
      <c r="Y3" s="19">
        <f>SLOPE(U7:U13,G7:G13)</f>
        <v>-0.17926632662363129</v>
      </c>
      <c r="Z3" s="19">
        <f>INTERCEPT(U7:U13,G7:G13)</f>
        <v>0.34139881816257461</v>
      </c>
      <c r="AA3" s="19">
        <f>RSQ(U7:U13,G7:G13)</f>
        <v>2.4417162968805365E-2</v>
      </c>
    </row>
    <row r="4" spans="1:27" x14ac:dyDescent="0.35">
      <c r="A4" s="24">
        <v>43617</v>
      </c>
      <c r="B4" s="20">
        <v>615176.33411616809</v>
      </c>
      <c r="C4" s="21"/>
      <c r="D4" s="21"/>
      <c r="E4" s="19" t="s">
        <v>9</v>
      </c>
      <c r="F4" s="5">
        <f>SUM(B8:B10)</f>
        <v>1669048.8846465317</v>
      </c>
      <c r="G4" s="12"/>
      <c r="H4" s="12">
        <f>(SUM(B8:B10)-SUM(B5:B7))/SUM(B5:B7)</f>
        <v>-0.11318524250775004</v>
      </c>
      <c r="I4" s="23"/>
      <c r="J4" s="22">
        <v>43617</v>
      </c>
      <c r="K4" s="27">
        <v>55766</v>
      </c>
      <c r="L4" s="21"/>
      <c r="M4" s="21"/>
      <c r="N4" s="19" t="s">
        <v>9</v>
      </c>
      <c r="O4" s="5">
        <f>SUM(K8:K10)</f>
        <v>150698</v>
      </c>
      <c r="P4" s="12"/>
      <c r="Q4" s="12">
        <f>(SUM(K8:K10)-SUM(K5:K7))/SUM(K5:K7)</f>
        <v>-4.7980643490236459E-2</v>
      </c>
      <c r="R4" s="23"/>
      <c r="S4" s="23" t="s">
        <v>9</v>
      </c>
      <c r="T4" s="26">
        <v>151.4</v>
      </c>
      <c r="U4" s="21"/>
      <c r="V4" s="21">
        <f t="shared" ref="V4:V13" si="0">(T4-T3)/T3</f>
        <v>-4.0557667934093822E-2</v>
      </c>
      <c r="W4" s="23"/>
      <c r="X4" s="19" t="s">
        <v>236</v>
      </c>
      <c r="Y4" s="19">
        <f>SLOPE(V4:V13,H4:H13)</f>
        <v>-0.38929039506447333</v>
      </c>
      <c r="Z4" s="19">
        <f>INTERCEPT(V4:V13,H4:H13)</f>
        <v>5.3642749258718585E-2</v>
      </c>
      <c r="AA4" s="19">
        <f>RSQ(V4:V13,H4:H13)</f>
        <v>9.9716282645264956E-2</v>
      </c>
    </row>
    <row r="5" spans="1:27" x14ac:dyDescent="0.35">
      <c r="A5" s="24">
        <v>43647</v>
      </c>
      <c r="B5" s="20">
        <v>664177.04670624854</v>
      </c>
      <c r="C5" s="21"/>
      <c r="D5" s="21"/>
      <c r="E5" s="19" t="s">
        <v>8</v>
      </c>
      <c r="F5" s="5">
        <f>SUM(B11:B13)</f>
        <v>1446981.298202446</v>
      </c>
      <c r="G5" s="12"/>
      <c r="H5" s="12">
        <f>(SUM(B11:B13)-SUM(B8:B10))/SUM(B8:B10)</f>
        <v>-0.13305037886359738</v>
      </c>
      <c r="I5" s="23"/>
      <c r="J5" s="22">
        <v>43647</v>
      </c>
      <c r="K5" s="27">
        <v>50934</v>
      </c>
      <c r="L5" s="21"/>
      <c r="M5" s="21"/>
      <c r="N5" s="19" t="s">
        <v>8</v>
      </c>
      <c r="O5" s="5">
        <f>SUM(K11:K13)</f>
        <v>151701</v>
      </c>
      <c r="P5" s="12"/>
      <c r="Q5" s="12">
        <f>(SUM(K11:K13)-SUM(K8:K10))/SUM(K8:K10)</f>
        <v>6.6556954969541737E-3</v>
      </c>
      <c r="R5" s="23"/>
      <c r="S5" s="23" t="s">
        <v>8</v>
      </c>
      <c r="T5" s="26">
        <v>143.19999999999999</v>
      </c>
      <c r="U5" s="21"/>
      <c r="V5" s="21">
        <f t="shared" si="0"/>
        <v>-5.4161162483487561E-2</v>
      </c>
      <c r="W5" s="23"/>
      <c r="X5" s="19" t="s">
        <v>237</v>
      </c>
      <c r="Y5" s="19">
        <f>SLOPE(U7:U13,P7:P13)</f>
        <v>-0.5096740908067422</v>
      </c>
      <c r="Z5" s="19">
        <f>INTERCEPT(U7:U13,P7:P13)</f>
        <v>0.43924727628492249</v>
      </c>
      <c r="AA5" s="19">
        <f>RSQ(U7:U13,P7:P13)</f>
        <v>0.55252009516919032</v>
      </c>
    </row>
    <row r="6" spans="1:27" x14ac:dyDescent="0.35">
      <c r="A6" s="24">
        <v>43678</v>
      </c>
      <c r="B6" s="20">
        <v>671298.68055459368</v>
      </c>
      <c r="C6" s="21"/>
      <c r="D6" s="21"/>
      <c r="E6" s="19" t="s">
        <v>7</v>
      </c>
      <c r="F6" s="5">
        <f>SUM(B14:B16)</f>
        <v>2039857.1066656357</v>
      </c>
      <c r="G6" s="12"/>
      <c r="H6" s="12">
        <f>(SUM(B14:B16)-SUM(B11:B13))/SUM(B11:B13)</f>
        <v>0.40973287574601464</v>
      </c>
      <c r="I6" s="23"/>
      <c r="J6" s="22">
        <v>43678</v>
      </c>
      <c r="K6" s="27">
        <v>58404</v>
      </c>
      <c r="L6" s="21"/>
      <c r="M6" s="21"/>
      <c r="N6" s="19" t="s">
        <v>7</v>
      </c>
      <c r="O6" s="5">
        <f>SUM(K14:K16)</f>
        <v>336410</v>
      </c>
      <c r="P6" s="12"/>
      <c r="Q6" s="12">
        <f>(SUM(K14:K16)-SUM(K11:K13))/SUM(K11:K13)</f>
        <v>1.2175859091238688</v>
      </c>
      <c r="R6" s="23"/>
      <c r="S6" s="23" t="s">
        <v>7</v>
      </c>
      <c r="T6" s="26">
        <v>91.8</v>
      </c>
      <c r="U6" s="21"/>
      <c r="V6" s="21">
        <f t="shared" si="0"/>
        <v>-0.35893854748603349</v>
      </c>
      <c r="W6" s="23"/>
      <c r="X6" s="19" t="s">
        <v>238</v>
      </c>
      <c r="Y6" s="19">
        <f>SLOPE(V4:V13,Q4:Q13)</f>
        <v>-0.3372472010072981</v>
      </c>
      <c r="Z6" s="19">
        <f>INTERCEPT(V4:V13,Q4:Q13)</f>
        <v>7.7587930482157161E-2</v>
      </c>
      <c r="AA6" s="19">
        <f>RSQ(V4:V13,Q4:Q13)</f>
        <v>0.44809990071616668</v>
      </c>
    </row>
    <row r="7" spans="1:27" x14ac:dyDescent="0.35">
      <c r="A7" s="24">
        <v>43709</v>
      </c>
      <c r="B7" s="20">
        <v>546595.88977708004</v>
      </c>
      <c r="C7" s="21"/>
      <c r="D7" s="21"/>
      <c r="E7" s="19" t="s">
        <v>6</v>
      </c>
      <c r="F7" s="5">
        <f>SUM(B17:B19)</f>
        <v>2261119.2410960617</v>
      </c>
      <c r="G7" s="12">
        <f t="shared" ref="G7:G13" si="1">(F7-F3)/F3</f>
        <v>0.20139915007841172</v>
      </c>
      <c r="H7" s="12">
        <f>(SUM(B17:B19)-SUM(B14:B16))/SUM(B14:B16)</f>
        <v>0.10846942842584818</v>
      </c>
      <c r="I7" s="23"/>
      <c r="J7" s="22">
        <v>43709</v>
      </c>
      <c r="K7" s="27">
        <v>48955</v>
      </c>
      <c r="L7" s="21"/>
      <c r="M7" s="21"/>
      <c r="N7" s="19" t="s">
        <v>6</v>
      </c>
      <c r="O7" s="5">
        <f>SUM(K17:K19)</f>
        <v>294193</v>
      </c>
      <c r="P7" s="12">
        <f t="shared" ref="P7:P13" si="2">(O7-O3)/O3</f>
        <v>0.85853448983846414</v>
      </c>
      <c r="Q7" s="12">
        <f>(SUM(K17:K19)-SUM(K14:K16))/SUM(K14:K16)</f>
        <v>-0.12549270235724266</v>
      </c>
      <c r="R7" s="23"/>
      <c r="S7" s="23" t="s">
        <v>6</v>
      </c>
      <c r="T7" s="26">
        <v>130.4</v>
      </c>
      <c r="U7" s="21">
        <f t="shared" ref="U7:U13" si="3">(T7-T3)/T3</f>
        <v>-0.17363751584283907</v>
      </c>
      <c r="V7" s="21">
        <f t="shared" si="0"/>
        <v>0.42047930283224411</v>
      </c>
      <c r="W7" s="23"/>
    </row>
    <row r="8" spans="1:27" x14ac:dyDescent="0.35">
      <c r="A8" s="24">
        <v>43739</v>
      </c>
      <c r="B8" s="20">
        <v>536749.35952989978</v>
      </c>
      <c r="C8" s="21"/>
      <c r="D8" s="21"/>
      <c r="E8" s="19" t="s">
        <v>5</v>
      </c>
      <c r="F8" s="5">
        <f>SUM(B20:B22)</f>
        <v>2361136.0617317162</v>
      </c>
      <c r="G8" s="12">
        <f t="shared" si="1"/>
        <v>0.41465962048903893</v>
      </c>
      <c r="H8" s="12">
        <f>(SUM(B20:B22)-SUM(B17:B19))/SUM(B17:B19)</f>
        <v>4.4233324283761366E-2</v>
      </c>
      <c r="I8" s="23"/>
      <c r="J8" s="22">
        <v>43739</v>
      </c>
      <c r="K8" s="27">
        <v>40605</v>
      </c>
      <c r="L8" s="21"/>
      <c r="M8" s="21"/>
      <c r="N8" s="19" t="s">
        <v>5</v>
      </c>
      <c r="O8" s="5">
        <f>SUM(K20:K22)</f>
        <v>312634</v>
      </c>
      <c r="P8" s="12">
        <f t="shared" si="2"/>
        <v>1.07457298703367</v>
      </c>
      <c r="Q8" s="12">
        <f>(SUM(K20:K22)-SUM(K17:K19))/SUM(K17:K19)</f>
        <v>6.2683340528156689E-2</v>
      </c>
      <c r="R8" s="23"/>
      <c r="S8" s="23" t="s">
        <v>5</v>
      </c>
      <c r="T8" s="26">
        <v>157.5</v>
      </c>
      <c r="U8" s="21">
        <f t="shared" si="3"/>
        <v>4.0290620871862574E-2</v>
      </c>
      <c r="V8" s="21">
        <f t="shared" si="0"/>
        <v>0.20782208588957049</v>
      </c>
      <c r="W8" s="23"/>
    </row>
    <row r="9" spans="1:27" x14ac:dyDescent="0.35">
      <c r="A9" s="24">
        <v>43770</v>
      </c>
      <c r="B9" s="20">
        <v>484259.217305745</v>
      </c>
      <c r="C9" s="21"/>
      <c r="D9" s="21"/>
      <c r="E9" s="19" t="s">
        <v>4</v>
      </c>
      <c r="F9" s="5">
        <f>SUM(B23:B25)</f>
        <v>2696571.4227614813</v>
      </c>
      <c r="G9" s="12">
        <f t="shared" si="1"/>
        <v>0.86358415696966817</v>
      </c>
      <c r="H9" s="12">
        <f>(SUM(B23:B25)-SUM(B20:B22))/SUM(B20:B22)</f>
        <v>0.14206523989293038</v>
      </c>
      <c r="I9" s="23"/>
      <c r="J9" s="22">
        <v>43770</v>
      </c>
      <c r="K9" s="27">
        <v>41246</v>
      </c>
      <c r="L9" s="21"/>
      <c r="M9" s="21"/>
      <c r="N9" s="19" t="s">
        <v>4</v>
      </c>
      <c r="O9" s="5">
        <f>SUM(K23:K25)</f>
        <v>255038</v>
      </c>
      <c r="P9" s="12">
        <f t="shared" si="2"/>
        <v>0.68118865399700723</v>
      </c>
      <c r="Q9" s="12">
        <f>(SUM(K23:K25)-SUM(K20:K22))/SUM(K20:K22)</f>
        <v>-0.18422820294657652</v>
      </c>
      <c r="R9" s="23"/>
      <c r="S9" s="23" t="s">
        <v>4</v>
      </c>
      <c r="T9" s="26">
        <v>155.30000000000001</v>
      </c>
      <c r="U9" s="21">
        <f t="shared" si="3"/>
        <v>8.4497206703910782E-2</v>
      </c>
      <c r="V9" s="21">
        <f t="shared" si="0"/>
        <v>-1.3968253968253895E-2</v>
      </c>
      <c r="W9" s="23"/>
    </row>
    <row r="10" spans="1:27" x14ac:dyDescent="0.35">
      <c r="A10" s="24">
        <v>43800</v>
      </c>
      <c r="B10" s="20">
        <v>648040.307810887</v>
      </c>
      <c r="C10" s="21"/>
      <c r="D10" s="21"/>
      <c r="E10" s="19" t="s">
        <v>3</v>
      </c>
      <c r="F10" s="5">
        <f>SUM(B26:B28)</f>
        <v>2692091.6547784843</v>
      </c>
      <c r="G10" s="12">
        <f t="shared" si="1"/>
        <v>0.31974521449641907</v>
      </c>
      <c r="H10" s="12">
        <f>(SUM(B26:B28)-SUM(B23:B25))/SUM(B23:B25)</f>
        <v>-1.6612828961931959E-3</v>
      </c>
      <c r="I10" s="23"/>
      <c r="J10" s="22">
        <v>43800</v>
      </c>
      <c r="K10" s="27">
        <v>68847</v>
      </c>
      <c r="L10" s="21"/>
      <c r="M10" s="21"/>
      <c r="N10" s="19" t="s">
        <v>3</v>
      </c>
      <c r="O10" s="5">
        <f>SUM(K26:K28)</f>
        <v>275390</v>
      </c>
      <c r="P10" s="12">
        <f t="shared" si="2"/>
        <v>-0.18138580898308612</v>
      </c>
      <c r="Q10" s="12">
        <f>(SUM(K26:K28)-SUM(K23:K25))/SUM(K23:K25)</f>
        <v>7.9799872960107904E-2</v>
      </c>
      <c r="R10" s="23"/>
      <c r="S10" s="23" t="s">
        <v>3</v>
      </c>
      <c r="T10" s="26">
        <v>187.5</v>
      </c>
      <c r="U10" s="21">
        <f t="shared" si="3"/>
        <v>1.042483660130719</v>
      </c>
      <c r="V10" s="21">
        <f t="shared" si="0"/>
        <v>0.20734063103670305</v>
      </c>
      <c r="W10" s="23"/>
    </row>
    <row r="11" spans="1:27" x14ac:dyDescent="0.35">
      <c r="A11" s="24">
        <v>43831</v>
      </c>
      <c r="B11" s="20">
        <v>563684.8422841361</v>
      </c>
      <c r="C11" s="21"/>
      <c r="D11" s="21"/>
      <c r="E11" s="19" t="s">
        <v>2</v>
      </c>
      <c r="F11" s="5">
        <f>SUM(B29:B31)</f>
        <v>2545724.1893532122</v>
      </c>
      <c r="G11" s="12">
        <f t="shared" si="1"/>
        <v>0.12586905771461673</v>
      </c>
      <c r="H11" s="12">
        <f>(SUM(B29:B31)-SUM(B26:B28))/SUM(B26:B28)</f>
        <v>-5.4369421325410144E-2</v>
      </c>
      <c r="I11" s="23"/>
      <c r="J11" s="22">
        <v>43831</v>
      </c>
      <c r="K11" s="27">
        <v>52149</v>
      </c>
      <c r="L11" s="21"/>
      <c r="M11" s="21"/>
      <c r="N11" s="19" t="s">
        <v>2</v>
      </c>
      <c r="O11" s="5">
        <f>SUM(K29:K31)</f>
        <v>226748</v>
      </c>
      <c r="P11" s="12">
        <f t="shared" si="2"/>
        <v>-0.22925426505729232</v>
      </c>
      <c r="Q11" s="12">
        <f>(SUM(K29:K31)-SUM(K26:K28))/SUM(K26:K28)</f>
        <v>-0.17662950724427176</v>
      </c>
      <c r="R11" s="23"/>
      <c r="S11" s="23" t="s">
        <v>2</v>
      </c>
      <c r="T11" s="26">
        <v>193.9</v>
      </c>
      <c r="U11" s="21">
        <f t="shared" si="3"/>
        <v>0.48696319018404904</v>
      </c>
      <c r="V11" s="21">
        <f t="shared" si="0"/>
        <v>3.4133333333333363E-2</v>
      </c>
      <c r="W11" s="23"/>
    </row>
    <row r="12" spans="1:27" x14ac:dyDescent="0.35">
      <c r="A12" s="24">
        <v>43862</v>
      </c>
      <c r="B12" s="20">
        <v>456245.81026108575</v>
      </c>
      <c r="C12" s="21"/>
      <c r="D12" s="21"/>
      <c r="E12" s="19" t="s">
        <v>1</v>
      </c>
      <c r="F12" s="5">
        <f>SUM(B32:B34)</f>
        <v>2405471.0702057481</v>
      </c>
      <c r="G12" s="12">
        <f t="shared" si="1"/>
        <v>1.8776981637185077E-2</v>
      </c>
      <c r="H12" s="12">
        <f>(SUM(B32:B34)-SUM(B29:B31))/SUM(B29:B31)</f>
        <v>-5.509360351527242E-2</v>
      </c>
      <c r="I12" s="23"/>
      <c r="J12" s="22">
        <v>43862</v>
      </c>
      <c r="K12" s="27">
        <v>44650</v>
      </c>
      <c r="L12" s="21"/>
      <c r="M12" s="21"/>
      <c r="N12" s="19" t="s">
        <v>1</v>
      </c>
      <c r="O12" s="5">
        <f>SUM(K32:K34)</f>
        <v>230984</v>
      </c>
      <c r="P12" s="12">
        <f t="shared" si="2"/>
        <v>-0.26116801115681598</v>
      </c>
      <c r="Q12" s="12">
        <f>(SUM(K32:K34)-SUM(K29:K31))/SUM(K29:K31)</f>
        <v>1.8681531920898973E-2</v>
      </c>
      <c r="R12" s="23"/>
      <c r="S12" s="23" t="s">
        <v>1</v>
      </c>
      <c r="T12" s="26">
        <v>203.3</v>
      </c>
      <c r="U12" s="21">
        <f t="shared" si="3"/>
        <v>0.29079365079365088</v>
      </c>
      <c r="V12" s="21">
        <f t="shared" si="0"/>
        <v>4.8478597215059337E-2</v>
      </c>
      <c r="W12" s="23"/>
    </row>
    <row r="13" spans="1:27" x14ac:dyDescent="0.35">
      <c r="A13" s="24">
        <v>43891</v>
      </c>
      <c r="B13" s="20">
        <v>427050.64565722411</v>
      </c>
      <c r="C13" s="21"/>
      <c r="D13" s="21"/>
      <c r="E13" s="19" t="s">
        <v>0</v>
      </c>
      <c r="F13" s="5">
        <f>SUM(B35:B37)</f>
        <v>2097557.3486238299</v>
      </c>
      <c r="G13" s="12">
        <f t="shared" si="1"/>
        <v>-0.22213914642921576</v>
      </c>
      <c r="H13" s="12">
        <f>(SUM(B35:B37)-SUM(B32:B34))/SUM(B32:B34)</f>
        <v>-0.12800558085929559</v>
      </c>
      <c r="I13" s="23"/>
      <c r="J13" s="22">
        <v>43891</v>
      </c>
      <c r="K13" s="27">
        <v>54902</v>
      </c>
      <c r="L13" s="21"/>
      <c r="M13" s="21"/>
      <c r="N13" s="19" t="s">
        <v>0</v>
      </c>
      <c r="O13" s="5">
        <f>SUM(K35:K37)</f>
        <v>256830</v>
      </c>
      <c r="P13" s="12">
        <f t="shared" si="2"/>
        <v>7.0264039084371741E-3</v>
      </c>
      <c r="Q13" s="12">
        <f>(SUM(K35:K37)-SUM(K32:K34))/SUM(K32:K34)</f>
        <v>0.11189519620406609</v>
      </c>
      <c r="R13" s="23"/>
      <c r="S13" s="23" t="s">
        <v>0</v>
      </c>
      <c r="T13" s="25">
        <v>203.4</v>
      </c>
      <c r="U13" s="21">
        <f t="shared" si="3"/>
        <v>0.30972311654861551</v>
      </c>
      <c r="V13" s="21">
        <f t="shared" si="0"/>
        <v>4.9188391539593855E-4</v>
      </c>
      <c r="W13" s="23"/>
    </row>
    <row r="14" spans="1:27" x14ac:dyDescent="0.35">
      <c r="A14" s="24">
        <v>43922</v>
      </c>
      <c r="B14" s="20">
        <v>622139.18822683336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101134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</row>
    <row r="15" spans="1:27" x14ac:dyDescent="0.35">
      <c r="A15" s="24">
        <v>43952</v>
      </c>
      <c r="B15" s="20">
        <v>701108.15449877875</v>
      </c>
      <c r="C15" s="21">
        <f t="shared" ref="C15:C39" si="4">(B15-B3)/B3</f>
        <v>8.1346106081480379E-2</v>
      </c>
      <c r="D15" s="21"/>
      <c r="E15" s="21"/>
      <c r="F15" s="21"/>
      <c r="G15" s="21"/>
      <c r="H15" s="21"/>
      <c r="I15" s="23"/>
      <c r="J15" s="22">
        <v>43952</v>
      </c>
      <c r="K15" s="27">
        <v>118013</v>
      </c>
      <c r="L15" s="21">
        <f t="shared" ref="L15:L39" si="5">(K15-K3)/K3</f>
        <v>1.2297736462230284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</row>
    <row r="16" spans="1:27" x14ac:dyDescent="0.35">
      <c r="A16" s="24">
        <v>43983</v>
      </c>
      <c r="B16" s="20">
        <v>716609.76394002349</v>
      </c>
      <c r="C16" s="21">
        <f t="shared" si="4"/>
        <v>0.16488513000030494</v>
      </c>
      <c r="D16" s="21"/>
      <c r="E16" s="21"/>
      <c r="F16" s="21"/>
      <c r="G16" s="21"/>
      <c r="H16" s="21"/>
      <c r="I16" s="23"/>
      <c r="J16" s="22">
        <v>43983</v>
      </c>
      <c r="K16" s="27">
        <v>117263</v>
      </c>
      <c r="L16" s="21">
        <f t="shared" si="5"/>
        <v>1.102768712118495</v>
      </c>
      <c r="M16" s="21"/>
      <c r="N16" s="21"/>
      <c r="O16" s="21"/>
      <c r="P16" s="21"/>
      <c r="Q16" s="21"/>
      <c r="R16" s="23"/>
      <c r="W16" s="23"/>
    </row>
    <row r="17" spans="1:23" x14ac:dyDescent="0.35">
      <c r="A17" s="24">
        <v>44013</v>
      </c>
      <c r="B17" s="20">
        <v>894268.84835579095</v>
      </c>
      <c r="C17" s="21">
        <f t="shared" si="4"/>
        <v>0.34643142636530638</v>
      </c>
      <c r="D17" s="21"/>
      <c r="E17" s="21"/>
      <c r="F17" s="21"/>
      <c r="G17" s="21"/>
      <c r="H17" s="21"/>
      <c r="I17" s="23"/>
      <c r="J17" s="22">
        <v>44013</v>
      </c>
      <c r="K17" s="27">
        <v>112654</v>
      </c>
      <c r="L17" s="21">
        <f t="shared" si="5"/>
        <v>1.2117642439235088</v>
      </c>
      <c r="M17" s="21"/>
      <c r="N17" s="21"/>
      <c r="O17" s="21"/>
      <c r="P17" s="21"/>
      <c r="Q17" s="21"/>
      <c r="R17" s="23"/>
      <c r="W17" s="23"/>
    </row>
    <row r="18" spans="1:23" x14ac:dyDescent="0.35">
      <c r="A18" s="24">
        <v>44044</v>
      </c>
      <c r="B18" s="20">
        <v>695055.03647128562</v>
      </c>
      <c r="C18" s="21">
        <f t="shared" si="4"/>
        <v>3.5388652778321594E-2</v>
      </c>
      <c r="D18" s="21"/>
      <c r="E18" s="21"/>
      <c r="F18" s="21"/>
      <c r="G18" s="21"/>
      <c r="H18" s="21"/>
      <c r="I18" s="23"/>
      <c r="J18" s="22">
        <v>44044</v>
      </c>
      <c r="K18" s="27">
        <v>93225</v>
      </c>
      <c r="L18" s="21">
        <f t="shared" si="5"/>
        <v>0.59620916375590716</v>
      </c>
      <c r="M18" s="21"/>
      <c r="N18" s="21"/>
      <c r="O18" s="21"/>
      <c r="P18" s="21"/>
      <c r="Q18" s="21"/>
      <c r="R18" s="23"/>
      <c r="W18" s="23"/>
    </row>
    <row r="19" spans="1:23" x14ac:dyDescent="0.35">
      <c r="A19" s="24">
        <v>44075</v>
      </c>
      <c r="B19" s="20">
        <v>671795.35626898543</v>
      </c>
      <c r="C19" s="21">
        <f t="shared" si="4"/>
        <v>0.22905306979707785</v>
      </c>
      <c r="D19" s="21"/>
      <c r="E19" s="21"/>
      <c r="F19" s="21"/>
      <c r="G19" s="21"/>
      <c r="H19" s="21"/>
      <c r="I19" s="23"/>
      <c r="J19" s="22">
        <v>44075</v>
      </c>
      <c r="K19" s="27">
        <v>88314</v>
      </c>
      <c r="L19" s="21">
        <f t="shared" si="5"/>
        <v>0.80398324992339909</v>
      </c>
      <c r="M19" s="21"/>
      <c r="N19" s="21"/>
      <c r="O19" s="21"/>
      <c r="P19" s="21"/>
      <c r="Q19" s="21"/>
      <c r="R19" s="23"/>
      <c r="W19" s="23"/>
    </row>
    <row r="20" spans="1:23" x14ac:dyDescent="0.35">
      <c r="A20" s="24">
        <v>44105</v>
      </c>
      <c r="B20" s="20">
        <v>663053.82830390509</v>
      </c>
      <c r="C20" s="21">
        <f t="shared" si="4"/>
        <v>0.23531368325176263</v>
      </c>
      <c r="D20" s="21"/>
      <c r="E20" s="21"/>
      <c r="F20" s="21"/>
      <c r="G20" s="21"/>
      <c r="H20" s="21"/>
      <c r="I20" s="23"/>
      <c r="J20" s="22">
        <v>44105</v>
      </c>
      <c r="K20" s="27">
        <v>82728</v>
      </c>
      <c r="L20" s="21">
        <f t="shared" si="5"/>
        <v>1.0373845585519024</v>
      </c>
      <c r="M20" s="21"/>
      <c r="N20" s="21"/>
      <c r="O20" s="21"/>
      <c r="P20" s="21"/>
      <c r="Q20" s="21"/>
      <c r="R20" s="23"/>
      <c r="W20" s="23"/>
    </row>
    <row r="21" spans="1:23" x14ac:dyDescent="0.35">
      <c r="A21" s="24">
        <v>44136</v>
      </c>
      <c r="B21" s="20">
        <v>660795.30212855549</v>
      </c>
      <c r="C21" s="21">
        <f t="shared" si="4"/>
        <v>0.36454873446704378</v>
      </c>
      <c r="D21" s="21"/>
      <c r="E21" s="21"/>
      <c r="F21" s="21"/>
      <c r="G21" s="21"/>
      <c r="H21" s="21"/>
      <c r="I21" s="23"/>
      <c r="J21" s="22">
        <v>44136</v>
      </c>
      <c r="K21" s="27">
        <v>72715</v>
      </c>
      <c r="L21" s="21">
        <f t="shared" si="5"/>
        <v>0.76295883237162387</v>
      </c>
      <c r="M21" s="21"/>
      <c r="N21" s="21"/>
      <c r="O21" s="21"/>
      <c r="P21" s="21"/>
      <c r="Q21" s="21"/>
      <c r="R21" s="23"/>
      <c r="W21" s="23"/>
    </row>
    <row r="22" spans="1:23" x14ac:dyDescent="0.35">
      <c r="A22" s="24">
        <v>44166</v>
      </c>
      <c r="B22" s="20">
        <v>1037286.9312992557</v>
      </c>
      <c r="C22" s="21">
        <f t="shared" si="4"/>
        <v>0.60065187118261754</v>
      </c>
      <c r="D22" s="21"/>
      <c r="E22" s="21"/>
      <c r="F22" s="21"/>
      <c r="G22" s="21"/>
      <c r="H22" s="21"/>
      <c r="I22" s="23"/>
      <c r="J22" s="22">
        <v>44166</v>
      </c>
      <c r="K22" s="27">
        <v>157191</v>
      </c>
      <c r="L22" s="21">
        <f t="shared" si="5"/>
        <v>1.2831931674582771</v>
      </c>
      <c r="M22" s="21"/>
      <c r="N22" s="21"/>
      <c r="O22" s="21"/>
      <c r="P22" s="21"/>
      <c r="Q22" s="21"/>
      <c r="R22" s="21"/>
      <c r="W22" s="23"/>
    </row>
    <row r="23" spans="1:23" x14ac:dyDescent="0.35">
      <c r="A23" s="24">
        <v>44197</v>
      </c>
      <c r="B23" s="20">
        <v>1179950.6118473392</v>
      </c>
      <c r="C23" s="21">
        <f t="shared" si="4"/>
        <v>1.0932807188250817</v>
      </c>
      <c r="D23" s="21"/>
      <c r="E23" s="21"/>
      <c r="F23" s="21"/>
      <c r="G23" s="21"/>
      <c r="H23" s="21"/>
      <c r="I23" s="23"/>
      <c r="J23" s="22">
        <v>44197</v>
      </c>
      <c r="K23" s="27">
        <v>99029</v>
      </c>
      <c r="L23" s="21">
        <f t="shared" si="5"/>
        <v>0.89896258796908857</v>
      </c>
      <c r="M23" s="21"/>
      <c r="N23" s="21"/>
      <c r="O23" s="21"/>
      <c r="P23" s="21"/>
      <c r="Q23" s="21"/>
      <c r="R23" s="23"/>
      <c r="W23" s="23"/>
    </row>
    <row r="24" spans="1:23" x14ac:dyDescent="0.35">
      <c r="A24" s="24">
        <v>44228</v>
      </c>
      <c r="B24" s="20">
        <v>755930.99158859451</v>
      </c>
      <c r="C24" s="21">
        <f t="shared" si="4"/>
        <v>0.65685026489561515</v>
      </c>
      <c r="D24" s="21"/>
      <c r="E24" s="21"/>
      <c r="F24" s="21"/>
      <c r="G24" s="21"/>
      <c r="H24" s="21"/>
      <c r="I24" s="23"/>
      <c r="J24" s="22">
        <v>44228</v>
      </c>
      <c r="K24" s="27">
        <v>67822</v>
      </c>
      <c r="L24" s="21">
        <f t="shared" si="5"/>
        <v>0.51896976483762602</v>
      </c>
      <c r="M24" s="21"/>
      <c r="N24" s="21"/>
      <c r="O24" s="21"/>
      <c r="P24" s="21"/>
      <c r="Q24" s="21"/>
      <c r="R24" s="23"/>
      <c r="W24" s="23"/>
    </row>
    <row r="25" spans="1:23" x14ac:dyDescent="0.35">
      <c r="A25" s="24">
        <v>44256</v>
      </c>
      <c r="B25" s="20">
        <v>760689.8193255479</v>
      </c>
      <c r="C25" s="21">
        <f t="shared" si="4"/>
        <v>0.78126371441227638</v>
      </c>
      <c r="D25" s="21"/>
      <c r="E25" s="21"/>
      <c r="F25" s="21"/>
      <c r="G25" s="21"/>
      <c r="H25" s="21"/>
      <c r="I25" s="23"/>
      <c r="J25" s="22">
        <v>44256</v>
      </c>
      <c r="K25" s="27">
        <v>88187</v>
      </c>
      <c r="L25" s="21">
        <f t="shared" si="5"/>
        <v>0.60626206695566642</v>
      </c>
      <c r="M25" s="21"/>
      <c r="N25" s="21"/>
      <c r="O25" s="21"/>
      <c r="P25" s="21"/>
      <c r="Q25" s="21"/>
      <c r="R25" s="23"/>
      <c r="W25" s="23"/>
    </row>
    <row r="26" spans="1:23" x14ac:dyDescent="0.35">
      <c r="A26" s="24">
        <v>44287</v>
      </c>
      <c r="B26" s="20">
        <v>896265.73391498299</v>
      </c>
      <c r="C26" s="21">
        <f t="shared" si="4"/>
        <v>0.44061931939931498</v>
      </c>
      <c r="D26" s="21"/>
      <c r="E26" s="21"/>
      <c r="F26" s="21"/>
      <c r="G26" s="21"/>
      <c r="H26" s="21"/>
      <c r="I26" s="23"/>
      <c r="J26" s="22">
        <v>44287</v>
      </c>
      <c r="K26" s="27">
        <v>102954</v>
      </c>
      <c r="L26" s="21">
        <f t="shared" si="5"/>
        <v>1.7995926196926849E-2</v>
      </c>
      <c r="M26" s="21"/>
      <c r="N26" s="21"/>
      <c r="O26" s="21"/>
      <c r="P26" s="21"/>
      <c r="Q26" s="21"/>
      <c r="R26" s="23"/>
      <c r="W26" s="23"/>
    </row>
    <row r="27" spans="1:23" x14ac:dyDescent="0.35">
      <c r="A27" s="24">
        <v>44317</v>
      </c>
      <c r="B27" s="20">
        <v>938565.17309359135</v>
      </c>
      <c r="C27" s="21">
        <f t="shared" si="4"/>
        <v>0.33868814257989954</v>
      </c>
      <c r="D27" s="21"/>
      <c r="E27" s="21"/>
      <c r="F27" s="21"/>
      <c r="G27" s="21"/>
      <c r="H27" s="21"/>
      <c r="I27" s="23"/>
      <c r="J27" s="22">
        <v>44317</v>
      </c>
      <c r="K27" s="27">
        <v>92290</v>
      </c>
      <c r="L27" s="21">
        <f t="shared" si="5"/>
        <v>-0.21796751205375678</v>
      </c>
      <c r="M27" s="21"/>
      <c r="N27" s="21"/>
      <c r="O27" s="21"/>
      <c r="P27" s="21"/>
      <c r="Q27" s="21"/>
      <c r="R27" s="23"/>
      <c r="W27" s="23"/>
    </row>
    <row r="28" spans="1:23" x14ac:dyDescent="0.35">
      <c r="A28" s="24">
        <v>44348</v>
      </c>
      <c r="B28" s="20">
        <v>857260.74776990991</v>
      </c>
      <c r="C28" s="21">
        <f t="shared" si="4"/>
        <v>0.1962727706312109</v>
      </c>
      <c r="D28" s="21"/>
      <c r="E28" s="21"/>
      <c r="F28" s="21"/>
      <c r="G28" s="21"/>
      <c r="H28" s="21"/>
      <c r="I28" s="23"/>
      <c r="J28" s="22">
        <v>44348</v>
      </c>
      <c r="K28" s="27">
        <v>80146</v>
      </c>
      <c r="L28" s="21">
        <f t="shared" si="5"/>
        <v>-0.31652780501948613</v>
      </c>
      <c r="M28" s="21"/>
      <c r="N28" s="21"/>
      <c r="O28" s="21"/>
      <c r="P28" s="21"/>
      <c r="Q28" s="21"/>
      <c r="R28" s="23"/>
      <c r="W28" s="23"/>
    </row>
    <row r="29" spans="1:23" x14ac:dyDescent="0.35">
      <c r="A29" s="24">
        <v>44378</v>
      </c>
      <c r="B29" s="20">
        <v>872382.23884496</v>
      </c>
      <c r="C29" s="21">
        <f t="shared" si="4"/>
        <v>-2.4474306078168584E-2</v>
      </c>
      <c r="D29" s="21"/>
      <c r="E29" s="21"/>
      <c r="F29" s="21"/>
      <c r="G29" s="21"/>
      <c r="H29" s="21"/>
      <c r="I29" s="23"/>
      <c r="J29" s="22">
        <v>44378</v>
      </c>
      <c r="K29" s="27">
        <v>80296</v>
      </c>
      <c r="L29" s="21">
        <f t="shared" si="5"/>
        <v>-0.28723347595291776</v>
      </c>
      <c r="M29" s="21"/>
      <c r="N29" s="21"/>
      <c r="O29" s="21"/>
      <c r="P29" s="21"/>
      <c r="Q29" s="21"/>
      <c r="R29" s="23"/>
      <c r="W29" s="23"/>
    </row>
    <row r="30" spans="1:23" x14ac:dyDescent="0.35">
      <c r="A30" s="24">
        <v>44409</v>
      </c>
      <c r="B30" s="20">
        <v>804124.96029093792</v>
      </c>
      <c r="C30" s="21">
        <f t="shared" si="4"/>
        <v>0.15692271560736792</v>
      </c>
      <c r="D30" s="21"/>
      <c r="E30" s="21"/>
      <c r="F30" s="21"/>
      <c r="G30" s="21"/>
      <c r="H30" s="21"/>
      <c r="I30" s="23"/>
      <c r="J30" s="22">
        <v>44409</v>
      </c>
      <c r="K30" s="27">
        <v>62922</v>
      </c>
      <c r="L30" s="21">
        <f t="shared" si="5"/>
        <v>-0.32505229283990345</v>
      </c>
      <c r="M30" s="21"/>
      <c r="N30" s="21"/>
      <c r="O30" s="21"/>
      <c r="P30" s="21"/>
      <c r="Q30" s="21"/>
      <c r="R30" s="23"/>
      <c r="W30" s="23"/>
    </row>
    <row r="31" spans="1:23" x14ac:dyDescent="0.35">
      <c r="A31" s="24">
        <v>44440</v>
      </c>
      <c r="B31" s="20">
        <v>869216.99021731433</v>
      </c>
      <c r="C31" s="21">
        <f t="shared" si="4"/>
        <v>0.2938716859324072</v>
      </c>
      <c r="D31" s="21"/>
      <c r="E31" s="21"/>
      <c r="F31" s="21"/>
      <c r="G31" s="21"/>
      <c r="H31" s="21"/>
      <c r="I31" s="23"/>
      <c r="J31" s="22">
        <v>44440</v>
      </c>
      <c r="K31" s="27">
        <v>83530</v>
      </c>
      <c r="L31" s="21">
        <f t="shared" si="5"/>
        <v>-5.4170346717394749E-2</v>
      </c>
      <c r="M31" s="21"/>
      <c r="N31" s="21"/>
      <c r="O31" s="21"/>
      <c r="P31" s="21"/>
      <c r="Q31" s="21"/>
      <c r="R31" s="23"/>
      <c r="W31" s="23"/>
    </row>
    <row r="32" spans="1:23" x14ac:dyDescent="0.35">
      <c r="A32" s="24">
        <v>44470</v>
      </c>
      <c r="B32" s="20">
        <v>832937.23372180806</v>
      </c>
      <c r="C32" s="21">
        <f t="shared" si="4"/>
        <v>0.25621359558765472</v>
      </c>
      <c r="D32" s="21"/>
      <c r="E32" s="21"/>
      <c r="F32" s="21"/>
      <c r="G32" s="21"/>
      <c r="H32" s="21"/>
      <c r="I32" s="23"/>
      <c r="J32" s="22">
        <v>44470</v>
      </c>
      <c r="K32" s="27">
        <v>79264</v>
      </c>
      <c r="L32" s="21">
        <f t="shared" si="5"/>
        <v>-4.1872159365631947E-2</v>
      </c>
      <c r="M32" s="21"/>
      <c r="N32" s="21"/>
      <c r="O32" s="21"/>
      <c r="P32" s="21"/>
      <c r="Q32" s="21"/>
      <c r="R32" s="23"/>
      <c r="W32" s="23"/>
    </row>
    <row r="33" spans="1:23" x14ac:dyDescent="0.35">
      <c r="A33" s="24">
        <v>44501</v>
      </c>
      <c r="B33" s="20">
        <v>703171.64011000108</v>
      </c>
      <c r="C33" s="21">
        <f t="shared" si="4"/>
        <v>6.4129296689826379E-2</v>
      </c>
      <c r="D33" s="21"/>
      <c r="E33" s="21"/>
      <c r="F33" s="21"/>
      <c r="G33" s="21"/>
      <c r="H33" s="21"/>
      <c r="I33" s="23"/>
      <c r="J33" s="22">
        <v>44501</v>
      </c>
      <c r="K33" s="27">
        <v>70009</v>
      </c>
      <c r="L33" s="21">
        <f t="shared" si="5"/>
        <v>-3.721377982534553E-2</v>
      </c>
      <c r="M33" s="21"/>
      <c r="N33" s="21"/>
      <c r="O33" s="21"/>
      <c r="P33" s="21"/>
      <c r="Q33" s="21"/>
      <c r="R33" s="23"/>
      <c r="W33" s="23"/>
    </row>
    <row r="34" spans="1:23" x14ac:dyDescent="0.35">
      <c r="A34" s="24">
        <v>44531</v>
      </c>
      <c r="B34" s="20">
        <v>869362.19637393928</v>
      </c>
      <c r="C34" s="21">
        <f t="shared" si="4"/>
        <v>-0.16188841279912972</v>
      </c>
      <c r="D34" s="21"/>
      <c r="E34" s="21"/>
      <c r="F34" s="21"/>
      <c r="G34" s="21"/>
      <c r="H34" s="21"/>
      <c r="I34" s="23"/>
      <c r="J34" s="22">
        <v>44531</v>
      </c>
      <c r="K34" s="27">
        <v>81711</v>
      </c>
      <c r="L34" s="21">
        <f t="shared" si="5"/>
        <v>-0.48018016298643051</v>
      </c>
      <c r="M34" s="21"/>
      <c r="N34" s="21"/>
      <c r="O34" s="21"/>
      <c r="P34" s="21"/>
      <c r="Q34" s="21"/>
      <c r="R34" s="23"/>
      <c r="W34" s="23"/>
    </row>
    <row r="35" spans="1:23" x14ac:dyDescent="0.35">
      <c r="A35" s="24">
        <v>44562</v>
      </c>
      <c r="B35" s="20">
        <v>775184.01037942036</v>
      </c>
      <c r="C35" s="21">
        <f t="shared" si="4"/>
        <v>-0.34303690120912206</v>
      </c>
      <c r="D35" s="21"/>
      <c r="E35" s="21"/>
      <c r="F35" s="21"/>
      <c r="G35" s="21"/>
      <c r="H35" s="21"/>
      <c r="I35" s="23"/>
      <c r="J35" s="22">
        <v>44562</v>
      </c>
      <c r="K35" s="27">
        <v>82984</v>
      </c>
      <c r="L35" s="21">
        <f t="shared" si="5"/>
        <v>-0.1620232457159014</v>
      </c>
      <c r="M35" s="21"/>
      <c r="N35" s="21"/>
      <c r="O35" s="21"/>
      <c r="P35" s="21"/>
      <c r="Q35" s="21"/>
      <c r="R35" s="23"/>
      <c r="W35" s="23"/>
    </row>
    <row r="36" spans="1:23" x14ac:dyDescent="0.35">
      <c r="A36" s="24">
        <v>44593</v>
      </c>
      <c r="B36" s="20">
        <v>646615.37225587084</v>
      </c>
      <c r="C36" s="21">
        <f t="shared" si="4"/>
        <v>-0.14461058026341281</v>
      </c>
      <c r="D36" s="21"/>
      <c r="E36" s="21"/>
      <c r="F36" s="21"/>
      <c r="G36" s="21"/>
      <c r="H36" s="21"/>
      <c r="I36" s="23"/>
      <c r="J36" s="22">
        <v>44593</v>
      </c>
      <c r="K36" s="27">
        <v>111004</v>
      </c>
      <c r="L36" s="21">
        <f t="shared" si="5"/>
        <v>0.63669605732653123</v>
      </c>
      <c r="M36" s="21"/>
      <c r="N36" s="21"/>
      <c r="O36" s="21"/>
      <c r="P36" s="21"/>
      <c r="Q36" s="21"/>
      <c r="R36" s="23"/>
      <c r="W36" s="23"/>
    </row>
    <row r="37" spans="1:23" x14ac:dyDescent="0.35">
      <c r="A37" s="24">
        <v>44621</v>
      </c>
      <c r="B37" s="20">
        <v>675757.96598853869</v>
      </c>
      <c r="C37" s="21">
        <f t="shared" si="4"/>
        <v>-0.11165109770012765</v>
      </c>
      <c r="D37" s="21"/>
      <c r="E37" s="21"/>
      <c r="F37" s="21"/>
      <c r="G37" s="21"/>
      <c r="H37" s="21"/>
      <c r="I37" s="23"/>
      <c r="J37" s="22">
        <v>44621</v>
      </c>
      <c r="K37" s="27">
        <v>62842</v>
      </c>
      <c r="L37" s="21">
        <f t="shared" si="5"/>
        <v>-0.2874006372821391</v>
      </c>
      <c r="M37" s="21"/>
      <c r="N37" s="21"/>
      <c r="O37" s="21"/>
      <c r="P37" s="21"/>
      <c r="Q37" s="21"/>
      <c r="R37" s="23"/>
      <c r="W37" s="23"/>
    </row>
    <row r="38" spans="1:23" x14ac:dyDescent="0.35">
      <c r="A38" s="24">
        <v>44652</v>
      </c>
      <c r="B38" s="20">
        <v>790786.89473488193</v>
      </c>
      <c r="C38" s="21">
        <f t="shared" si="4"/>
        <v>-0.11768701534461035</v>
      </c>
      <c r="D38" s="21"/>
      <c r="E38" s="21"/>
      <c r="F38" s="21"/>
      <c r="G38" s="21"/>
      <c r="H38" s="21"/>
      <c r="I38" s="23"/>
      <c r="J38" s="22">
        <v>44652</v>
      </c>
      <c r="K38" s="27">
        <v>61108</v>
      </c>
      <c r="L38" s="21">
        <f t="shared" si="5"/>
        <v>-0.40645336752335992</v>
      </c>
      <c r="M38" s="21"/>
      <c r="N38" s="21"/>
      <c r="O38" s="21"/>
      <c r="P38" s="21"/>
      <c r="Q38" s="21"/>
      <c r="R38" s="23"/>
      <c r="W38" s="23"/>
    </row>
    <row r="39" spans="1:23" x14ac:dyDescent="0.35">
      <c r="A39" s="24">
        <v>44682</v>
      </c>
      <c r="B39" s="20">
        <v>798854.70966517692</v>
      </c>
      <c r="C39" s="21">
        <f t="shared" si="4"/>
        <v>-0.14885536714293027</v>
      </c>
      <c r="D39" s="21"/>
      <c r="E39" s="21"/>
      <c r="F39" s="21"/>
      <c r="G39" s="21"/>
      <c r="H39" s="21"/>
      <c r="I39" s="23"/>
      <c r="J39" s="22">
        <v>44682</v>
      </c>
      <c r="K39" s="27">
        <v>81734</v>
      </c>
      <c r="L39" s="21">
        <f t="shared" si="5"/>
        <v>-0.11437858922960234</v>
      </c>
      <c r="M39" s="21"/>
      <c r="N39" s="21"/>
      <c r="O39" s="21"/>
      <c r="P39" s="21"/>
      <c r="Q39" s="21"/>
      <c r="R39" s="23"/>
      <c r="W39" s="23"/>
    </row>
    <row r="40" spans="1:23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</row>
    <row r="41" spans="1:23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23"/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4A76-4958-4966-9C84-D824CD467A48}">
  <dimension ref="A1:AA41"/>
  <sheetViews>
    <sheetView zoomScale="65" zoomScaleNormal="65" workbookViewId="0">
      <selection activeCell="Y7" sqref="Y7"/>
    </sheetView>
  </sheetViews>
  <sheetFormatPr defaultRowHeight="14.5" x14ac:dyDescent="0.35"/>
  <cols>
    <col min="1" max="1" width="10.36328125" bestFit="1" customWidth="1"/>
    <col min="2" max="2" width="13.453125" bestFit="1" customWidth="1"/>
    <col min="3" max="3" width="10.453125" bestFit="1" customWidth="1"/>
    <col min="4" max="4" width="8.81640625" style="19" customWidth="1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11.08984375" bestFit="1" customWidth="1"/>
    <col min="13" max="13" width="11.08984375" style="19" customWidth="1"/>
    <col min="14" max="14" width="7.179687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7.179687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19.453125" customWidth="1"/>
    <col min="25" max="25" width="11.81640625" bestFit="1" customWidth="1"/>
    <col min="26" max="26" width="12.453125" bestFit="1" customWidth="1"/>
    <col min="27" max="27" width="11.81640625" bestFit="1" customWidth="1"/>
  </cols>
  <sheetData>
    <row r="1" spans="1:27" x14ac:dyDescent="0.35">
      <c r="A1" s="22" t="s">
        <v>151</v>
      </c>
      <c r="B1" s="23"/>
      <c r="C1" s="21"/>
      <c r="D1" s="21"/>
      <c r="E1" s="21"/>
      <c r="F1" s="21"/>
      <c r="G1" s="21"/>
      <c r="H1" s="21"/>
      <c r="I1" s="23"/>
      <c r="J1" s="23" t="s">
        <v>152</v>
      </c>
      <c r="K1" s="23"/>
      <c r="L1" s="21"/>
      <c r="M1" s="21"/>
      <c r="N1" s="21"/>
      <c r="O1" s="21"/>
      <c r="P1" s="21"/>
      <c r="Q1" s="21"/>
      <c r="R1" s="23"/>
      <c r="S1" s="23" t="s">
        <v>215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15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7306110.6376835024</v>
      </c>
      <c r="C3" s="21"/>
      <c r="D3" s="21"/>
      <c r="E3" s="19" t="s">
        <v>10</v>
      </c>
      <c r="F3" s="5">
        <f>SUM(B5:B7)</f>
        <v>23925194.692574881</v>
      </c>
      <c r="G3" s="12"/>
      <c r="H3" s="12"/>
      <c r="I3" s="23"/>
      <c r="J3" s="22">
        <v>43586</v>
      </c>
      <c r="K3" s="27">
        <v>176639</v>
      </c>
      <c r="L3" s="21"/>
      <c r="M3" s="21"/>
      <c r="N3" s="19" t="s">
        <v>10</v>
      </c>
      <c r="O3" s="5">
        <f>SUM(K5:K7)</f>
        <v>552616</v>
      </c>
      <c r="P3" s="12"/>
      <c r="Q3" s="12"/>
      <c r="R3" s="23"/>
      <c r="S3" s="23" t="s">
        <v>10</v>
      </c>
      <c r="T3" s="28">
        <v>621.20000000000005</v>
      </c>
      <c r="U3" s="21"/>
      <c r="V3" s="21"/>
      <c r="W3" s="23"/>
      <c r="X3" s="19" t="s">
        <v>235</v>
      </c>
      <c r="Y3" s="19">
        <f>SLOPE(U7:U13,G7:G13)</f>
        <v>8.429317918516297</v>
      </c>
      <c r="Z3" s="19">
        <f>INTERCEPT(U7:U13,G7:G13)</f>
        <v>0.25346921766480035</v>
      </c>
      <c r="AA3" s="19">
        <f>RSQ(U7:U13,G7:G13)</f>
        <v>0.80976466767040578</v>
      </c>
    </row>
    <row r="4" spans="1:27" x14ac:dyDescent="0.35">
      <c r="A4" s="24">
        <v>43617</v>
      </c>
      <c r="B4" s="20">
        <v>10417681.634206176</v>
      </c>
      <c r="C4" s="21"/>
      <c r="D4" s="21"/>
      <c r="E4" s="19" t="s">
        <v>9</v>
      </c>
      <c r="F4" s="5">
        <f>SUM(B8:B10)</f>
        <v>11419776.349718489</v>
      </c>
      <c r="G4" s="12"/>
      <c r="H4" s="12">
        <f>(SUM(B8:B10)-SUM(B5:B7))/SUM(B5:B7)</f>
        <v>-0.52268825827935328</v>
      </c>
      <c r="I4" s="23"/>
      <c r="J4" s="22">
        <v>43617</v>
      </c>
      <c r="K4" s="27">
        <v>281847</v>
      </c>
      <c r="L4" s="21"/>
      <c r="M4" s="21"/>
      <c r="N4" s="19" t="s">
        <v>9</v>
      </c>
      <c r="O4" s="5">
        <f>SUM(K8:K10)</f>
        <v>267758</v>
      </c>
      <c r="P4" s="12"/>
      <c r="Q4" s="12">
        <f>(SUM(K8:K10)-SUM(K5:K7))/SUM(K5:K7)</f>
        <v>-0.51547186473066287</v>
      </c>
      <c r="R4" s="23"/>
      <c r="S4" s="23" t="s">
        <v>9</v>
      </c>
      <c r="T4" s="26">
        <v>261</v>
      </c>
      <c r="U4" s="21"/>
      <c r="V4" s="21">
        <f t="shared" ref="V4:V13" si="0">(T4-T3)/T3</f>
        <v>-0.57984546039922735</v>
      </c>
      <c r="W4" s="23"/>
      <c r="X4" s="19" t="s">
        <v>236</v>
      </c>
      <c r="Y4" s="19">
        <f>SLOPE(V4:V13,H4:H13)</f>
        <v>1.9065566699839553</v>
      </c>
      <c r="Z4" s="19">
        <f>INTERCEPT(V4:V13,H4:H13)</f>
        <v>0.54733881036408683</v>
      </c>
      <c r="AA4" s="19">
        <f>RSQ(V4:V13,H4:H13)</f>
        <v>0.55607201628598812</v>
      </c>
    </row>
    <row r="5" spans="1:27" x14ac:dyDescent="0.35">
      <c r="A5" s="24">
        <v>43647</v>
      </c>
      <c r="B5" s="20">
        <v>10098236.189871492</v>
      </c>
      <c r="C5" s="21"/>
      <c r="D5" s="21"/>
      <c r="E5" s="19" t="s">
        <v>8</v>
      </c>
      <c r="F5" s="5">
        <f>SUM(B11:B13)</f>
        <v>6925033.052658733</v>
      </c>
      <c r="G5" s="12"/>
      <c r="H5" s="12">
        <f>(SUM(B11:B13)-SUM(B8:B10))/SUM(B8:B10)</f>
        <v>-0.39359293557185615</v>
      </c>
      <c r="I5" s="23"/>
      <c r="J5" s="22">
        <v>43647</v>
      </c>
      <c r="K5" s="27">
        <v>255472</v>
      </c>
      <c r="L5" s="21"/>
      <c r="M5" s="21"/>
      <c r="N5" s="19" t="s">
        <v>8</v>
      </c>
      <c r="O5" s="5">
        <f>SUM(K11:K13)</f>
        <v>125061</v>
      </c>
      <c r="P5" s="12"/>
      <c r="Q5" s="12">
        <f>(SUM(K11:K13)-SUM(K8:K10))/SUM(K8:K10)</f>
        <v>-0.53293272283181081</v>
      </c>
      <c r="R5" s="23"/>
      <c r="S5" s="23" t="s">
        <v>8</v>
      </c>
      <c r="T5" s="29">
        <v>102.5</v>
      </c>
      <c r="U5" s="21"/>
      <c r="V5" s="21">
        <f t="shared" si="0"/>
        <v>-0.60727969348659006</v>
      </c>
      <c r="W5" s="23"/>
      <c r="X5" s="19" t="s">
        <v>237</v>
      </c>
      <c r="Y5" s="19">
        <f>SLOPE(U7:U13,P7:P13)</f>
        <v>2.2090101345396618</v>
      </c>
      <c r="Z5" s="19">
        <f>INTERCEPT(U7:U13,P7:P13)</f>
        <v>-0.28418999509187515</v>
      </c>
      <c r="AA5" s="19">
        <f>RSQ(U7:U13,P7:P13)</f>
        <v>0.98051041553493024</v>
      </c>
    </row>
    <row r="6" spans="1:27" x14ac:dyDescent="0.35">
      <c r="A6" s="24">
        <v>43678</v>
      </c>
      <c r="B6" s="20">
        <v>7650904.5647275131</v>
      </c>
      <c r="C6" s="21"/>
      <c r="D6" s="21"/>
      <c r="E6" s="19" t="s">
        <v>7</v>
      </c>
      <c r="F6" s="5">
        <f>SUM(B14:B16)</f>
        <v>8198941.6952801663</v>
      </c>
      <c r="G6" s="12"/>
      <c r="H6" s="12">
        <f>(SUM(B14:B16)-SUM(B11:B13))/SUM(B11:B13)</f>
        <v>0.18395704871507301</v>
      </c>
      <c r="I6" s="23"/>
      <c r="J6" s="22">
        <v>43678</v>
      </c>
      <c r="K6" s="27">
        <v>159088</v>
      </c>
      <c r="L6" s="21"/>
      <c r="M6" s="21"/>
      <c r="N6" s="19" t="s">
        <v>7</v>
      </c>
      <c r="O6" s="5">
        <f>SUM(K14:K16)</f>
        <v>64163</v>
      </c>
      <c r="P6" s="12"/>
      <c r="Q6" s="12">
        <f>(SUM(K14:K16)-SUM(K11:K13))/SUM(K11:K13)</f>
        <v>-0.48694637017135639</v>
      </c>
      <c r="R6" s="23"/>
      <c r="S6" s="23" t="s">
        <v>7</v>
      </c>
      <c r="T6" s="29">
        <v>19.100000000000001</v>
      </c>
      <c r="U6" s="21"/>
      <c r="V6" s="21">
        <f t="shared" si="0"/>
        <v>-0.81365853658536591</v>
      </c>
      <c r="W6" s="23"/>
      <c r="X6" s="19" t="s">
        <v>238</v>
      </c>
      <c r="Y6" s="19">
        <f>SLOPE(V4:V13,Q4:Q13)</f>
        <v>1.066339525731592</v>
      </c>
      <c r="Z6" s="19">
        <f>INTERCEPT(V4:V13,Q4:Q13)</f>
        <v>0.27012043511728573</v>
      </c>
      <c r="AA6" s="19">
        <f>RSQ(V4:V13,Q4:Q13)</f>
        <v>0.71312254844220702</v>
      </c>
    </row>
    <row r="7" spans="1:27" x14ac:dyDescent="0.35">
      <c r="A7" s="24">
        <v>43709</v>
      </c>
      <c r="B7" s="20">
        <v>6176053.9379758779</v>
      </c>
      <c r="C7" s="21"/>
      <c r="D7" s="21"/>
      <c r="E7" s="19" t="s">
        <v>6</v>
      </c>
      <c r="F7" s="5">
        <f>SUM(B17:B19)</f>
        <v>11780362.309304282</v>
      </c>
      <c r="G7" s="12">
        <f t="shared" ref="G7:G13" si="1">(F7-F3)/F3</f>
        <v>-0.50761686746230383</v>
      </c>
      <c r="H7" s="12">
        <f>(SUM(B17:B19)-SUM(B14:B16))/SUM(B14:B16)</f>
        <v>0.4368149874862276</v>
      </c>
      <c r="I7" s="23"/>
      <c r="J7" s="22">
        <v>43709</v>
      </c>
      <c r="K7" s="27">
        <v>138056</v>
      </c>
      <c r="L7" s="21"/>
      <c r="M7" s="21"/>
      <c r="N7" s="19" t="s">
        <v>6</v>
      </c>
      <c r="O7" s="5">
        <f>SUM(K17:K19)</f>
        <v>179800</v>
      </c>
      <c r="P7" s="12">
        <f t="shared" ref="P7:P13" si="2">(O7-O3)/O3</f>
        <v>-0.67463844695050446</v>
      </c>
      <c r="Q7" s="12">
        <f>(SUM(K17:K19)-SUM(K14:K16))/SUM(K14:K16)</f>
        <v>1.8022380499664916</v>
      </c>
      <c r="R7" s="23"/>
      <c r="S7" s="23" t="s">
        <v>6</v>
      </c>
      <c r="T7" s="29">
        <v>126.3</v>
      </c>
      <c r="U7" s="21">
        <f t="shared" ref="U7:U13" si="3">(T7-T3)/T3</f>
        <v>-0.79668383773341922</v>
      </c>
      <c r="V7" s="21">
        <f t="shared" si="0"/>
        <v>5.6125654450261768</v>
      </c>
      <c r="W7" s="23"/>
      <c r="X7" s="23"/>
    </row>
    <row r="8" spans="1:27" x14ac:dyDescent="0.35">
      <c r="A8" s="24">
        <v>43739</v>
      </c>
      <c r="B8" s="20">
        <v>5208054.2405945323</v>
      </c>
      <c r="C8" s="21"/>
      <c r="D8" s="21"/>
      <c r="E8" s="19" t="s">
        <v>5</v>
      </c>
      <c r="F8" s="5">
        <f>SUM(B20:B22)</f>
        <v>8165864.6424324419</v>
      </c>
      <c r="G8" s="12">
        <f t="shared" si="1"/>
        <v>-0.28493655283943103</v>
      </c>
      <c r="H8" s="12">
        <f>(SUM(B20:B22)-SUM(B17:B19))/SUM(B17:B19)</f>
        <v>-0.30682398146762119</v>
      </c>
      <c r="I8" s="23"/>
      <c r="J8" s="22">
        <v>43739</v>
      </c>
      <c r="K8" s="27">
        <v>144303</v>
      </c>
      <c r="L8" s="21"/>
      <c r="M8" s="21"/>
      <c r="N8" s="19" t="s">
        <v>5</v>
      </c>
      <c r="O8" s="5">
        <f>SUM(K20:K22)</f>
        <v>142950</v>
      </c>
      <c r="P8" s="12">
        <f t="shared" si="2"/>
        <v>-0.46612239410213702</v>
      </c>
      <c r="Q8" s="12">
        <f>(SUM(K20:K22)-SUM(K17:K19))/SUM(K17:K19)</f>
        <v>-0.20494994438264738</v>
      </c>
      <c r="R8" s="23"/>
      <c r="S8" s="23" t="s">
        <v>5</v>
      </c>
      <c r="T8" s="26">
        <v>108.6</v>
      </c>
      <c r="U8" s="21">
        <f t="shared" si="3"/>
        <v>-0.58390804597701151</v>
      </c>
      <c r="V8" s="21">
        <f t="shared" si="0"/>
        <v>-0.14014251781472686</v>
      </c>
      <c r="W8" s="23"/>
      <c r="X8" s="23"/>
    </row>
    <row r="9" spans="1:27" x14ac:dyDescent="0.35">
      <c r="A9" s="24">
        <v>43770</v>
      </c>
      <c r="B9" s="20">
        <v>2709349.2407060033</v>
      </c>
      <c r="C9" s="21"/>
      <c r="D9" s="21"/>
      <c r="E9" s="19" t="s">
        <v>4</v>
      </c>
      <c r="F9" s="5">
        <f>SUM(B23:B25)</f>
        <v>7174989.2187915919</v>
      </c>
      <c r="G9" s="12">
        <f t="shared" si="1"/>
        <v>3.6094580954655966E-2</v>
      </c>
      <c r="H9" s="12">
        <f>(SUM(B23:B25)-SUM(B20:B22))/SUM(B20:B22)</f>
        <v>-0.1213436013244629</v>
      </c>
      <c r="I9" s="23"/>
      <c r="J9" s="22">
        <v>43770</v>
      </c>
      <c r="K9" s="27">
        <v>58420</v>
      </c>
      <c r="L9" s="21"/>
      <c r="M9" s="21"/>
      <c r="N9" s="19" t="s">
        <v>4</v>
      </c>
      <c r="O9" s="5">
        <f>SUM(K23:K25)</f>
        <v>113410</v>
      </c>
      <c r="P9" s="12">
        <f t="shared" si="2"/>
        <v>-9.3162536682099131E-2</v>
      </c>
      <c r="Q9" s="12">
        <f>(SUM(K23:K25)-SUM(K20:K22))/SUM(K20:K22)</f>
        <v>-0.20664568030779992</v>
      </c>
      <c r="R9" s="23"/>
      <c r="S9" s="23" t="s">
        <v>4</v>
      </c>
      <c r="T9" s="26">
        <v>82</v>
      </c>
      <c r="U9" s="21">
        <f t="shared" si="3"/>
        <v>-0.2</v>
      </c>
      <c r="V9" s="21">
        <f t="shared" si="0"/>
        <v>-0.24493554327808467</v>
      </c>
      <c r="W9" s="23"/>
      <c r="X9" s="23"/>
    </row>
    <row r="10" spans="1:27" x14ac:dyDescent="0.35">
      <c r="A10" s="24">
        <v>43800</v>
      </c>
      <c r="B10" s="20">
        <v>3502372.8684179541</v>
      </c>
      <c r="C10" s="21"/>
      <c r="D10" s="21"/>
      <c r="E10" s="19" t="s">
        <v>3</v>
      </c>
      <c r="F10" s="5">
        <f>SUM(B26:B28)</f>
        <v>25488819.561584964</v>
      </c>
      <c r="G10" s="12">
        <f t="shared" si="1"/>
        <v>2.1087938552188943</v>
      </c>
      <c r="H10" s="12">
        <f>(SUM(B26:B28)-SUM(B23:B25))/SUM(B23:B25)</f>
        <v>2.5524540573285734</v>
      </c>
      <c r="I10" s="23"/>
      <c r="J10" s="22">
        <v>43800</v>
      </c>
      <c r="K10" s="27">
        <v>65035</v>
      </c>
      <c r="L10" s="21"/>
      <c r="M10" s="21"/>
      <c r="N10" s="19" t="s">
        <v>3</v>
      </c>
      <c r="O10" s="5">
        <f>SUM(K26:K28)</f>
        <v>716797</v>
      </c>
      <c r="P10" s="12">
        <f t="shared" si="2"/>
        <v>10.171500709131431</v>
      </c>
      <c r="Q10" s="12">
        <f>(SUM(K26:K28)-SUM(K23:K25))/SUM(K23:K25)</f>
        <v>5.3204038444581609</v>
      </c>
      <c r="R10" s="23"/>
      <c r="S10" s="23" t="s">
        <v>3</v>
      </c>
      <c r="T10" s="26">
        <v>459.8</v>
      </c>
      <c r="U10" s="21">
        <f t="shared" si="3"/>
        <v>23.073298429319369</v>
      </c>
      <c r="V10" s="21">
        <f t="shared" si="0"/>
        <v>4.6073170731707318</v>
      </c>
      <c r="W10" s="23"/>
      <c r="X10" s="23"/>
    </row>
    <row r="11" spans="1:27" x14ac:dyDescent="0.35">
      <c r="A11" s="24">
        <v>43831</v>
      </c>
      <c r="B11" s="20">
        <v>2374580.9203628534</v>
      </c>
      <c r="C11" s="21"/>
      <c r="D11" s="21"/>
      <c r="E11" s="19" t="s">
        <v>2</v>
      </c>
      <c r="F11" s="5">
        <f>SUM(B29:B31)</f>
        <v>24558947.72366488</v>
      </c>
      <c r="G11" s="12">
        <f t="shared" si="1"/>
        <v>1.0847361973127012</v>
      </c>
      <c r="H11" s="12">
        <f>(SUM(B29:B31)-SUM(B26:B28))/SUM(B26:B28)</f>
        <v>-3.6481557557946895E-2</v>
      </c>
      <c r="I11" s="23"/>
      <c r="J11" s="22">
        <v>43831</v>
      </c>
      <c r="K11" s="27">
        <v>47481</v>
      </c>
      <c r="L11" s="21"/>
      <c r="M11" s="21"/>
      <c r="N11" s="19" t="s">
        <v>2</v>
      </c>
      <c r="O11" s="5">
        <f>SUM(K29:K31)</f>
        <v>734537</v>
      </c>
      <c r="P11" s="12">
        <f t="shared" si="2"/>
        <v>3.0853003337041156</v>
      </c>
      <c r="Q11" s="12">
        <f>(SUM(K29:K31)-SUM(K26:K28))/SUM(K26:K28)</f>
        <v>2.4748987509713351E-2</v>
      </c>
      <c r="R11" s="23"/>
      <c r="S11" s="23" t="s">
        <v>2</v>
      </c>
      <c r="T11" s="26">
        <v>638.29999999999995</v>
      </c>
      <c r="U11" s="21">
        <f t="shared" si="3"/>
        <v>4.0538400633412506</v>
      </c>
      <c r="V11" s="21">
        <f t="shared" si="0"/>
        <v>0.38821226620269667</v>
      </c>
      <c r="W11" s="23"/>
      <c r="X11" s="23"/>
    </row>
    <row r="12" spans="1:27" x14ac:dyDescent="0.35">
      <c r="A12" s="24">
        <v>43862</v>
      </c>
      <c r="B12" s="20">
        <v>2270536.881797486</v>
      </c>
      <c r="C12" s="21"/>
      <c r="D12" s="21"/>
      <c r="E12" s="19" t="s">
        <v>1</v>
      </c>
      <c r="F12" s="5">
        <f>SUM(B32:B34)</f>
        <v>13691197.831181534</v>
      </c>
      <c r="G12" s="12">
        <f t="shared" si="1"/>
        <v>0.67663786147491289</v>
      </c>
      <c r="H12" s="12">
        <f>(SUM(B32:B34)-SUM(B29:B31))/SUM(B29:B31)</f>
        <v>-0.44251691948557048</v>
      </c>
      <c r="I12" s="23"/>
      <c r="J12" s="22">
        <v>43862</v>
      </c>
      <c r="K12" s="27">
        <v>44818</v>
      </c>
      <c r="L12" s="21"/>
      <c r="M12" s="21"/>
      <c r="N12" s="19" t="s">
        <v>1</v>
      </c>
      <c r="O12" s="5">
        <f>SUM(K32:K34)</f>
        <v>302451</v>
      </c>
      <c r="P12" s="12">
        <f t="shared" si="2"/>
        <v>1.115781741867786</v>
      </c>
      <c r="Q12" s="12">
        <f>(SUM(K32:K34)-SUM(K29:K31))/SUM(K29:K31)</f>
        <v>-0.58824266170390327</v>
      </c>
      <c r="R12" s="23"/>
      <c r="S12" s="23" t="s">
        <v>1</v>
      </c>
      <c r="T12" s="26">
        <v>316.8</v>
      </c>
      <c r="U12" s="21">
        <f t="shared" si="3"/>
        <v>1.9171270718232047</v>
      </c>
      <c r="V12" s="21">
        <f t="shared" si="0"/>
        <v>-0.50368165439448531</v>
      </c>
      <c r="W12" s="23"/>
      <c r="X12" s="23"/>
    </row>
    <row r="13" spans="1:27" x14ac:dyDescent="0.35">
      <c r="A13" s="24">
        <v>43891</v>
      </c>
      <c r="B13" s="20">
        <v>2279915.2504983936</v>
      </c>
      <c r="C13" s="21"/>
      <c r="D13" s="21"/>
      <c r="E13" s="19" t="s">
        <v>0</v>
      </c>
      <c r="F13" s="5">
        <f>SUM(B35:B37)</f>
        <v>7283169.0646128785</v>
      </c>
      <c r="G13" s="12">
        <f t="shared" si="1"/>
        <v>1.5077353083396848E-2</v>
      </c>
      <c r="H13" s="12">
        <f>(SUM(B35:B37)-SUM(B32:B34))/SUM(B32:B34)</f>
        <v>-0.46804003897850699</v>
      </c>
      <c r="I13" s="23"/>
      <c r="J13" s="22">
        <v>43891</v>
      </c>
      <c r="K13" s="27">
        <v>32762</v>
      </c>
      <c r="L13" s="21"/>
      <c r="M13" s="21"/>
      <c r="N13" s="19" t="s">
        <v>0</v>
      </c>
      <c r="O13" s="5">
        <f>SUM(K35:K37)</f>
        <v>170588</v>
      </c>
      <c r="P13" s="12">
        <f t="shared" si="2"/>
        <v>0.50417070805043651</v>
      </c>
      <c r="Q13" s="12">
        <f>(SUM(K35:K37)-SUM(K32:K34))/SUM(K32:K34)</f>
        <v>-0.43598136557657274</v>
      </c>
      <c r="R13" s="23"/>
      <c r="S13" s="23" t="s">
        <v>0</v>
      </c>
      <c r="T13" s="26">
        <v>138.1</v>
      </c>
      <c r="U13" s="21">
        <f t="shared" si="3"/>
        <v>0.68414634146341458</v>
      </c>
      <c r="V13" s="21">
        <f t="shared" si="0"/>
        <v>-0.56407828282828287</v>
      </c>
      <c r="W13" s="23"/>
      <c r="X13" s="23"/>
    </row>
    <row r="14" spans="1:27" x14ac:dyDescent="0.35">
      <c r="A14" s="24">
        <v>43922</v>
      </c>
      <c r="B14" s="20">
        <v>1091917.7711891797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5313</v>
      </c>
      <c r="L14" s="21"/>
      <c r="M14" s="21"/>
      <c r="N14" s="21"/>
      <c r="O14" s="21"/>
      <c r="P14" s="21"/>
      <c r="Q14" s="21"/>
      <c r="R14" s="23"/>
      <c r="S14" s="23"/>
      <c r="T14" s="23"/>
      <c r="U14" s="23"/>
      <c r="V14" s="23"/>
      <c r="W14" s="23"/>
      <c r="X14" s="23"/>
    </row>
    <row r="15" spans="1:27" x14ac:dyDescent="0.35">
      <c r="A15" s="24">
        <v>43952</v>
      </c>
      <c r="B15" s="20">
        <v>3054759.2713463195</v>
      </c>
      <c r="C15" s="21">
        <f t="shared" ref="C15:C39" si="4">(B15-B3)/B3</f>
        <v>-0.5818898148639492</v>
      </c>
      <c r="D15" s="21"/>
      <c r="E15" s="21"/>
      <c r="F15" s="21"/>
      <c r="G15" s="21"/>
      <c r="H15" s="21"/>
      <c r="I15" s="23"/>
      <c r="J15" s="22">
        <v>43952</v>
      </c>
      <c r="K15" s="27">
        <v>12087</v>
      </c>
      <c r="L15" s="21">
        <f t="shared" ref="L15:L39" si="5">(K15-K3)/K3</f>
        <v>-0.93157230283233039</v>
      </c>
      <c r="M15" s="21"/>
      <c r="N15" s="21"/>
      <c r="O15" s="21"/>
      <c r="P15" s="21"/>
      <c r="Q15" s="21"/>
      <c r="R15" s="23"/>
      <c r="W15" s="23"/>
      <c r="X15" s="23"/>
    </row>
    <row r="16" spans="1:27" x14ac:dyDescent="0.35">
      <c r="A16" s="24">
        <v>43983</v>
      </c>
      <c r="B16" s="20">
        <v>4052264.6527446671</v>
      </c>
      <c r="C16" s="21">
        <f t="shared" si="4"/>
        <v>-0.61102049428740779</v>
      </c>
      <c r="D16" s="21"/>
      <c r="E16" s="21"/>
      <c r="F16" s="21"/>
      <c r="G16" s="21"/>
      <c r="H16" s="21"/>
      <c r="I16" s="23"/>
      <c r="J16" s="22">
        <v>43983</v>
      </c>
      <c r="K16" s="27">
        <v>46763</v>
      </c>
      <c r="L16" s="21">
        <f t="shared" si="5"/>
        <v>-0.83408374046911982</v>
      </c>
      <c r="M16" s="21"/>
      <c r="N16" s="21"/>
      <c r="O16" s="21"/>
      <c r="P16" s="21"/>
      <c r="Q16" s="21"/>
      <c r="R16" s="23"/>
      <c r="W16" s="23"/>
      <c r="X16" s="23"/>
    </row>
    <row r="17" spans="1:24" x14ac:dyDescent="0.35">
      <c r="A17" s="24">
        <v>44013</v>
      </c>
      <c r="B17" s="20">
        <v>4638232.6365866279</v>
      </c>
      <c r="C17" s="21">
        <f t="shared" si="4"/>
        <v>-0.54068883423040104</v>
      </c>
      <c r="D17" s="21"/>
      <c r="E17" s="21"/>
      <c r="F17" s="21"/>
      <c r="G17" s="21"/>
      <c r="H17" s="21"/>
      <c r="I17" s="23"/>
      <c r="J17" s="22">
        <v>44013</v>
      </c>
      <c r="K17" s="27">
        <v>74141</v>
      </c>
      <c r="L17" s="21">
        <f t="shared" si="5"/>
        <v>-0.70978815682344831</v>
      </c>
      <c r="M17" s="21"/>
      <c r="N17" s="21"/>
      <c r="O17" s="21"/>
      <c r="P17" s="21"/>
      <c r="Q17" s="21"/>
      <c r="R17" s="23"/>
      <c r="W17" s="23"/>
      <c r="X17" s="23"/>
    </row>
    <row r="18" spans="1:24" x14ac:dyDescent="0.35">
      <c r="A18" s="24">
        <v>44044</v>
      </c>
      <c r="B18" s="20">
        <v>3866143.744978799</v>
      </c>
      <c r="C18" s="21">
        <f t="shared" si="4"/>
        <v>-0.49468148344149532</v>
      </c>
      <c r="D18" s="21"/>
      <c r="E18" s="21"/>
      <c r="F18" s="21"/>
      <c r="G18" s="21"/>
      <c r="H18" s="21"/>
      <c r="I18" s="23"/>
      <c r="J18" s="22">
        <v>44044</v>
      </c>
      <c r="K18" s="27">
        <v>58113</v>
      </c>
      <c r="L18" s="21">
        <f t="shared" si="5"/>
        <v>-0.63471160615508393</v>
      </c>
      <c r="M18" s="21"/>
      <c r="N18" s="21"/>
      <c r="O18" s="21"/>
      <c r="P18" s="21"/>
      <c r="Q18" s="21"/>
      <c r="R18" s="23"/>
      <c r="W18" s="23"/>
      <c r="X18" s="23"/>
    </row>
    <row r="19" spans="1:24" x14ac:dyDescent="0.35">
      <c r="A19" s="24">
        <v>44075</v>
      </c>
      <c r="B19" s="20">
        <v>3275985.9277388537</v>
      </c>
      <c r="C19" s="21">
        <f t="shared" si="4"/>
        <v>-0.46956649656260679</v>
      </c>
      <c r="D19" s="21"/>
      <c r="E19" s="21"/>
      <c r="F19" s="21"/>
      <c r="G19" s="21"/>
      <c r="H19" s="21"/>
      <c r="I19" s="23"/>
      <c r="J19" s="22">
        <v>44075</v>
      </c>
      <c r="K19" s="27">
        <v>47546</v>
      </c>
      <c r="L19" s="21">
        <f t="shared" si="5"/>
        <v>-0.65560352320797355</v>
      </c>
      <c r="M19" s="21"/>
      <c r="N19" s="21"/>
      <c r="O19" s="21"/>
      <c r="P19" s="21"/>
      <c r="Q19" s="21"/>
      <c r="R19" s="23"/>
      <c r="W19" s="23"/>
      <c r="X19" s="23"/>
    </row>
    <row r="20" spans="1:24" x14ac:dyDescent="0.35">
      <c r="A20" s="24">
        <v>44105</v>
      </c>
      <c r="B20" s="20">
        <v>3481221.1808660184</v>
      </c>
      <c r="C20" s="21">
        <f t="shared" si="4"/>
        <v>-0.33156971489824288</v>
      </c>
      <c r="D20" s="21"/>
      <c r="E20" s="21"/>
      <c r="F20" s="21"/>
      <c r="G20" s="21"/>
      <c r="H20" s="21"/>
      <c r="I20" s="23"/>
      <c r="J20" s="22">
        <v>44105</v>
      </c>
      <c r="K20" s="27">
        <v>83338</v>
      </c>
      <c r="L20" s="21">
        <f t="shared" si="5"/>
        <v>-0.42247908913882593</v>
      </c>
      <c r="M20" s="21"/>
      <c r="N20" s="21"/>
      <c r="O20" s="21"/>
      <c r="P20" s="21"/>
      <c r="Q20" s="21"/>
      <c r="R20" s="23"/>
      <c r="W20" s="23"/>
      <c r="X20" s="23"/>
    </row>
    <row r="21" spans="1:24" x14ac:dyDescent="0.35">
      <c r="A21" s="24">
        <v>44136</v>
      </c>
      <c r="B21" s="20">
        <v>2217110.1292023635</v>
      </c>
      <c r="C21" s="21">
        <f t="shared" si="4"/>
        <v>-0.18168167621512385</v>
      </c>
      <c r="D21" s="21"/>
      <c r="E21" s="21"/>
      <c r="F21" s="21"/>
      <c r="G21" s="21"/>
      <c r="H21" s="21"/>
      <c r="I21" s="23"/>
      <c r="J21" s="22">
        <v>44136</v>
      </c>
      <c r="K21" s="27">
        <v>29720</v>
      </c>
      <c r="L21" s="21">
        <f t="shared" si="5"/>
        <v>-0.49127011297500855</v>
      </c>
      <c r="M21" s="21"/>
      <c r="N21" s="21"/>
      <c r="O21" s="21"/>
      <c r="P21" s="21"/>
      <c r="Q21" s="21"/>
      <c r="R21" s="23"/>
      <c r="W21" s="23"/>
      <c r="X21" s="23"/>
    </row>
    <row r="22" spans="1:24" x14ac:dyDescent="0.35">
      <c r="A22" s="24">
        <v>44166</v>
      </c>
      <c r="B22" s="20">
        <v>2467533.3323640595</v>
      </c>
      <c r="C22" s="21">
        <f t="shared" si="4"/>
        <v>-0.29546812259350863</v>
      </c>
      <c r="D22" s="21"/>
      <c r="E22" s="21"/>
      <c r="F22" s="21"/>
      <c r="G22" s="21"/>
      <c r="H22" s="21"/>
      <c r="I22" s="23"/>
      <c r="J22" s="22">
        <v>44166</v>
      </c>
      <c r="K22" s="27">
        <v>29892</v>
      </c>
      <c r="L22" s="21">
        <f t="shared" si="5"/>
        <v>-0.54037056969324215</v>
      </c>
      <c r="M22" s="21"/>
      <c r="N22" s="21"/>
      <c r="O22" s="21"/>
      <c r="P22" s="21"/>
      <c r="Q22" s="21"/>
      <c r="R22" s="21"/>
      <c r="W22" s="23"/>
      <c r="X22" s="23"/>
    </row>
    <row r="23" spans="1:24" x14ac:dyDescent="0.35">
      <c r="A23" s="24">
        <v>44197</v>
      </c>
      <c r="B23" s="20">
        <v>1573084.6660605085</v>
      </c>
      <c r="C23" s="21">
        <f t="shared" si="4"/>
        <v>-0.33753166608441815</v>
      </c>
      <c r="D23" s="21"/>
      <c r="E23" s="21"/>
      <c r="F23" s="21"/>
      <c r="G23" s="21"/>
      <c r="H23" s="21"/>
      <c r="I23" s="23"/>
      <c r="J23" s="22">
        <v>44197</v>
      </c>
      <c r="K23" s="27">
        <v>16017</v>
      </c>
      <c r="L23" s="21">
        <f t="shared" si="5"/>
        <v>-0.66266506602641051</v>
      </c>
      <c r="M23" s="21"/>
      <c r="N23" s="21"/>
      <c r="O23" s="21"/>
      <c r="P23" s="21"/>
      <c r="Q23" s="21"/>
      <c r="R23" s="23"/>
      <c r="W23" s="23"/>
      <c r="X23" s="23"/>
    </row>
    <row r="24" spans="1:24" x14ac:dyDescent="0.35">
      <c r="A24" s="24">
        <v>44228</v>
      </c>
      <c r="B24" s="20">
        <v>1525695.6903131024</v>
      </c>
      <c r="C24" s="21">
        <f t="shared" si="4"/>
        <v>-0.32804628608134517</v>
      </c>
      <c r="D24" s="21"/>
      <c r="E24" s="21"/>
      <c r="F24" s="21"/>
      <c r="G24" s="21"/>
      <c r="H24" s="21"/>
      <c r="I24" s="23"/>
      <c r="J24" s="22">
        <v>44228</v>
      </c>
      <c r="K24" s="27">
        <v>12272</v>
      </c>
      <c r="L24" s="21">
        <f t="shared" si="5"/>
        <v>-0.72618144495515191</v>
      </c>
      <c r="M24" s="21"/>
      <c r="N24" s="21"/>
      <c r="O24" s="21"/>
      <c r="P24" s="21"/>
      <c r="Q24" s="21"/>
      <c r="R24" s="23"/>
      <c r="W24" s="23"/>
      <c r="X24" s="23"/>
    </row>
    <row r="25" spans="1:24" x14ac:dyDescent="0.35">
      <c r="A25" s="24">
        <v>44256</v>
      </c>
      <c r="B25" s="20">
        <v>4076208.862417981</v>
      </c>
      <c r="C25" s="21">
        <f t="shared" si="4"/>
        <v>0.78787736146197296</v>
      </c>
      <c r="D25" s="21"/>
      <c r="E25" s="21"/>
      <c r="F25" s="21"/>
      <c r="G25" s="21"/>
      <c r="H25" s="21"/>
      <c r="I25" s="23"/>
      <c r="J25" s="22">
        <v>44256</v>
      </c>
      <c r="K25" s="27">
        <v>85121</v>
      </c>
      <c r="L25" s="21">
        <f t="shared" si="5"/>
        <v>1.5981625053415542</v>
      </c>
      <c r="M25" s="21"/>
      <c r="N25" s="21"/>
      <c r="O25" s="21"/>
      <c r="P25" s="21"/>
      <c r="Q25" s="21"/>
      <c r="R25" s="23"/>
      <c r="W25" s="23"/>
      <c r="X25" s="23"/>
    </row>
    <row r="26" spans="1:24" x14ac:dyDescent="0.35">
      <c r="A26" s="24">
        <v>44287</v>
      </c>
      <c r="B26" s="20">
        <v>5274978.5458809659</v>
      </c>
      <c r="C26" s="21">
        <f t="shared" si="4"/>
        <v>3.8309302083582004</v>
      </c>
      <c r="D26" s="21"/>
      <c r="E26" s="21"/>
      <c r="F26" s="21"/>
      <c r="G26" s="21"/>
      <c r="H26" s="21"/>
      <c r="I26" s="23"/>
      <c r="J26" s="22">
        <v>44287</v>
      </c>
      <c r="K26" s="27">
        <v>140618</v>
      </c>
      <c r="L26" s="21">
        <f t="shared" si="5"/>
        <v>25.46677959721438</v>
      </c>
      <c r="M26" s="21"/>
      <c r="N26" s="21"/>
      <c r="O26" s="21"/>
      <c r="P26" s="21"/>
      <c r="Q26" s="21"/>
      <c r="R26" s="23"/>
      <c r="W26" s="23"/>
      <c r="X26" s="23"/>
    </row>
    <row r="27" spans="1:24" x14ac:dyDescent="0.35">
      <c r="A27" s="24">
        <v>44317</v>
      </c>
      <c r="B27" s="20">
        <v>8475355.5233722385</v>
      </c>
      <c r="C27" s="21">
        <f t="shared" si="4"/>
        <v>1.7744757509605358</v>
      </c>
      <c r="D27" s="21"/>
      <c r="E27" s="21"/>
      <c r="F27" s="21"/>
      <c r="G27" s="21"/>
      <c r="H27" s="21"/>
      <c r="I27" s="23"/>
      <c r="J27" s="22">
        <v>44317</v>
      </c>
      <c r="K27" s="27">
        <v>205292</v>
      </c>
      <c r="L27" s="21">
        <f t="shared" si="5"/>
        <v>15.984528832630099</v>
      </c>
      <c r="M27" s="21"/>
      <c r="N27" s="21"/>
      <c r="O27" s="21"/>
      <c r="P27" s="21"/>
      <c r="Q27" s="21"/>
      <c r="R27" s="23"/>
      <c r="W27" s="23"/>
      <c r="X27" s="23"/>
    </row>
    <row r="28" spans="1:24" x14ac:dyDescent="0.35">
      <c r="A28" s="24">
        <v>44348</v>
      </c>
      <c r="B28" s="20">
        <v>11738485.492331758</v>
      </c>
      <c r="C28" s="21">
        <f t="shared" si="4"/>
        <v>1.8967716815783697</v>
      </c>
      <c r="D28" s="21"/>
      <c r="E28" s="21"/>
      <c r="F28" s="21"/>
      <c r="G28" s="21"/>
      <c r="H28" s="21"/>
      <c r="I28" s="23"/>
      <c r="J28" s="22">
        <v>44348</v>
      </c>
      <c r="K28" s="27">
        <v>370887</v>
      </c>
      <c r="L28" s="21">
        <f t="shared" si="5"/>
        <v>6.9312062955755618</v>
      </c>
      <c r="M28" s="21"/>
      <c r="N28" s="21"/>
      <c r="O28" s="21"/>
      <c r="P28" s="21"/>
      <c r="Q28" s="21"/>
      <c r="R28" s="23"/>
      <c r="W28" s="23"/>
      <c r="X28" s="23"/>
    </row>
    <row r="29" spans="1:24" x14ac:dyDescent="0.35">
      <c r="A29" s="24">
        <v>44378</v>
      </c>
      <c r="B29" s="20">
        <v>11344307.474418014</v>
      </c>
      <c r="C29" s="21">
        <f t="shared" si="4"/>
        <v>1.4458254605285445</v>
      </c>
      <c r="D29" s="21"/>
      <c r="E29" s="21"/>
      <c r="F29" s="21"/>
      <c r="G29" s="21"/>
      <c r="H29" s="21"/>
      <c r="I29" s="23"/>
      <c r="J29" s="22">
        <v>44378</v>
      </c>
      <c r="K29" s="27">
        <v>388732</v>
      </c>
      <c r="L29" s="21">
        <f t="shared" si="5"/>
        <v>4.2431448186563436</v>
      </c>
      <c r="M29" s="21"/>
      <c r="N29" s="21"/>
      <c r="O29" s="21"/>
      <c r="P29" s="21"/>
      <c r="Q29" s="21"/>
      <c r="R29" s="23"/>
      <c r="W29" s="23"/>
      <c r="X29" s="23"/>
    </row>
    <row r="30" spans="1:24" x14ac:dyDescent="0.35">
      <c r="A30" s="24">
        <v>44409</v>
      </c>
      <c r="B30" s="20">
        <v>7617157.6766569633</v>
      </c>
      <c r="C30" s="21">
        <f t="shared" si="4"/>
        <v>0.97022102102381447</v>
      </c>
      <c r="D30" s="21"/>
      <c r="E30" s="21"/>
      <c r="F30" s="21"/>
      <c r="G30" s="21"/>
      <c r="H30" s="21"/>
      <c r="I30" s="23"/>
      <c r="J30" s="22">
        <v>44409</v>
      </c>
      <c r="K30" s="27">
        <v>202593</v>
      </c>
      <c r="L30" s="21">
        <f t="shared" si="5"/>
        <v>2.4861906974343091</v>
      </c>
      <c r="M30" s="21"/>
      <c r="N30" s="21"/>
      <c r="O30" s="21"/>
      <c r="P30" s="21"/>
      <c r="Q30" s="21"/>
      <c r="R30" s="23"/>
      <c r="W30" s="23"/>
      <c r="X30" s="23"/>
    </row>
    <row r="31" spans="1:24" x14ac:dyDescent="0.35">
      <c r="A31" s="24">
        <v>44440</v>
      </c>
      <c r="B31" s="20">
        <v>5597482.5725899031</v>
      </c>
      <c r="C31" s="21">
        <f t="shared" si="4"/>
        <v>0.70864060348799773</v>
      </c>
      <c r="D31" s="21"/>
      <c r="E31" s="21"/>
      <c r="F31" s="21"/>
      <c r="G31" s="21"/>
      <c r="H31" s="21"/>
      <c r="I31" s="23"/>
      <c r="J31" s="22">
        <v>44440</v>
      </c>
      <c r="K31" s="27">
        <v>143212</v>
      </c>
      <c r="L31" s="21">
        <f t="shared" si="5"/>
        <v>2.012072519244521</v>
      </c>
      <c r="M31" s="21"/>
      <c r="N31" s="21"/>
      <c r="O31" s="21"/>
      <c r="P31" s="21"/>
      <c r="Q31" s="21"/>
      <c r="R31" s="23"/>
      <c r="W31" s="23"/>
      <c r="X31" s="23"/>
    </row>
    <row r="32" spans="1:24" x14ac:dyDescent="0.35">
      <c r="A32" s="24">
        <v>44470</v>
      </c>
      <c r="B32" s="20">
        <v>7060440.2954082098</v>
      </c>
      <c r="C32" s="21">
        <f t="shared" si="4"/>
        <v>1.0281504473817416</v>
      </c>
      <c r="D32" s="21"/>
      <c r="E32" s="21"/>
      <c r="F32" s="21"/>
      <c r="G32" s="21"/>
      <c r="H32" s="21"/>
      <c r="I32" s="23"/>
      <c r="J32" s="22">
        <v>44470</v>
      </c>
      <c r="K32" s="27">
        <v>165305</v>
      </c>
      <c r="L32" s="21">
        <f t="shared" si="5"/>
        <v>0.98354892126040938</v>
      </c>
      <c r="M32" s="21"/>
      <c r="N32" s="21"/>
      <c r="O32" s="21"/>
      <c r="P32" s="21"/>
      <c r="Q32" s="21"/>
      <c r="R32" s="23"/>
      <c r="W32" s="23"/>
      <c r="X32" s="23"/>
    </row>
    <row r="33" spans="1:24" x14ac:dyDescent="0.35">
      <c r="A33" s="24">
        <v>44501</v>
      </c>
      <c r="B33" s="20">
        <v>3417188.9379946636</v>
      </c>
      <c r="C33" s="21">
        <f t="shared" si="4"/>
        <v>0.54128064861804825</v>
      </c>
      <c r="D33" s="21"/>
      <c r="E33" s="21"/>
      <c r="F33" s="21"/>
      <c r="G33" s="21"/>
      <c r="H33" s="21"/>
      <c r="I33" s="23"/>
      <c r="J33" s="22">
        <v>44501</v>
      </c>
      <c r="K33" s="27">
        <v>68521</v>
      </c>
      <c r="L33" s="21">
        <f t="shared" si="5"/>
        <v>1.3055518169582772</v>
      </c>
      <c r="M33" s="21"/>
      <c r="N33" s="21"/>
      <c r="O33" s="21"/>
      <c r="P33" s="21"/>
      <c r="Q33" s="21"/>
      <c r="R33" s="23"/>
      <c r="W33" s="23"/>
      <c r="X33" s="23"/>
    </row>
    <row r="34" spans="1:24" x14ac:dyDescent="0.35">
      <c r="A34" s="24">
        <v>44531</v>
      </c>
      <c r="B34" s="20">
        <v>3213568.5977786598</v>
      </c>
      <c r="C34" s="21">
        <f t="shared" si="4"/>
        <v>0.30234050159713521</v>
      </c>
      <c r="D34" s="21"/>
      <c r="E34" s="21"/>
      <c r="F34" s="21"/>
      <c r="G34" s="21"/>
      <c r="H34" s="21"/>
      <c r="I34" s="23"/>
      <c r="J34" s="22">
        <v>44531</v>
      </c>
      <c r="K34" s="27">
        <v>68625</v>
      </c>
      <c r="L34" s="21">
        <f t="shared" si="5"/>
        <v>1.2957647531112004</v>
      </c>
      <c r="M34" s="21"/>
      <c r="N34" s="21"/>
      <c r="O34" s="21"/>
      <c r="P34" s="21"/>
      <c r="Q34" s="21"/>
      <c r="R34" s="23"/>
      <c r="W34" s="23"/>
      <c r="X34" s="23"/>
    </row>
    <row r="35" spans="1:24" x14ac:dyDescent="0.35">
      <c r="A35" s="24">
        <v>44562</v>
      </c>
      <c r="B35" s="20">
        <v>1896424.7438739587</v>
      </c>
      <c r="C35" s="21">
        <f t="shared" si="4"/>
        <v>0.20554524800193624</v>
      </c>
      <c r="D35" s="21"/>
      <c r="E35" s="21"/>
      <c r="F35" s="21"/>
      <c r="G35" s="21"/>
      <c r="H35" s="21"/>
      <c r="I35" s="23"/>
      <c r="J35" s="22">
        <v>44562</v>
      </c>
      <c r="K35" s="27">
        <v>48640</v>
      </c>
      <c r="L35" s="21">
        <f t="shared" si="5"/>
        <v>2.036773428232503</v>
      </c>
      <c r="M35" s="21"/>
      <c r="N35" s="21"/>
      <c r="O35" s="21"/>
      <c r="P35" s="21"/>
      <c r="Q35" s="21"/>
      <c r="R35" s="23"/>
      <c r="W35" s="23"/>
      <c r="X35" s="23"/>
    </row>
    <row r="36" spans="1:24" x14ac:dyDescent="0.35">
      <c r="A36" s="24">
        <v>44593</v>
      </c>
      <c r="B36" s="20">
        <v>1926046.3188253685</v>
      </c>
      <c r="C36" s="21">
        <f t="shared" si="4"/>
        <v>0.26240529553446296</v>
      </c>
      <c r="D36" s="21"/>
      <c r="E36" s="21"/>
      <c r="F36" s="21"/>
      <c r="G36" s="21"/>
      <c r="H36" s="21"/>
      <c r="I36" s="23"/>
      <c r="J36" s="22">
        <v>44593</v>
      </c>
      <c r="K36" s="27">
        <v>34944</v>
      </c>
      <c r="L36" s="21">
        <f t="shared" si="5"/>
        <v>1.847457627118644</v>
      </c>
      <c r="M36" s="21"/>
      <c r="N36" s="21"/>
      <c r="O36" s="21"/>
      <c r="P36" s="21"/>
      <c r="Q36" s="21"/>
      <c r="R36" s="23"/>
      <c r="W36" s="23"/>
      <c r="X36" s="23"/>
    </row>
    <row r="37" spans="1:24" x14ac:dyDescent="0.35">
      <c r="A37" s="24">
        <v>44621</v>
      </c>
      <c r="B37" s="20">
        <v>3460698.0019135508</v>
      </c>
      <c r="C37" s="21">
        <f t="shared" si="4"/>
        <v>-0.15100081504148272</v>
      </c>
      <c r="D37" s="21"/>
      <c r="E37" s="21"/>
      <c r="F37" s="21"/>
      <c r="G37" s="21"/>
      <c r="H37" s="21"/>
      <c r="I37" s="23"/>
      <c r="J37" s="22">
        <v>44621</v>
      </c>
      <c r="K37" s="27">
        <v>87004</v>
      </c>
      <c r="L37" s="21">
        <f t="shared" si="5"/>
        <v>2.2121450640852434E-2</v>
      </c>
      <c r="M37" s="21"/>
      <c r="N37" s="21"/>
      <c r="O37" s="21"/>
      <c r="P37" s="21"/>
      <c r="Q37" s="21"/>
      <c r="R37" s="23"/>
      <c r="W37" s="23"/>
      <c r="X37" s="23"/>
    </row>
    <row r="38" spans="1:24" x14ac:dyDescent="0.35">
      <c r="A38" s="24">
        <v>44652</v>
      </c>
      <c r="B38" s="20">
        <v>4032427.3422056027</v>
      </c>
      <c r="C38" s="21">
        <f t="shared" si="4"/>
        <v>-0.2355556885905489</v>
      </c>
      <c r="D38" s="21"/>
      <c r="E38" s="21"/>
      <c r="F38" s="21"/>
      <c r="G38" s="21"/>
      <c r="H38" s="21"/>
      <c r="I38" s="23"/>
      <c r="J38" s="22">
        <v>44652</v>
      </c>
      <c r="K38" s="27">
        <v>98099</v>
      </c>
      <c r="L38" s="21">
        <f t="shared" si="5"/>
        <v>-0.30237238475870798</v>
      </c>
      <c r="M38" s="21"/>
      <c r="N38" s="21"/>
      <c r="O38" s="21"/>
      <c r="P38" s="21"/>
      <c r="Q38" s="21"/>
      <c r="R38" s="23"/>
      <c r="W38" s="23"/>
      <c r="X38" s="23"/>
    </row>
    <row r="39" spans="1:24" x14ac:dyDescent="0.35">
      <c r="A39" s="24">
        <v>44682</v>
      </c>
      <c r="B39" s="20">
        <v>5274793.1790007558</v>
      </c>
      <c r="C39" s="21">
        <f t="shared" si="4"/>
        <v>-0.37763163274335643</v>
      </c>
      <c r="D39" s="21"/>
      <c r="E39" s="21"/>
      <c r="F39" s="21"/>
      <c r="G39" s="21"/>
      <c r="H39" s="21"/>
      <c r="I39" s="23"/>
      <c r="J39" s="22">
        <v>44682</v>
      </c>
      <c r="K39" s="27">
        <v>130413</v>
      </c>
      <c r="L39" s="21">
        <f t="shared" si="5"/>
        <v>-0.36474387701420413</v>
      </c>
      <c r="M39" s="21"/>
      <c r="N39" s="21"/>
      <c r="O39" s="21"/>
      <c r="P39" s="21"/>
      <c r="Q39" s="21"/>
      <c r="R39" s="23"/>
      <c r="W39" s="23"/>
      <c r="X39" s="23"/>
    </row>
    <row r="40" spans="1:24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3"/>
      <c r="L40" s="21"/>
      <c r="M40" s="21"/>
      <c r="N40" s="21"/>
      <c r="O40" s="21"/>
      <c r="P40" s="21"/>
      <c r="Q40" s="21"/>
      <c r="R40" s="23"/>
      <c r="W40" s="23"/>
      <c r="X40" s="23"/>
    </row>
    <row r="41" spans="1:24" x14ac:dyDescent="0.35">
      <c r="A41" s="13"/>
      <c r="B41" s="13"/>
      <c r="C41" s="13"/>
      <c r="I41" s="13"/>
      <c r="J41" s="13"/>
      <c r="K41" s="13"/>
      <c r="L41" s="13"/>
      <c r="R41" s="1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96FF-6EA3-469B-9AFD-AA18E0EE2557}">
  <dimension ref="A1:AD43"/>
  <sheetViews>
    <sheetView topLeftCell="F1" zoomScale="65" zoomScaleNormal="65" workbookViewId="0">
      <selection activeCell="V2" sqref="V2:Y14"/>
    </sheetView>
  </sheetViews>
  <sheetFormatPr defaultRowHeight="14.5" x14ac:dyDescent="0.35"/>
  <cols>
    <col min="1" max="1" width="10.36328125" bestFit="1" customWidth="1"/>
    <col min="2" max="2" width="14.63281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bestFit="1" customWidth="1"/>
    <col min="12" max="12" width="8.81640625" style="6" bestFit="1" customWidth="1"/>
    <col min="13" max="14" width="8.81640625" bestFit="1" customWidth="1"/>
    <col min="15" max="15" width="10.453125" bestFit="1" customWidth="1"/>
    <col min="16" max="16" width="8.81640625" style="19" customWidth="1"/>
    <col min="17" max="17" width="9.7265625" style="19" bestFit="1" customWidth="1"/>
    <col min="18" max="18" width="15.36328125" style="19" bestFit="1" customWidth="1"/>
    <col min="19" max="19" width="10.453125" style="19" bestFit="1" customWidth="1"/>
    <col min="20" max="20" width="11.26953125" style="19" bestFit="1" customWidth="1"/>
    <col min="22" max="22" width="9.7265625" bestFit="1" customWidth="1"/>
    <col min="23" max="23" width="8.90625" bestFit="1" customWidth="1"/>
    <col min="24" max="24" width="10.453125" bestFit="1" customWidth="1"/>
    <col min="25" max="25" width="11.26953125" bestFit="1" customWidth="1"/>
    <col min="27" max="27" width="19.453125" customWidth="1"/>
    <col min="28" max="28" width="11.81640625" bestFit="1" customWidth="1"/>
    <col min="29" max="29" width="11.81640625" customWidth="1"/>
    <col min="30" max="30" width="11.81640625" bestFit="1" customWidth="1"/>
  </cols>
  <sheetData>
    <row r="1" spans="1:30" x14ac:dyDescent="0.35">
      <c r="A1" s="22" t="s">
        <v>31</v>
      </c>
      <c r="B1" s="23"/>
      <c r="C1" s="21"/>
      <c r="D1" s="21"/>
      <c r="E1" s="21"/>
      <c r="F1" s="21"/>
      <c r="G1" s="21"/>
      <c r="H1" s="21"/>
      <c r="I1" s="23"/>
      <c r="J1" s="23" t="s">
        <v>33</v>
      </c>
      <c r="K1" s="23"/>
      <c r="L1" s="23"/>
      <c r="M1" s="23"/>
      <c r="N1" s="23"/>
      <c r="O1" s="21"/>
      <c r="P1" s="21"/>
      <c r="Q1" s="21"/>
      <c r="R1" s="21"/>
      <c r="S1" s="21"/>
      <c r="T1" s="21"/>
      <c r="U1" s="23"/>
      <c r="V1" s="23" t="s">
        <v>166</v>
      </c>
      <c r="W1" s="23"/>
      <c r="X1" s="23"/>
      <c r="Y1" s="23"/>
      <c r="Z1" s="23"/>
      <c r="AA1" s="19" t="s">
        <v>230</v>
      </c>
      <c r="AB1" s="19"/>
      <c r="AC1" s="19"/>
      <c r="AD1" s="19"/>
    </row>
    <row r="2" spans="1:30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30</v>
      </c>
      <c r="L2" s="23" t="s">
        <v>32</v>
      </c>
      <c r="M2" s="23" t="s">
        <v>34</v>
      </c>
      <c r="N2" s="23" t="s">
        <v>15</v>
      </c>
      <c r="O2" s="21" t="s">
        <v>12</v>
      </c>
      <c r="P2" s="21"/>
      <c r="Q2" s="19" t="s">
        <v>14</v>
      </c>
      <c r="R2" s="19" t="s">
        <v>13</v>
      </c>
      <c r="S2" s="12" t="s">
        <v>12</v>
      </c>
      <c r="T2" s="12" t="s">
        <v>11</v>
      </c>
      <c r="U2" s="23"/>
      <c r="V2" s="23" t="s">
        <v>14</v>
      </c>
      <c r="W2" s="23" t="s">
        <v>162</v>
      </c>
      <c r="X2" s="21" t="s">
        <v>12</v>
      </c>
      <c r="Y2" s="21" t="s">
        <v>11</v>
      </c>
      <c r="Z2" s="23"/>
      <c r="AA2" s="19" t="s">
        <v>231</v>
      </c>
      <c r="AB2" s="19" t="s">
        <v>232</v>
      </c>
      <c r="AC2" s="19" t="s">
        <v>233</v>
      </c>
      <c r="AD2" s="19" t="s">
        <v>234</v>
      </c>
    </row>
    <row r="3" spans="1:30" x14ac:dyDescent="0.35">
      <c r="A3" s="24">
        <v>43586</v>
      </c>
      <c r="B3" s="20">
        <v>164432264.04494026</v>
      </c>
      <c r="C3" s="21"/>
      <c r="D3" s="21"/>
      <c r="E3" s="19" t="s">
        <v>218</v>
      </c>
      <c r="F3" s="19">
        <f>SUM(B3:B5)</f>
        <v>482538046.43441641</v>
      </c>
      <c r="G3" s="12"/>
      <c r="H3" s="12"/>
      <c r="I3" s="23"/>
      <c r="J3" s="22">
        <v>43586</v>
      </c>
      <c r="K3" s="27">
        <v>340477</v>
      </c>
      <c r="L3" s="27">
        <v>58839</v>
      </c>
      <c r="M3" s="27">
        <v>26563</v>
      </c>
      <c r="N3" s="27">
        <f t="shared" ref="N3:N39" si="0">SUM(K3:M3)</f>
        <v>425879</v>
      </c>
      <c r="O3" s="21"/>
      <c r="P3" s="21"/>
      <c r="Q3" s="19" t="s">
        <v>218</v>
      </c>
      <c r="R3" s="4">
        <f>SUM(N3:N5)</f>
        <v>1256175</v>
      </c>
      <c r="S3" s="12"/>
      <c r="T3" s="12"/>
      <c r="U3" s="23"/>
      <c r="V3" s="19" t="s">
        <v>218</v>
      </c>
      <c r="W3" s="26">
        <v>30839</v>
      </c>
      <c r="X3" s="21"/>
      <c r="Y3" s="21"/>
      <c r="Z3" s="23"/>
      <c r="AA3" s="19" t="s">
        <v>235</v>
      </c>
      <c r="AB3" s="19">
        <f>SLOPE(X7:X14,G7:G14)</f>
        <v>0.18781366339100769</v>
      </c>
      <c r="AC3" s="19">
        <f>INTERCEPT(X7:X14,G7:G14)</f>
        <v>0.12897702303758915</v>
      </c>
      <c r="AD3" s="19">
        <f>RSQ(X7:X14,G7:G14)</f>
        <v>0.55964647241414611</v>
      </c>
    </row>
    <row r="4" spans="1:30" x14ac:dyDescent="0.35">
      <c r="A4" s="24">
        <v>43617</v>
      </c>
      <c r="B4" s="20">
        <v>162530132.97184071</v>
      </c>
      <c r="C4" s="21"/>
      <c r="D4" s="21"/>
      <c r="E4" s="19" t="s">
        <v>219</v>
      </c>
      <c r="F4" s="19">
        <f>SUM(B6:B8)</f>
        <v>400695011.50748169</v>
      </c>
      <c r="G4" s="12"/>
      <c r="H4" s="12">
        <f>(SUM(B6:B8)-SUM(B3:B5))/SUM(B3:B5)</f>
        <v>-0.16960949614583049</v>
      </c>
      <c r="I4" s="23"/>
      <c r="J4" s="22">
        <v>43617</v>
      </c>
      <c r="K4" s="27">
        <v>319876</v>
      </c>
      <c r="L4" s="27">
        <v>77219</v>
      </c>
      <c r="M4" s="27">
        <v>19303</v>
      </c>
      <c r="N4" s="27">
        <f t="shared" si="0"/>
        <v>416398</v>
      </c>
      <c r="O4" s="21"/>
      <c r="P4" s="21"/>
      <c r="Q4" s="19" t="s">
        <v>219</v>
      </c>
      <c r="R4" s="4">
        <f>SUM(N6:N8)</f>
        <v>1127870</v>
      </c>
      <c r="S4" s="12"/>
      <c r="T4" s="12">
        <f>(SUM(N6:N8)-SUM(N3:N5))/SUM(N3:N5)</f>
        <v>-0.10213943120982347</v>
      </c>
      <c r="U4" s="23"/>
      <c r="V4" s="19" t="s">
        <v>219</v>
      </c>
      <c r="W4" s="26">
        <v>27223</v>
      </c>
      <c r="X4" s="21"/>
      <c r="Y4" s="21">
        <f t="shared" ref="Y4:Y14" si="1">(W4-W3)/W3</f>
        <v>-0.11725412626868575</v>
      </c>
      <c r="Z4" s="23"/>
      <c r="AA4" s="19" t="s">
        <v>236</v>
      </c>
      <c r="AB4" s="19">
        <f>SLOPE(Y4:Y14,H4:H14)</f>
        <v>0.50625476697143046</v>
      </c>
      <c r="AC4" s="19">
        <f>INTERCEPT(Y4:Y14,H4:H14)</f>
        <v>1.3292920638935186E-2</v>
      </c>
      <c r="AD4" s="19">
        <f>RSQ(Y4:Y14,H4:H14)</f>
        <v>0.63956145142483134</v>
      </c>
    </row>
    <row r="5" spans="1:30" x14ac:dyDescent="0.35">
      <c r="A5" s="24">
        <v>43647</v>
      </c>
      <c r="B5" s="20">
        <v>155575649.41763544</v>
      </c>
      <c r="C5" s="21"/>
      <c r="D5" s="21"/>
      <c r="E5" s="19" t="s">
        <v>220</v>
      </c>
      <c r="F5" s="19">
        <f>SUM(B9:B11)</f>
        <v>438188124.04547805</v>
      </c>
      <c r="G5" s="12"/>
      <c r="H5" s="12">
        <f>(SUM(B9:B11)-SUM(B6:B8))/SUM(B6:B8)</f>
        <v>9.3570200429850592E-2</v>
      </c>
      <c r="I5" s="23"/>
      <c r="J5" s="22">
        <v>43647</v>
      </c>
      <c r="K5" s="27">
        <v>314310</v>
      </c>
      <c r="L5" s="27">
        <v>83333</v>
      </c>
      <c r="M5" s="27">
        <v>16255</v>
      </c>
      <c r="N5" s="27">
        <f t="shared" si="0"/>
        <v>413898</v>
      </c>
      <c r="O5" s="21"/>
      <c r="P5" s="21"/>
      <c r="Q5" s="19" t="s">
        <v>220</v>
      </c>
      <c r="R5" s="4">
        <f>SUM(N9:N11)</f>
        <v>1088790</v>
      </c>
      <c r="S5" s="12"/>
      <c r="T5" s="12">
        <f>(SUM(N9:N11)-SUM(N6:N8))/SUM(N6:N8)</f>
        <v>-3.4649383350918099E-2</v>
      </c>
      <c r="U5" s="23"/>
      <c r="V5" s="19" t="s">
        <v>220</v>
      </c>
      <c r="W5" s="26">
        <v>25782</v>
      </c>
      <c r="X5" s="21"/>
      <c r="Y5" s="21">
        <f t="shared" si="1"/>
        <v>-5.2933181500936705E-2</v>
      </c>
      <c r="Z5" s="23"/>
      <c r="AA5" s="19" t="s">
        <v>237</v>
      </c>
      <c r="AB5" s="19">
        <f>SLOPE(X7:X14,S7:S14)</f>
        <v>8.3009850622823539E-2</v>
      </c>
      <c r="AC5" s="19">
        <f>INTERCEPT(X7:X14,S7:S14)</f>
        <v>0.14984719017840198</v>
      </c>
      <c r="AD5" s="19">
        <f>RSQ(X7:X14,S7:S14)</f>
        <v>0.13263661218582831</v>
      </c>
    </row>
    <row r="6" spans="1:30" x14ac:dyDescent="0.35">
      <c r="A6" s="24">
        <v>43678</v>
      </c>
      <c r="B6" s="20">
        <v>138960227.69111693</v>
      </c>
      <c r="C6" s="21"/>
      <c r="D6" s="21"/>
      <c r="E6" s="19" t="s">
        <v>221</v>
      </c>
      <c r="F6" s="19">
        <f>SUM(B12:B14)</f>
        <v>518049837.27695984</v>
      </c>
      <c r="G6" s="12"/>
      <c r="H6" s="12">
        <f>(SUM(B12:B14)-SUM(B9:B11))/SUM(B9:B11)</f>
        <v>0.18225439907904309</v>
      </c>
      <c r="I6" s="23"/>
      <c r="J6" s="22">
        <v>43678</v>
      </c>
      <c r="K6" s="27">
        <v>307352</v>
      </c>
      <c r="L6" s="27">
        <v>62006</v>
      </c>
      <c r="M6" s="27">
        <v>16901</v>
      </c>
      <c r="N6" s="27">
        <f t="shared" si="0"/>
        <v>386259</v>
      </c>
      <c r="O6" s="21"/>
      <c r="P6" s="21"/>
      <c r="Q6" s="19" t="s">
        <v>221</v>
      </c>
      <c r="R6" s="4">
        <f>SUM(N12:N14)</f>
        <v>1814956</v>
      </c>
      <c r="S6" s="12"/>
      <c r="T6" s="12">
        <f>(SUM(N12:N14)-SUM(N9:N11))/SUM(N9:N11)</f>
        <v>0.66694771259838903</v>
      </c>
      <c r="U6" s="23"/>
      <c r="V6" s="19" t="s">
        <v>221</v>
      </c>
      <c r="W6" s="26">
        <v>28260</v>
      </c>
      <c r="X6" s="21"/>
      <c r="Y6" s="21">
        <f t="shared" si="1"/>
        <v>9.6113567605306024E-2</v>
      </c>
      <c r="Z6" s="23"/>
      <c r="AA6" s="19" t="s">
        <v>238</v>
      </c>
      <c r="AB6" s="19">
        <f>SLOPE(Y4:Y14,T4:T14)</f>
        <v>0.27635330123413487</v>
      </c>
      <c r="AC6" s="19">
        <f>INTERCEPT(Y4:Y14,T4:T14)</f>
        <v>4.6015950077156753E-3</v>
      </c>
      <c r="AD6" s="19">
        <f>RSQ(Y4:Y14,T4:T14)</f>
        <v>0.27078238852588959</v>
      </c>
    </row>
    <row r="7" spans="1:30" x14ac:dyDescent="0.35">
      <c r="A7" s="24">
        <v>43709</v>
      </c>
      <c r="B7" s="20">
        <v>130433231.77414569</v>
      </c>
      <c r="C7" s="21"/>
      <c r="D7" s="21"/>
      <c r="E7" s="19" t="s">
        <v>222</v>
      </c>
      <c r="F7" s="19">
        <f>SUM(B15:B17)</f>
        <v>830331899.70980811</v>
      </c>
      <c r="G7" s="12">
        <f t="shared" ref="G7:G14" si="2">(F7-F3)/F3</f>
        <v>0.72075944238038792</v>
      </c>
      <c r="H7" s="12">
        <f>(SUM(B15:B17)-SUM(B12:B14))/SUM(B12:B14)</f>
        <v>0.60280312812046311</v>
      </c>
      <c r="I7" s="23"/>
      <c r="J7" s="22">
        <v>43709</v>
      </c>
      <c r="K7" s="27">
        <v>313896</v>
      </c>
      <c r="L7" s="27">
        <v>62647</v>
      </c>
      <c r="M7" s="27">
        <v>14378</v>
      </c>
      <c r="N7" s="27">
        <f t="shared" si="0"/>
        <v>390921</v>
      </c>
      <c r="O7" s="21"/>
      <c r="P7" s="21"/>
      <c r="Q7" s="19" t="s">
        <v>222</v>
      </c>
      <c r="R7" s="4">
        <f>SUM(N15:N17)</f>
        <v>2410904</v>
      </c>
      <c r="S7" s="12">
        <f t="shared" ref="S7:S14" si="3">(R7-R3)/R3</f>
        <v>0.91924214380958069</v>
      </c>
      <c r="T7" s="12">
        <f>(SUM(N15:N17)-SUM(N12:N14))/SUM(N12:N14)</f>
        <v>0.32835396560577779</v>
      </c>
      <c r="U7" s="23"/>
      <c r="V7" s="19" t="s">
        <v>222</v>
      </c>
      <c r="W7" s="26">
        <v>38053</v>
      </c>
      <c r="X7" s="21">
        <f t="shared" ref="X7:X14" si="4">(W7-W3)/W3</f>
        <v>0.23392457602386588</v>
      </c>
      <c r="Y7" s="21">
        <f t="shared" si="1"/>
        <v>0.34653220099079973</v>
      </c>
      <c r="Z7" s="23"/>
    </row>
    <row r="8" spans="1:30" x14ac:dyDescent="0.35">
      <c r="A8" s="24">
        <v>43739</v>
      </c>
      <c r="B8" s="20">
        <v>131301552.04221907</v>
      </c>
      <c r="C8" s="21"/>
      <c r="D8" s="21"/>
      <c r="E8" s="19" t="s">
        <v>223</v>
      </c>
      <c r="F8" s="19">
        <f>SUM(B18:B20)</f>
        <v>711126335.69600153</v>
      </c>
      <c r="G8" s="12">
        <f t="shared" si="2"/>
        <v>0.77473219100139346</v>
      </c>
      <c r="H8" s="12">
        <f>(SUM(B18:B20)-SUM(B15:B17))/SUM(B15:B17)</f>
        <v>-0.1435637533081261</v>
      </c>
      <c r="I8" s="23"/>
      <c r="J8" s="22">
        <v>43739</v>
      </c>
      <c r="K8" s="27">
        <v>284564</v>
      </c>
      <c r="L8" s="27">
        <v>50191</v>
      </c>
      <c r="M8" s="27">
        <v>15935</v>
      </c>
      <c r="N8" s="27">
        <f t="shared" si="0"/>
        <v>350690</v>
      </c>
      <c r="O8" s="21"/>
      <c r="P8" s="21"/>
      <c r="Q8" s="19" t="s">
        <v>223</v>
      </c>
      <c r="R8" s="4">
        <f>SUM(N18:N20)</f>
        <v>1763991</v>
      </c>
      <c r="S8" s="12">
        <f t="shared" si="3"/>
        <v>0.56400205697465133</v>
      </c>
      <c r="T8" s="12">
        <f>(SUM(N18:N20)-SUM(N15:N17))/SUM(N15:N17)</f>
        <v>-0.26832797987808721</v>
      </c>
      <c r="U8" s="23"/>
      <c r="V8" s="19" t="s">
        <v>223</v>
      </c>
      <c r="W8" s="26">
        <v>33536</v>
      </c>
      <c r="X8" s="21">
        <f t="shared" si="4"/>
        <v>0.23189949674907248</v>
      </c>
      <c r="Y8" s="21">
        <f t="shared" si="1"/>
        <v>-0.11870286179801855</v>
      </c>
      <c r="Z8" s="23"/>
    </row>
    <row r="9" spans="1:30" x14ac:dyDescent="0.35">
      <c r="A9" s="24">
        <v>43770</v>
      </c>
      <c r="B9" s="20">
        <v>155033970.28553623</v>
      </c>
      <c r="C9" s="21"/>
      <c r="D9" s="21"/>
      <c r="E9" s="19" t="s">
        <v>224</v>
      </c>
      <c r="F9" s="19">
        <f>SUM(B21:B23)</f>
        <v>690845423.81821859</v>
      </c>
      <c r="G9" s="12">
        <f t="shared" si="2"/>
        <v>0.57659549839036284</v>
      </c>
      <c r="H9" s="12">
        <f>(SUM(B21:B23)-SUM(B18:B20))/SUM(B18:B20)</f>
        <v>-2.8519421739504808E-2</v>
      </c>
      <c r="I9" s="23"/>
      <c r="J9" s="22">
        <v>43770</v>
      </c>
      <c r="K9" s="27">
        <v>301410</v>
      </c>
      <c r="L9" s="27">
        <v>46137</v>
      </c>
      <c r="M9" s="27">
        <v>12227</v>
      </c>
      <c r="N9" s="27">
        <f t="shared" si="0"/>
        <v>359774</v>
      </c>
      <c r="O9" s="21"/>
      <c r="P9" s="21"/>
      <c r="Q9" s="19" t="s">
        <v>224</v>
      </c>
      <c r="R9" s="4">
        <f>SUM(N21:N23)</f>
        <v>1790657</v>
      </c>
      <c r="S9" s="12">
        <f t="shared" si="3"/>
        <v>0.6446302776476639</v>
      </c>
      <c r="T9" s="12">
        <f>(SUM(N21:N23)-SUM(N18:N20))/SUM(N18:N20)</f>
        <v>1.5116857172173781E-2</v>
      </c>
      <c r="U9" s="23"/>
      <c r="V9" s="19" t="s">
        <v>224</v>
      </c>
      <c r="W9" s="26">
        <v>32261</v>
      </c>
      <c r="X9" s="21">
        <f t="shared" si="4"/>
        <v>0.25129935613994259</v>
      </c>
      <c r="Y9" s="21">
        <f t="shared" si="1"/>
        <v>-3.8018845419847326E-2</v>
      </c>
      <c r="Z9" s="23"/>
    </row>
    <row r="10" spans="1:30" x14ac:dyDescent="0.35">
      <c r="A10" s="24">
        <v>43800</v>
      </c>
      <c r="B10" s="20">
        <v>147152694.90389881</v>
      </c>
      <c r="C10" s="21"/>
      <c r="D10" s="21"/>
      <c r="E10" s="19" t="s">
        <v>225</v>
      </c>
      <c r="F10" s="19">
        <f>SUM(B24:B26)</f>
        <v>635378024.86679196</v>
      </c>
      <c r="G10" s="12">
        <f t="shared" si="2"/>
        <v>0.22648050273801384</v>
      </c>
      <c r="H10" s="12">
        <f>(SUM(B24:B26)-SUM(B21:B23))/SUM(B21:B23)</f>
        <v>-8.0289160265208187E-2</v>
      </c>
      <c r="I10" s="23"/>
      <c r="J10" s="22">
        <v>43800</v>
      </c>
      <c r="K10" s="27">
        <v>318826</v>
      </c>
      <c r="L10" s="27">
        <v>37118</v>
      </c>
      <c r="M10" s="27">
        <v>11612</v>
      </c>
      <c r="N10" s="27">
        <f t="shared" si="0"/>
        <v>367556</v>
      </c>
      <c r="O10" s="21"/>
      <c r="P10" s="21"/>
      <c r="Q10" s="19" t="s">
        <v>225</v>
      </c>
      <c r="R10" s="4">
        <f>SUM(N24:N26)</f>
        <v>1711804</v>
      </c>
      <c r="S10" s="12">
        <f t="shared" si="3"/>
        <v>-5.6834435655740416E-2</v>
      </c>
      <c r="T10" s="12">
        <f>(SUM(N24:N26)-SUM(N21:N23))/SUM(N21:N23)</f>
        <v>-4.4035792449363557E-2</v>
      </c>
      <c r="U10" s="23"/>
      <c r="V10" s="19" t="s">
        <v>225</v>
      </c>
      <c r="W10" s="26">
        <v>37500</v>
      </c>
      <c r="X10" s="21">
        <f t="shared" si="4"/>
        <v>0.32696390658174096</v>
      </c>
      <c r="Y10" s="21">
        <f t="shared" si="1"/>
        <v>0.16239422212578655</v>
      </c>
      <c r="Z10" s="23"/>
    </row>
    <row r="11" spans="1:30" x14ac:dyDescent="0.35">
      <c r="A11" s="24">
        <v>43831</v>
      </c>
      <c r="B11" s="20">
        <v>136001458.85604304</v>
      </c>
      <c r="C11" s="21"/>
      <c r="D11" s="21"/>
      <c r="E11" s="19" t="s">
        <v>226</v>
      </c>
      <c r="F11" s="19">
        <f>SUM(B27:B29)</f>
        <v>733907593.97745156</v>
      </c>
      <c r="G11" s="12">
        <f t="shared" si="2"/>
        <v>-0.11612742538984204</v>
      </c>
      <c r="H11" s="12">
        <f>(SUM(B27:B29)-SUM(B24:B26))/SUM(B24:B26)</f>
        <v>0.15507235890211418</v>
      </c>
      <c r="I11" s="23"/>
      <c r="J11" s="22">
        <v>43831</v>
      </c>
      <c r="K11" s="27">
        <v>294525</v>
      </c>
      <c r="L11" s="27">
        <v>55958</v>
      </c>
      <c r="M11" s="27">
        <v>10977</v>
      </c>
      <c r="N11" s="27">
        <f t="shared" si="0"/>
        <v>361460</v>
      </c>
      <c r="O11" s="21"/>
      <c r="P11" s="21"/>
      <c r="Q11" s="19" t="s">
        <v>226</v>
      </c>
      <c r="R11" s="4">
        <f>SUM(N27:N29)</f>
        <v>1544995</v>
      </c>
      <c r="S11" s="12">
        <f t="shared" si="3"/>
        <v>-0.35916361663508789</v>
      </c>
      <c r="T11" s="12">
        <f>(SUM(N27:N29)-SUM(N24:N26))/SUM(N24:N26)</f>
        <v>-9.7446319788947799E-2</v>
      </c>
      <c r="U11" s="23"/>
      <c r="V11" s="19" t="s">
        <v>226</v>
      </c>
      <c r="W11" s="26">
        <v>41118</v>
      </c>
      <c r="X11" s="21">
        <f t="shared" si="4"/>
        <v>8.0545554883977605E-2</v>
      </c>
      <c r="Y11" s="21">
        <f t="shared" si="1"/>
        <v>9.6479999999999996E-2</v>
      </c>
      <c r="Z11" s="23"/>
    </row>
    <row r="12" spans="1:30" x14ac:dyDescent="0.35">
      <c r="A12" s="24">
        <v>43862</v>
      </c>
      <c r="B12" s="20">
        <v>129578274.85788459</v>
      </c>
      <c r="C12" s="21"/>
      <c r="D12" s="21"/>
      <c r="E12" s="19" t="s">
        <v>227</v>
      </c>
      <c r="F12" s="19">
        <f>SUM(B30:B32)</f>
        <v>597736332.4054985</v>
      </c>
      <c r="G12" s="12">
        <f t="shared" si="2"/>
        <v>-0.15945127834356562</v>
      </c>
      <c r="H12" s="12">
        <f>(SUM(B30:B32)-SUM(B27:B29))/SUM(B27:B29)</f>
        <v>-0.18554278861452517</v>
      </c>
      <c r="I12" s="23"/>
      <c r="J12" s="22">
        <v>43862</v>
      </c>
      <c r="K12" s="27">
        <v>286501</v>
      </c>
      <c r="L12" s="27">
        <v>55484</v>
      </c>
      <c r="M12" s="27">
        <v>26436</v>
      </c>
      <c r="N12" s="27">
        <f t="shared" si="0"/>
        <v>368421</v>
      </c>
      <c r="O12" s="21"/>
      <c r="P12" s="21"/>
      <c r="Q12" s="19" t="s">
        <v>227</v>
      </c>
      <c r="R12" s="4">
        <f>SUM(N30:N32)</f>
        <v>1476436</v>
      </c>
      <c r="S12" s="12">
        <f t="shared" si="3"/>
        <v>-0.16301387025217248</v>
      </c>
      <c r="T12" s="12">
        <f>(SUM(N30:N32)-SUM(N27:N29))/SUM(N27:N29)</f>
        <v>-4.4374900889646893E-2</v>
      </c>
      <c r="U12" s="23"/>
      <c r="V12" s="19" t="s">
        <v>227</v>
      </c>
      <c r="W12" s="26">
        <v>36820</v>
      </c>
      <c r="X12" s="21">
        <f t="shared" si="4"/>
        <v>9.7924618320610682E-2</v>
      </c>
      <c r="Y12" s="21">
        <f t="shared" si="1"/>
        <v>-0.104528430371127</v>
      </c>
      <c r="Z12" s="23"/>
    </row>
    <row r="13" spans="1:30" x14ac:dyDescent="0.35">
      <c r="A13" s="24">
        <v>43891</v>
      </c>
      <c r="B13" s="20">
        <v>161718183.43615037</v>
      </c>
      <c r="C13" s="21"/>
      <c r="D13" s="21"/>
      <c r="E13" s="19" t="s">
        <v>228</v>
      </c>
      <c r="F13" s="19">
        <f>SUM(B33:B35)</f>
        <v>611215042.77627897</v>
      </c>
      <c r="G13" s="12">
        <f t="shared" si="2"/>
        <v>-0.11526512052700905</v>
      </c>
      <c r="H13" s="12">
        <f>(SUM(B33:B35)-SUM(B30:B32))/SUM(B30:B32)</f>
        <v>2.2549591918793792E-2</v>
      </c>
      <c r="I13" s="23"/>
      <c r="J13" s="22">
        <v>43891</v>
      </c>
      <c r="K13" s="27">
        <v>402140</v>
      </c>
      <c r="L13" s="27">
        <v>81004</v>
      </c>
      <c r="M13" s="27">
        <v>38088</v>
      </c>
      <c r="N13" s="27">
        <f t="shared" si="0"/>
        <v>521232</v>
      </c>
      <c r="O13" s="21"/>
      <c r="P13" s="21"/>
      <c r="Q13" s="19" t="s">
        <v>228</v>
      </c>
      <c r="R13" s="4">
        <f>SUM(N33:N35)</f>
        <v>1855965</v>
      </c>
      <c r="S13" s="12">
        <f t="shared" si="3"/>
        <v>3.6471529723447874E-2</v>
      </c>
      <c r="T13" s="12">
        <f>(SUM(N33:N35)-SUM(N30:N32))/SUM(N30:N32)</f>
        <v>0.25705753584984381</v>
      </c>
      <c r="U13" s="23"/>
      <c r="V13" s="19" t="s">
        <v>228</v>
      </c>
      <c r="W13" s="26">
        <v>35719</v>
      </c>
      <c r="X13" s="21">
        <f t="shared" si="4"/>
        <v>0.10718824586962586</v>
      </c>
      <c r="Y13" s="21">
        <f t="shared" si="1"/>
        <v>-2.9902227050516025E-2</v>
      </c>
      <c r="Z13" s="23"/>
    </row>
    <row r="14" spans="1:30" x14ac:dyDescent="0.35">
      <c r="A14" s="24">
        <v>43922</v>
      </c>
      <c r="B14" s="20">
        <v>226753378.98292488</v>
      </c>
      <c r="C14" s="21"/>
      <c r="D14" s="21"/>
      <c r="E14" s="19" t="s">
        <v>229</v>
      </c>
      <c r="F14" s="19">
        <f>SUM(B36:B38)</f>
        <v>558176210.11544442</v>
      </c>
      <c r="G14" s="12">
        <f t="shared" si="2"/>
        <v>-0.12150532711220699</v>
      </c>
      <c r="H14" s="12">
        <f>(SUM(B36:B38)-SUM(B33:B35))/SUM(B33:B35)</f>
        <v>-8.6776059077211198E-2</v>
      </c>
      <c r="I14" s="23"/>
      <c r="J14" s="22">
        <v>43922</v>
      </c>
      <c r="K14" s="27">
        <v>769278</v>
      </c>
      <c r="L14" s="27">
        <v>124548</v>
      </c>
      <c r="M14" s="27">
        <v>31477</v>
      </c>
      <c r="N14" s="27">
        <f t="shared" si="0"/>
        <v>925303</v>
      </c>
      <c r="O14" s="21"/>
      <c r="P14" s="21"/>
      <c r="Q14" s="19" t="s">
        <v>229</v>
      </c>
      <c r="R14" s="4">
        <f>SUM(N36:N38)</f>
        <v>2473086</v>
      </c>
      <c r="S14" s="12">
        <f t="shared" si="3"/>
        <v>0.44472498019633089</v>
      </c>
      <c r="T14" s="12">
        <f>(SUM(N36:N38)-SUM(N33:N35))/SUM(N33:N35)</f>
        <v>0.33250680912624969</v>
      </c>
      <c r="U14" s="23"/>
      <c r="V14" s="19" t="s">
        <v>229</v>
      </c>
      <c r="W14" s="26">
        <v>38908</v>
      </c>
      <c r="X14" s="21">
        <f t="shared" si="4"/>
        <v>3.7546666666666666E-2</v>
      </c>
      <c r="Y14" s="21">
        <f t="shared" si="1"/>
        <v>8.9280215011618466E-2</v>
      </c>
      <c r="Z14" s="23"/>
    </row>
    <row r="15" spans="1:30" x14ac:dyDescent="0.35">
      <c r="A15" s="24">
        <v>43952</v>
      </c>
      <c r="B15" s="20">
        <v>289122257.40852416</v>
      </c>
      <c r="C15" s="21">
        <f t="shared" ref="C15:C39" si="5">(B15-B3)/B3</f>
        <v>0.75830612737598391</v>
      </c>
      <c r="D15" s="21"/>
      <c r="E15" s="21"/>
      <c r="F15" s="21"/>
      <c r="G15" s="21"/>
      <c r="H15" s="21"/>
      <c r="I15" s="23"/>
      <c r="J15" s="22">
        <v>43952</v>
      </c>
      <c r="K15" s="27">
        <v>862674</v>
      </c>
      <c r="L15" s="27">
        <v>104753</v>
      </c>
      <c r="M15" s="27">
        <v>47285</v>
      </c>
      <c r="N15" s="27">
        <f t="shared" si="0"/>
        <v>1014712</v>
      </c>
      <c r="O15" s="21">
        <f t="shared" ref="O15:O39" si="6">(N15-N3)/N3</f>
        <v>1.3826298079971071</v>
      </c>
      <c r="P15" s="21"/>
      <c r="Q15" s="21"/>
      <c r="R15" s="21"/>
      <c r="S15" s="21"/>
      <c r="T15" s="21"/>
      <c r="U15" s="23"/>
      <c r="V15" s="23"/>
      <c r="W15" s="23"/>
      <c r="X15" s="23"/>
      <c r="Y15" s="23"/>
      <c r="Z15" s="23"/>
    </row>
    <row r="16" spans="1:30" x14ac:dyDescent="0.35">
      <c r="A16" s="24">
        <v>43983</v>
      </c>
      <c r="B16" s="20">
        <v>267455143.94420743</v>
      </c>
      <c r="C16" s="21">
        <f t="shared" si="5"/>
        <v>0.6455726643043207</v>
      </c>
      <c r="D16" s="21"/>
      <c r="E16" s="21"/>
      <c r="F16" s="21"/>
      <c r="G16" s="21"/>
      <c r="H16" s="21"/>
      <c r="I16" s="23"/>
      <c r="J16" s="22">
        <v>43983</v>
      </c>
      <c r="K16" s="27">
        <v>611108</v>
      </c>
      <c r="L16" s="27">
        <v>90086</v>
      </c>
      <c r="M16" s="27">
        <v>36351</v>
      </c>
      <c r="N16" s="27">
        <f t="shared" si="0"/>
        <v>737545</v>
      </c>
      <c r="O16" s="21">
        <f t="shared" si="6"/>
        <v>0.77125010206581202</v>
      </c>
      <c r="P16" s="21"/>
      <c r="Q16" s="21"/>
      <c r="R16" s="21"/>
      <c r="S16" s="21"/>
      <c r="T16" s="21"/>
      <c r="U16" s="23"/>
      <c r="V16" s="23"/>
      <c r="W16" s="23"/>
      <c r="X16" s="23"/>
      <c r="Y16" s="23"/>
      <c r="Z16" s="23"/>
    </row>
    <row r="17" spans="1:26" x14ac:dyDescent="0.35">
      <c r="A17" s="24">
        <v>44013</v>
      </c>
      <c r="B17" s="20">
        <v>273754498.35707647</v>
      </c>
      <c r="C17" s="21">
        <f t="shared" si="5"/>
        <v>0.75962304757729482</v>
      </c>
      <c r="D17" s="21"/>
      <c r="E17" s="21"/>
      <c r="F17" s="21"/>
      <c r="G17" s="21"/>
      <c r="H17" s="21"/>
      <c r="I17" s="23"/>
      <c r="J17" s="22">
        <v>44013</v>
      </c>
      <c r="K17" s="27">
        <v>545251</v>
      </c>
      <c r="L17" s="27">
        <v>86547</v>
      </c>
      <c r="M17" s="27">
        <v>26849</v>
      </c>
      <c r="N17" s="27">
        <f t="shared" si="0"/>
        <v>658647</v>
      </c>
      <c r="O17" s="21">
        <f t="shared" si="6"/>
        <v>0.59132684864386875</v>
      </c>
      <c r="P17" s="21"/>
      <c r="Q17" s="21"/>
      <c r="R17" s="21"/>
      <c r="S17" s="21"/>
      <c r="T17" s="21"/>
      <c r="U17" s="23"/>
      <c r="V17" s="23"/>
      <c r="W17" s="23"/>
      <c r="X17" s="23"/>
      <c r="Y17" s="23"/>
      <c r="Z17" s="23"/>
    </row>
    <row r="18" spans="1:26" x14ac:dyDescent="0.35">
      <c r="A18" s="24">
        <v>44044</v>
      </c>
      <c r="B18" s="20">
        <v>259694543.63163388</v>
      </c>
      <c r="C18" s="21">
        <f t="shared" si="5"/>
        <v>0.86884080392331509</v>
      </c>
      <c r="D18" s="21"/>
      <c r="E18" s="21"/>
      <c r="F18" s="21"/>
      <c r="G18" s="21"/>
      <c r="H18" s="21"/>
      <c r="I18" s="23"/>
      <c r="J18" s="22">
        <v>44044</v>
      </c>
      <c r="K18" s="27">
        <v>477106</v>
      </c>
      <c r="L18" s="27">
        <v>81289</v>
      </c>
      <c r="M18" s="27">
        <v>32890</v>
      </c>
      <c r="N18" s="27">
        <f t="shared" si="0"/>
        <v>591285</v>
      </c>
      <c r="O18" s="21">
        <f t="shared" si="6"/>
        <v>0.53079928234681906</v>
      </c>
      <c r="P18" s="21"/>
      <c r="Q18" s="21"/>
      <c r="R18" s="21"/>
      <c r="S18" s="21"/>
      <c r="T18" s="21"/>
      <c r="U18" s="23"/>
      <c r="V18" s="23"/>
      <c r="W18" s="23"/>
      <c r="X18" s="23"/>
      <c r="Y18" s="23"/>
      <c r="Z18" s="23"/>
    </row>
    <row r="19" spans="1:26" x14ac:dyDescent="0.35">
      <c r="A19" s="24">
        <v>44075</v>
      </c>
      <c r="B19" s="20">
        <v>230819581.90380663</v>
      </c>
      <c r="C19" s="21">
        <f t="shared" si="5"/>
        <v>0.76963783511465045</v>
      </c>
      <c r="D19" s="21"/>
      <c r="E19" s="21"/>
      <c r="F19" s="21"/>
      <c r="G19" s="21"/>
      <c r="H19" s="21"/>
      <c r="I19" s="23"/>
      <c r="J19" s="22">
        <v>44075</v>
      </c>
      <c r="K19" s="27">
        <v>445869</v>
      </c>
      <c r="L19" s="27">
        <v>67884</v>
      </c>
      <c r="M19" s="27">
        <v>41143</v>
      </c>
      <c r="N19" s="27">
        <f t="shared" si="0"/>
        <v>554896</v>
      </c>
      <c r="O19" s="21">
        <f t="shared" si="6"/>
        <v>0.41945815139120179</v>
      </c>
      <c r="P19" s="21"/>
      <c r="Q19" s="21"/>
      <c r="R19" s="21"/>
      <c r="S19" s="21"/>
      <c r="T19" s="21"/>
      <c r="U19" s="23"/>
      <c r="Z19" s="23"/>
    </row>
    <row r="20" spans="1:26" x14ac:dyDescent="0.35">
      <c r="A20" s="24">
        <v>44105</v>
      </c>
      <c r="B20" s="20">
        <v>220612210.16056108</v>
      </c>
      <c r="C20" s="21">
        <f t="shared" si="5"/>
        <v>0.68019499182785603</v>
      </c>
      <c r="D20" s="21"/>
      <c r="E20" s="21"/>
      <c r="F20" s="21"/>
      <c r="G20" s="21"/>
      <c r="H20" s="21"/>
      <c r="I20" s="23"/>
      <c r="J20" s="22">
        <v>44105</v>
      </c>
      <c r="K20" s="27">
        <v>486079</v>
      </c>
      <c r="L20" s="27">
        <v>77368</v>
      </c>
      <c r="M20" s="27">
        <v>54363</v>
      </c>
      <c r="N20" s="27">
        <f t="shared" si="0"/>
        <v>617810</v>
      </c>
      <c r="O20" s="21">
        <f t="shared" si="6"/>
        <v>0.76169836607830277</v>
      </c>
      <c r="P20" s="21"/>
      <c r="Q20" s="21"/>
      <c r="R20" s="21"/>
      <c r="S20" s="21"/>
      <c r="T20" s="21"/>
      <c r="U20" s="23"/>
      <c r="Z20" s="23"/>
    </row>
    <row r="21" spans="1:26" x14ac:dyDescent="0.35">
      <c r="A21" s="24">
        <v>44136</v>
      </c>
      <c r="B21" s="20">
        <v>250918470.16780791</v>
      </c>
      <c r="C21" s="21">
        <f t="shared" si="5"/>
        <v>0.61847412993213624</v>
      </c>
      <c r="D21" s="21"/>
      <c r="E21" s="21"/>
      <c r="F21" s="21"/>
      <c r="G21" s="21"/>
      <c r="H21" s="21"/>
      <c r="I21" s="23"/>
      <c r="J21" s="22">
        <v>44136</v>
      </c>
      <c r="K21" s="27">
        <v>527056</v>
      </c>
      <c r="L21" s="27">
        <v>55921</v>
      </c>
      <c r="M21" s="27">
        <v>43475</v>
      </c>
      <c r="N21" s="27">
        <f t="shared" si="0"/>
        <v>626452</v>
      </c>
      <c r="O21" s="21">
        <f t="shared" si="6"/>
        <v>0.74123755468710917</v>
      </c>
      <c r="P21" s="21"/>
      <c r="Q21" s="21"/>
      <c r="R21" s="21"/>
      <c r="S21" s="21"/>
      <c r="T21" s="21"/>
      <c r="U21" s="23"/>
      <c r="Z21" s="23"/>
    </row>
    <row r="22" spans="1:26" x14ac:dyDescent="0.35">
      <c r="A22" s="24">
        <v>44166</v>
      </c>
      <c r="B22" s="20">
        <v>226737373.68822369</v>
      </c>
      <c r="C22" s="21">
        <f t="shared" si="5"/>
        <v>0.54083058985973276</v>
      </c>
      <c r="D22" s="21"/>
      <c r="E22" s="21"/>
      <c r="F22" s="21"/>
      <c r="G22" s="21"/>
      <c r="H22" s="21"/>
      <c r="I22" s="23"/>
      <c r="J22" s="22">
        <v>44166</v>
      </c>
      <c r="K22" s="27">
        <v>483451</v>
      </c>
      <c r="L22" s="27">
        <v>42809</v>
      </c>
      <c r="M22" s="27">
        <v>31769</v>
      </c>
      <c r="N22" s="27">
        <f t="shared" si="0"/>
        <v>558029</v>
      </c>
      <c r="O22" s="21">
        <f t="shared" si="6"/>
        <v>0.51821491146927268</v>
      </c>
      <c r="P22" s="21"/>
      <c r="Q22" s="21"/>
      <c r="R22" s="21"/>
      <c r="S22" s="21"/>
      <c r="T22" s="21"/>
      <c r="U22" s="23"/>
      <c r="Z22" s="23"/>
    </row>
    <row r="23" spans="1:26" x14ac:dyDescent="0.35">
      <c r="A23" s="24">
        <v>44197</v>
      </c>
      <c r="B23" s="20">
        <v>213189579.96218699</v>
      </c>
      <c r="C23" s="21">
        <f t="shared" si="5"/>
        <v>0.56755362593461034</v>
      </c>
      <c r="D23" s="21"/>
      <c r="E23" s="21"/>
      <c r="F23" s="21"/>
      <c r="G23" s="21"/>
      <c r="H23" s="21"/>
      <c r="I23" s="23"/>
      <c r="J23" s="22">
        <v>44197</v>
      </c>
      <c r="K23" s="27">
        <v>518007</v>
      </c>
      <c r="L23" s="27">
        <v>66527</v>
      </c>
      <c r="M23" s="27">
        <v>21642</v>
      </c>
      <c r="N23" s="27">
        <f t="shared" si="0"/>
        <v>606176</v>
      </c>
      <c r="O23" s="21">
        <f t="shared" si="6"/>
        <v>0.6770209705084933</v>
      </c>
      <c r="P23" s="21"/>
      <c r="Q23" s="21"/>
      <c r="R23" s="21"/>
      <c r="S23" s="21"/>
      <c r="T23" s="21"/>
      <c r="U23" s="23"/>
      <c r="Z23" s="23"/>
    </row>
    <row r="24" spans="1:26" x14ac:dyDescent="0.35">
      <c r="A24" s="24">
        <v>44228</v>
      </c>
      <c r="B24" s="20">
        <v>182254616.75453809</v>
      </c>
      <c r="C24" s="21">
        <f t="shared" si="5"/>
        <v>0.40652140148050636</v>
      </c>
      <c r="D24" s="21"/>
      <c r="E24" s="21"/>
      <c r="F24" s="21"/>
      <c r="G24" s="21"/>
      <c r="H24" s="21"/>
      <c r="I24" s="23"/>
      <c r="J24" s="22">
        <v>44228</v>
      </c>
      <c r="K24" s="27">
        <v>387935</v>
      </c>
      <c r="L24" s="27">
        <v>52301</v>
      </c>
      <c r="M24" s="27">
        <v>30889</v>
      </c>
      <c r="N24" s="27">
        <f t="shared" si="0"/>
        <v>471125</v>
      </c>
      <c r="O24" s="21">
        <f t="shared" si="6"/>
        <v>0.27876803982400566</v>
      </c>
      <c r="P24" s="21"/>
      <c r="Q24" s="21"/>
      <c r="R24" s="21"/>
      <c r="S24" s="21"/>
      <c r="T24" s="21"/>
      <c r="U24" s="23"/>
      <c r="Z24" s="23"/>
    </row>
    <row r="25" spans="1:26" x14ac:dyDescent="0.35">
      <c r="A25" s="24">
        <v>44256</v>
      </c>
      <c r="B25" s="20">
        <v>220158023.32291874</v>
      </c>
      <c r="C25" s="21">
        <f t="shared" si="5"/>
        <v>0.36136839188427816</v>
      </c>
      <c r="D25" s="21"/>
      <c r="E25" s="21"/>
      <c r="F25" s="21"/>
      <c r="G25" s="21"/>
      <c r="H25" s="21"/>
      <c r="I25" s="23"/>
      <c r="J25" s="22">
        <v>44256</v>
      </c>
      <c r="K25" s="27">
        <v>524822</v>
      </c>
      <c r="L25" s="27">
        <v>60838</v>
      </c>
      <c r="M25" s="27">
        <v>46083</v>
      </c>
      <c r="N25" s="27">
        <f t="shared" si="0"/>
        <v>631743</v>
      </c>
      <c r="O25" s="21">
        <f t="shared" si="6"/>
        <v>0.21201883230500046</v>
      </c>
      <c r="P25" s="21"/>
      <c r="Q25" s="21"/>
      <c r="R25" s="21"/>
      <c r="S25" s="21"/>
      <c r="T25" s="21"/>
      <c r="U25" s="23"/>
      <c r="Z25" s="23"/>
    </row>
    <row r="26" spans="1:26" x14ac:dyDescent="0.35">
      <c r="A26" s="24">
        <v>44287</v>
      </c>
      <c r="B26" s="20">
        <v>232965384.78933519</v>
      </c>
      <c r="C26" s="21">
        <f t="shared" si="5"/>
        <v>2.7395427729780788E-2</v>
      </c>
      <c r="D26" s="21"/>
      <c r="E26" s="21"/>
      <c r="F26" s="21"/>
      <c r="G26" s="21"/>
      <c r="H26" s="21"/>
      <c r="I26" s="23"/>
      <c r="J26" s="22">
        <v>44287</v>
      </c>
      <c r="K26" s="27">
        <v>510610</v>
      </c>
      <c r="L26" s="27">
        <v>53474</v>
      </c>
      <c r="M26" s="27">
        <v>44852</v>
      </c>
      <c r="N26" s="27">
        <f t="shared" si="0"/>
        <v>608936</v>
      </c>
      <c r="O26" s="21">
        <f t="shared" si="6"/>
        <v>-0.34190638093683906</v>
      </c>
      <c r="P26" s="21"/>
      <c r="Q26" s="21"/>
      <c r="R26" s="21"/>
      <c r="S26" s="21"/>
      <c r="T26" s="21"/>
      <c r="U26" s="23"/>
      <c r="Z26" s="23"/>
    </row>
    <row r="27" spans="1:26" x14ac:dyDescent="0.35">
      <c r="A27" s="24">
        <v>44317</v>
      </c>
      <c r="B27" s="20">
        <v>247488434.29477507</v>
      </c>
      <c r="C27" s="21">
        <f t="shared" si="5"/>
        <v>-0.14400075416857755</v>
      </c>
      <c r="D27" s="21"/>
      <c r="E27" s="21"/>
      <c r="F27" s="21"/>
      <c r="G27" s="21"/>
      <c r="H27" s="21"/>
      <c r="I27" s="23"/>
      <c r="J27" s="22">
        <v>44317</v>
      </c>
      <c r="K27" s="27">
        <v>471327</v>
      </c>
      <c r="L27" s="27">
        <v>49339</v>
      </c>
      <c r="M27" s="27">
        <v>39785</v>
      </c>
      <c r="N27" s="27">
        <f t="shared" si="0"/>
        <v>560451</v>
      </c>
      <c r="O27" s="21">
        <f t="shared" si="6"/>
        <v>-0.44767480822144606</v>
      </c>
      <c r="P27" s="21"/>
      <c r="Q27" s="21"/>
      <c r="R27" s="21"/>
      <c r="S27" s="21"/>
      <c r="T27" s="21"/>
      <c r="U27" s="23"/>
      <c r="Z27" s="23"/>
    </row>
    <row r="28" spans="1:26" x14ac:dyDescent="0.35">
      <c r="A28" s="24">
        <v>44348</v>
      </c>
      <c r="B28" s="20">
        <v>250730835.07042688</v>
      </c>
      <c r="C28" s="21">
        <f t="shared" si="5"/>
        <v>-6.2531266466384836E-2</v>
      </c>
      <c r="D28" s="21"/>
      <c r="E28" s="21"/>
      <c r="F28" s="21"/>
      <c r="G28" s="21"/>
      <c r="H28" s="21"/>
      <c r="I28" s="23"/>
      <c r="J28" s="22">
        <v>44348</v>
      </c>
      <c r="K28" s="27">
        <v>425910</v>
      </c>
      <c r="L28" s="27">
        <v>43948</v>
      </c>
      <c r="M28" s="27">
        <v>30990</v>
      </c>
      <c r="N28" s="27">
        <f t="shared" si="0"/>
        <v>500848</v>
      </c>
      <c r="O28" s="21">
        <f t="shared" si="6"/>
        <v>-0.32092550285067351</v>
      </c>
      <c r="P28" s="21"/>
      <c r="Q28" s="21"/>
      <c r="R28" s="21"/>
      <c r="S28" s="21"/>
      <c r="T28" s="21"/>
      <c r="U28" s="23"/>
      <c r="Z28" s="23"/>
    </row>
    <row r="29" spans="1:26" x14ac:dyDescent="0.35">
      <c r="A29" s="24">
        <v>44378</v>
      </c>
      <c r="B29" s="20">
        <v>235688324.61224967</v>
      </c>
      <c r="C29" s="21">
        <f t="shared" si="5"/>
        <v>-0.13905223100726738</v>
      </c>
      <c r="D29" s="21"/>
      <c r="E29" s="21"/>
      <c r="F29" s="21"/>
      <c r="G29" s="21"/>
      <c r="H29" s="21"/>
      <c r="I29" s="23"/>
      <c r="J29" s="22">
        <v>44378</v>
      </c>
      <c r="K29" s="27">
        <v>419491</v>
      </c>
      <c r="L29" s="27">
        <v>45607</v>
      </c>
      <c r="M29" s="27">
        <v>18598</v>
      </c>
      <c r="N29" s="27">
        <f t="shared" si="0"/>
        <v>483696</v>
      </c>
      <c r="O29" s="21">
        <f t="shared" si="6"/>
        <v>-0.26562179741196729</v>
      </c>
      <c r="P29" s="21"/>
      <c r="Q29" s="21"/>
      <c r="R29" s="21"/>
      <c r="S29" s="21"/>
      <c r="T29" s="21"/>
      <c r="U29" s="23"/>
      <c r="Z29" s="23"/>
    </row>
    <row r="30" spans="1:26" x14ac:dyDescent="0.35">
      <c r="A30" s="24">
        <v>44409</v>
      </c>
      <c r="B30" s="20">
        <v>214281901.8838762</v>
      </c>
      <c r="C30" s="21">
        <f t="shared" si="5"/>
        <v>-0.17486944897915782</v>
      </c>
      <c r="D30" s="21"/>
      <c r="E30" s="21"/>
      <c r="F30" s="21"/>
      <c r="G30" s="21"/>
      <c r="H30" s="21"/>
      <c r="I30" s="23"/>
      <c r="J30" s="22">
        <v>44409</v>
      </c>
      <c r="K30" s="27">
        <v>407164</v>
      </c>
      <c r="L30" s="27">
        <v>43246</v>
      </c>
      <c r="M30" s="27">
        <v>21160</v>
      </c>
      <c r="N30" s="27">
        <f t="shared" si="0"/>
        <v>471570</v>
      </c>
      <c r="O30" s="21">
        <f t="shared" si="6"/>
        <v>-0.20246581597706689</v>
      </c>
      <c r="P30" s="21"/>
      <c r="Q30" s="21"/>
      <c r="R30" s="21"/>
      <c r="S30" s="21"/>
      <c r="T30" s="21"/>
      <c r="U30" s="23"/>
      <c r="Z30" s="23"/>
    </row>
    <row r="31" spans="1:26" x14ac:dyDescent="0.35">
      <c r="A31" s="24">
        <v>44440</v>
      </c>
      <c r="B31" s="20">
        <v>195056997.6737045</v>
      </c>
      <c r="C31" s="21">
        <f t="shared" si="5"/>
        <v>-0.15493739281187188</v>
      </c>
      <c r="D31" s="21"/>
      <c r="E31" s="21"/>
      <c r="F31" s="21"/>
      <c r="G31" s="21"/>
      <c r="H31" s="21"/>
      <c r="I31" s="23"/>
      <c r="J31" s="22">
        <v>44440</v>
      </c>
      <c r="K31" s="27">
        <v>419998</v>
      </c>
      <c r="L31" s="27">
        <v>42863</v>
      </c>
      <c r="M31" s="27">
        <v>25791</v>
      </c>
      <c r="N31" s="27">
        <f t="shared" si="0"/>
        <v>488652</v>
      </c>
      <c r="O31" s="21">
        <f t="shared" si="6"/>
        <v>-0.11938092903895504</v>
      </c>
      <c r="P31" s="21"/>
      <c r="Q31" s="21"/>
      <c r="R31" s="21"/>
      <c r="S31" s="21"/>
      <c r="T31" s="21"/>
      <c r="U31" s="23"/>
      <c r="Z31" s="23"/>
    </row>
    <row r="32" spans="1:26" x14ac:dyDescent="0.35">
      <c r="A32" s="24">
        <v>44470</v>
      </c>
      <c r="B32" s="20">
        <v>188397432.84791774</v>
      </c>
      <c r="C32" s="21">
        <f t="shared" si="5"/>
        <v>-0.14602445299468014</v>
      </c>
      <c r="D32" s="21"/>
      <c r="E32" s="21"/>
      <c r="F32" s="21"/>
      <c r="G32" s="21"/>
      <c r="H32" s="21"/>
      <c r="I32" s="23"/>
      <c r="J32" s="22">
        <v>44470</v>
      </c>
      <c r="K32" s="27">
        <v>445987</v>
      </c>
      <c r="L32" s="27">
        <v>43981</v>
      </c>
      <c r="M32" s="27">
        <v>26246</v>
      </c>
      <c r="N32" s="27">
        <f t="shared" si="0"/>
        <v>516214</v>
      </c>
      <c r="O32" s="21">
        <f t="shared" si="6"/>
        <v>-0.16444537964746442</v>
      </c>
      <c r="P32" s="21"/>
      <c r="Q32" s="21"/>
      <c r="R32" s="21"/>
      <c r="S32" s="21"/>
      <c r="T32" s="21"/>
      <c r="U32" s="23"/>
      <c r="Z32" s="23"/>
    </row>
    <row r="33" spans="1:26" x14ac:dyDescent="0.35">
      <c r="A33" s="24">
        <v>44501</v>
      </c>
      <c r="B33" s="20">
        <v>215747891.23449618</v>
      </c>
      <c r="C33" s="21">
        <f t="shared" si="5"/>
        <v>-0.1401673575874687</v>
      </c>
      <c r="D33" s="21"/>
      <c r="E33" s="21"/>
      <c r="F33" s="21"/>
      <c r="G33" s="21"/>
      <c r="H33" s="21"/>
      <c r="I33" s="23"/>
      <c r="J33" s="22">
        <v>44501</v>
      </c>
      <c r="K33" s="27">
        <v>482208</v>
      </c>
      <c r="L33" s="27">
        <v>40542</v>
      </c>
      <c r="M33" s="27">
        <v>26955</v>
      </c>
      <c r="N33" s="27">
        <f t="shared" si="0"/>
        <v>549705</v>
      </c>
      <c r="O33" s="21">
        <f t="shared" si="6"/>
        <v>-0.12251058341261581</v>
      </c>
      <c r="P33" s="21"/>
      <c r="Q33" s="21"/>
      <c r="R33" s="21"/>
      <c r="S33" s="21"/>
      <c r="T33" s="21"/>
      <c r="U33" s="23"/>
      <c r="Z33" s="23"/>
    </row>
    <row r="34" spans="1:26" x14ac:dyDescent="0.35">
      <c r="A34" s="24">
        <v>44531</v>
      </c>
      <c r="B34" s="20">
        <v>195303360.57925618</v>
      </c>
      <c r="C34" s="21">
        <f t="shared" si="5"/>
        <v>-0.13863622303480944</v>
      </c>
      <c r="D34" s="21"/>
      <c r="E34" s="21"/>
      <c r="F34" s="21"/>
      <c r="G34" s="21"/>
      <c r="H34" s="21"/>
      <c r="I34" s="23"/>
      <c r="J34" s="22">
        <v>44531</v>
      </c>
      <c r="K34" s="27">
        <v>520747</v>
      </c>
      <c r="L34" s="27">
        <v>35942</v>
      </c>
      <c r="M34" s="27">
        <v>25992</v>
      </c>
      <c r="N34" s="27">
        <f t="shared" si="0"/>
        <v>582681</v>
      </c>
      <c r="O34" s="21">
        <f t="shared" si="6"/>
        <v>4.4176915536647737E-2</v>
      </c>
      <c r="P34" s="21"/>
      <c r="Q34" s="21"/>
      <c r="R34" s="21"/>
      <c r="S34" s="21"/>
      <c r="T34" s="21"/>
      <c r="U34" s="23"/>
      <c r="Z34" s="23"/>
    </row>
    <row r="35" spans="1:26" x14ac:dyDescent="0.35">
      <c r="A35" s="24">
        <v>44562</v>
      </c>
      <c r="B35" s="20">
        <v>200163790.96252659</v>
      </c>
      <c r="C35" s="21">
        <f t="shared" si="5"/>
        <v>-6.1099557501688218E-2</v>
      </c>
      <c r="D35" s="21"/>
      <c r="E35" s="21"/>
      <c r="F35" s="21"/>
      <c r="G35" s="21"/>
      <c r="H35" s="21"/>
      <c r="I35" s="23"/>
      <c r="J35" s="22">
        <v>44562</v>
      </c>
      <c r="K35" s="27">
        <v>641410</v>
      </c>
      <c r="L35" s="27">
        <v>51564</v>
      </c>
      <c r="M35" s="27">
        <v>30605</v>
      </c>
      <c r="N35" s="27">
        <f t="shared" si="0"/>
        <v>723579</v>
      </c>
      <c r="O35" s="21">
        <f t="shared" si="6"/>
        <v>0.19367807369476853</v>
      </c>
      <c r="P35" s="21"/>
      <c r="Q35" s="21"/>
      <c r="R35" s="21"/>
      <c r="S35" s="21"/>
      <c r="T35" s="21"/>
      <c r="U35" s="23"/>
      <c r="Z35" s="23"/>
    </row>
    <row r="36" spans="1:26" x14ac:dyDescent="0.35">
      <c r="A36" s="24">
        <v>44593</v>
      </c>
      <c r="B36" s="20">
        <v>166926803.60914367</v>
      </c>
      <c r="C36" s="21">
        <f t="shared" si="5"/>
        <v>-8.4101096687377919E-2</v>
      </c>
      <c r="D36" s="21"/>
      <c r="E36" s="21"/>
      <c r="F36" s="21"/>
      <c r="G36" s="21"/>
      <c r="H36" s="21"/>
      <c r="I36" s="23"/>
      <c r="J36" s="22">
        <v>44593</v>
      </c>
      <c r="K36" s="27">
        <v>628758</v>
      </c>
      <c r="L36" s="27">
        <v>42543</v>
      </c>
      <c r="M36" s="27">
        <v>36380</v>
      </c>
      <c r="N36" s="27">
        <f t="shared" si="0"/>
        <v>707681</v>
      </c>
      <c r="O36" s="21">
        <f t="shared" si="6"/>
        <v>0.50210878217033694</v>
      </c>
      <c r="P36" s="21"/>
      <c r="Q36" s="21"/>
      <c r="R36" s="21"/>
      <c r="S36" s="21"/>
      <c r="T36" s="21"/>
      <c r="U36" s="23"/>
      <c r="Z36" s="23"/>
    </row>
    <row r="37" spans="1:26" x14ac:dyDescent="0.35">
      <c r="A37" s="24">
        <v>44621</v>
      </c>
      <c r="B37" s="20">
        <v>192379670.17438483</v>
      </c>
      <c r="C37" s="21">
        <f t="shared" si="5"/>
        <v>-0.12617461189588244</v>
      </c>
      <c r="D37" s="21"/>
      <c r="E37" s="21"/>
      <c r="F37" s="21"/>
      <c r="G37" s="21"/>
      <c r="H37" s="21"/>
      <c r="I37" s="23"/>
      <c r="J37" s="22">
        <v>44621</v>
      </c>
      <c r="K37" s="27">
        <v>733963</v>
      </c>
      <c r="L37" s="27">
        <v>51462</v>
      </c>
      <c r="M37" s="27">
        <v>43176</v>
      </c>
      <c r="N37" s="27">
        <f t="shared" si="0"/>
        <v>828601</v>
      </c>
      <c r="O37" s="21">
        <f t="shared" si="6"/>
        <v>0.31161089240403139</v>
      </c>
      <c r="P37" s="21"/>
      <c r="Q37" s="21"/>
      <c r="R37" s="21"/>
      <c r="S37" s="21"/>
      <c r="T37" s="21"/>
      <c r="U37" s="23"/>
      <c r="Z37" s="23"/>
    </row>
    <row r="38" spans="1:26" x14ac:dyDescent="0.35">
      <c r="A38" s="24">
        <v>44652</v>
      </c>
      <c r="B38" s="20">
        <v>198869736.33191597</v>
      </c>
      <c r="C38" s="21">
        <f t="shared" si="5"/>
        <v>-0.14635499813953504</v>
      </c>
      <c r="D38" s="21"/>
      <c r="E38" s="21"/>
      <c r="F38" s="21"/>
      <c r="G38" s="21"/>
      <c r="H38" s="21"/>
      <c r="I38" s="23"/>
      <c r="J38" s="22">
        <v>44652</v>
      </c>
      <c r="K38" s="27">
        <v>846314</v>
      </c>
      <c r="L38" s="27">
        <v>56165</v>
      </c>
      <c r="M38" s="27">
        <v>34325</v>
      </c>
      <c r="N38" s="27">
        <f t="shared" si="0"/>
        <v>936804</v>
      </c>
      <c r="O38" s="21">
        <f t="shared" si="6"/>
        <v>0.53842768369746574</v>
      </c>
      <c r="P38" s="21"/>
      <c r="Q38" s="21"/>
      <c r="R38" s="21"/>
      <c r="S38" s="21"/>
      <c r="T38" s="21"/>
      <c r="U38" s="23"/>
      <c r="Z38" s="23"/>
    </row>
    <row r="39" spans="1:26" x14ac:dyDescent="0.35">
      <c r="A39" s="24">
        <v>44682</v>
      </c>
      <c r="B39" s="20">
        <v>220571973.96528292</v>
      </c>
      <c r="C39" s="21">
        <f t="shared" si="5"/>
        <v>-0.10875845736464949</v>
      </c>
      <c r="D39" s="21"/>
      <c r="E39" s="21"/>
      <c r="F39" s="21"/>
      <c r="G39" s="21"/>
      <c r="H39" s="21"/>
      <c r="I39" s="23"/>
      <c r="J39" s="22">
        <v>44682</v>
      </c>
      <c r="K39" s="27">
        <v>838300</v>
      </c>
      <c r="L39" s="27">
        <v>62499</v>
      </c>
      <c r="M39" s="27">
        <v>29285</v>
      </c>
      <c r="N39" s="27">
        <f t="shared" si="0"/>
        <v>930084</v>
      </c>
      <c r="O39" s="21">
        <f t="shared" si="6"/>
        <v>0.65952777316839473</v>
      </c>
      <c r="P39" s="21"/>
      <c r="Q39" s="21"/>
      <c r="R39" s="21"/>
      <c r="S39" s="21"/>
      <c r="T39" s="21"/>
      <c r="U39" s="23"/>
      <c r="Z39" s="23"/>
    </row>
    <row r="40" spans="1:26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Z40" s="23"/>
    </row>
    <row r="41" spans="1:26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Z41" s="23"/>
    </row>
    <row r="42" spans="1:26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Z42" s="23"/>
    </row>
    <row r="43" spans="1:26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Z43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CEB8-FFC3-47A3-9D02-DF44F47AC8F8}">
  <dimension ref="A1:AE41"/>
  <sheetViews>
    <sheetView topLeftCell="K1" zoomScale="65" zoomScaleNormal="65" workbookViewId="0">
      <selection activeCell="W2" sqref="W2:Z13"/>
    </sheetView>
  </sheetViews>
  <sheetFormatPr defaultRowHeight="14.5" x14ac:dyDescent="0.35"/>
  <cols>
    <col min="1" max="1" width="10.54296875" customWidth="1"/>
    <col min="2" max="2" width="14.6328125" style="19" bestFit="1" customWidth="1"/>
    <col min="3" max="3" width="13.453125" style="19" bestFit="1" customWidth="1"/>
    <col min="4" max="4" width="14.6328125" bestFit="1" customWidth="1"/>
    <col min="5" max="5" width="10.453125" bestFit="1" customWidth="1"/>
    <col min="6" max="6" width="8.81640625" style="19" customWidth="1"/>
    <col min="7" max="7" width="7.1796875" style="19" bestFit="1" customWidth="1"/>
    <col min="8" max="8" width="15.08984375" style="19" bestFit="1" customWidth="1"/>
    <col min="9" max="9" width="10.453125" style="19" bestFit="1" customWidth="1"/>
    <col min="10" max="10" width="11.26953125" style="19" bestFit="1" customWidth="1"/>
    <col min="12" max="12" width="10.36328125" bestFit="1" customWidth="1"/>
    <col min="13" max="15" width="8.81640625" bestFit="1" customWidth="1"/>
    <col min="16" max="16" width="10.453125" bestFit="1" customWidth="1"/>
    <col min="17" max="17" width="8.81640625" style="19" customWidth="1"/>
    <col min="18" max="18" width="7.1796875" style="19" bestFit="1" customWidth="1"/>
    <col min="19" max="19" width="15.36328125" style="19" bestFit="1" customWidth="1"/>
    <col min="20" max="20" width="10.453125" style="19" bestFit="1" customWidth="1"/>
    <col min="21" max="21" width="11.26953125" style="19" bestFit="1" customWidth="1"/>
    <col min="23" max="23" width="8.26953125" bestFit="1" customWidth="1"/>
    <col min="24" max="24" width="8.1796875" bestFit="1" customWidth="1"/>
    <col min="25" max="25" width="10.453125" bestFit="1" customWidth="1"/>
    <col min="26" max="26" width="11.26953125" bestFit="1" customWidth="1"/>
    <col min="28" max="28" width="19.453125" customWidth="1"/>
    <col min="29" max="29" width="12.453125" bestFit="1" customWidth="1"/>
    <col min="30" max="31" width="11.81640625" bestFit="1" customWidth="1"/>
  </cols>
  <sheetData>
    <row r="1" spans="1:31" x14ac:dyDescent="0.35">
      <c r="A1" s="22" t="s">
        <v>153</v>
      </c>
      <c r="B1" s="22"/>
      <c r="C1" s="22"/>
      <c r="D1" s="23"/>
      <c r="E1" s="21"/>
      <c r="F1" s="21"/>
      <c r="G1" s="21"/>
      <c r="H1" s="21"/>
      <c r="I1" s="21"/>
      <c r="J1" s="21"/>
      <c r="K1" s="23"/>
      <c r="L1" s="23" t="s">
        <v>158</v>
      </c>
      <c r="M1" s="23"/>
      <c r="N1" s="23"/>
      <c r="O1" s="23"/>
      <c r="P1" s="21"/>
      <c r="Q1" s="21"/>
      <c r="R1" s="21"/>
      <c r="S1" s="21"/>
      <c r="T1" s="21"/>
      <c r="U1" s="21"/>
      <c r="V1" s="23"/>
      <c r="W1" s="23" t="s">
        <v>216</v>
      </c>
      <c r="X1" s="23"/>
      <c r="Y1" s="23"/>
      <c r="Z1" s="23"/>
      <c r="AA1" s="23"/>
      <c r="AB1" s="19" t="s">
        <v>230</v>
      </c>
      <c r="AC1" s="19"/>
      <c r="AD1" s="19"/>
      <c r="AE1" s="19"/>
    </row>
    <row r="2" spans="1:31" x14ac:dyDescent="0.35">
      <c r="A2" s="24" t="s">
        <v>16</v>
      </c>
      <c r="B2" s="20" t="s">
        <v>154</v>
      </c>
      <c r="C2" s="20" t="s">
        <v>155</v>
      </c>
      <c r="D2" s="25" t="s">
        <v>18</v>
      </c>
      <c r="E2" s="21" t="s">
        <v>12</v>
      </c>
      <c r="F2" s="21"/>
      <c r="G2" s="19" t="s">
        <v>14</v>
      </c>
      <c r="H2" s="19" t="s">
        <v>17</v>
      </c>
      <c r="I2" s="12" t="s">
        <v>12</v>
      </c>
      <c r="J2" s="12" t="s">
        <v>11</v>
      </c>
      <c r="K2" s="23"/>
      <c r="L2" s="23" t="s">
        <v>16</v>
      </c>
      <c r="M2" s="23" t="s">
        <v>156</v>
      </c>
      <c r="N2" s="23" t="s">
        <v>157</v>
      </c>
      <c r="O2" s="23" t="s">
        <v>15</v>
      </c>
      <c r="P2" s="21" t="s">
        <v>12</v>
      </c>
      <c r="Q2" s="21"/>
      <c r="R2" s="19" t="s">
        <v>14</v>
      </c>
      <c r="S2" s="19" t="s">
        <v>13</v>
      </c>
      <c r="T2" s="12" t="s">
        <v>12</v>
      </c>
      <c r="U2" s="12" t="s">
        <v>11</v>
      </c>
      <c r="V2" s="23"/>
      <c r="W2" s="23" t="s">
        <v>14</v>
      </c>
      <c r="X2" s="23" t="s">
        <v>162</v>
      </c>
      <c r="Y2" s="21" t="s">
        <v>12</v>
      </c>
      <c r="Z2" s="21" t="s">
        <v>11</v>
      </c>
      <c r="AA2" s="23"/>
      <c r="AB2" s="19" t="s">
        <v>231</v>
      </c>
      <c r="AC2" s="19" t="s">
        <v>232</v>
      </c>
      <c r="AD2" s="19" t="s">
        <v>233</v>
      </c>
      <c r="AE2" s="19" t="s">
        <v>234</v>
      </c>
    </row>
    <row r="3" spans="1:31" x14ac:dyDescent="0.35">
      <c r="A3" s="24">
        <v>43586</v>
      </c>
      <c r="B3" s="20">
        <v>218080622.25806075</v>
      </c>
      <c r="C3" s="20">
        <v>2610338.495306571</v>
      </c>
      <c r="D3" s="20">
        <f>SUM(B3:C3)</f>
        <v>220690960.75336733</v>
      </c>
      <c r="E3" s="21"/>
      <c r="F3" s="21"/>
      <c r="G3" s="19" t="s">
        <v>10</v>
      </c>
      <c r="H3" s="5">
        <f>SUM(D5:D7)</f>
        <v>658119358.75271118</v>
      </c>
      <c r="I3" s="12"/>
      <c r="J3" s="12"/>
      <c r="K3" s="23"/>
      <c r="L3" s="22">
        <v>43586</v>
      </c>
      <c r="M3" s="27">
        <v>2759737</v>
      </c>
      <c r="N3" s="27">
        <v>53455</v>
      </c>
      <c r="O3" s="27">
        <f t="shared" ref="O3:O39" si="0">SUM(M3:N3)</f>
        <v>2813192</v>
      </c>
      <c r="P3" s="21"/>
      <c r="Q3" s="21"/>
      <c r="R3" s="19" t="s">
        <v>10</v>
      </c>
      <c r="S3" s="5">
        <f>SUM(O5:O7)</f>
        <v>7778442</v>
      </c>
      <c r="T3" s="12"/>
      <c r="U3" s="12"/>
      <c r="V3" s="23"/>
      <c r="W3" s="23" t="s">
        <v>10</v>
      </c>
      <c r="X3" s="26">
        <v>1731</v>
      </c>
      <c r="Y3" s="21"/>
      <c r="Z3" s="21"/>
      <c r="AA3" s="23"/>
      <c r="AB3" s="19" t="s">
        <v>235</v>
      </c>
      <c r="AC3" s="19">
        <f>SLOPE(Y7:Y13,I7:I13)</f>
        <v>-0.35131766450238178</v>
      </c>
      <c r="AD3" s="19">
        <f>INTERCEPT(Y7:Y13,I7:I13)</f>
        <v>0.332242754899922</v>
      </c>
      <c r="AE3" s="19">
        <f>RSQ(Y7:Y13,I7:I13)</f>
        <v>0.58792127488457668</v>
      </c>
    </row>
    <row r="4" spans="1:31" x14ac:dyDescent="0.35">
      <c r="A4" s="24">
        <v>43617</v>
      </c>
      <c r="B4" s="20">
        <v>212347773.61347377</v>
      </c>
      <c r="C4" s="20">
        <v>2692585.62027507</v>
      </c>
      <c r="D4" s="20">
        <f t="shared" ref="D4:D39" si="1">SUM(B4:C4)</f>
        <v>215040359.23374885</v>
      </c>
      <c r="E4" s="21"/>
      <c r="F4" s="21"/>
      <c r="G4" s="19" t="s">
        <v>9</v>
      </c>
      <c r="H4" s="5">
        <f>SUM(D8:D10)</f>
        <v>764995038.46769166</v>
      </c>
      <c r="I4" s="12"/>
      <c r="J4" s="12">
        <f>(SUM(D8:D10)-SUM(D5:D7))/SUM(D5:D7)</f>
        <v>0.16239558720402131</v>
      </c>
      <c r="K4" s="23"/>
      <c r="L4" s="22">
        <v>43617</v>
      </c>
      <c r="M4" s="27">
        <v>2759357</v>
      </c>
      <c r="N4" s="27">
        <v>45010</v>
      </c>
      <c r="O4" s="27">
        <f t="shared" si="0"/>
        <v>2804367</v>
      </c>
      <c r="P4" s="21"/>
      <c r="Q4" s="21"/>
      <c r="R4" s="19" t="s">
        <v>9</v>
      </c>
      <c r="S4" s="5">
        <f>SUM(O8:O10)</f>
        <v>7585497</v>
      </c>
      <c r="T4" s="12"/>
      <c r="U4" s="12">
        <f>(SUM(O8:O10)-SUM(O5:O7))/SUM(O5:O7)</f>
        <v>-2.4805095930521819E-2</v>
      </c>
      <c r="V4" s="23"/>
      <c r="W4" s="23" t="s">
        <v>9</v>
      </c>
      <c r="X4" s="26">
        <v>1855</v>
      </c>
      <c r="Y4" s="21"/>
      <c r="Z4" s="21">
        <f t="shared" ref="Z4:Z13" si="2">(X4-X3)/X3</f>
        <v>7.163489312536106E-2</v>
      </c>
      <c r="AA4" s="23"/>
      <c r="AB4" s="19" t="s">
        <v>236</v>
      </c>
      <c r="AC4" s="19">
        <f>SLOPE(Z4:Z13,J4:J13)</f>
        <v>0.24356245394792561</v>
      </c>
      <c r="AD4" s="19">
        <f>INTERCEPT(Z4:Z13,J4:J13)</f>
        <v>2.5632020696050837E-2</v>
      </c>
      <c r="AE4" s="19">
        <f>RSQ(Z4:Z13,J4:J13)</f>
        <v>0.13320589054547083</v>
      </c>
    </row>
    <row r="5" spans="1:31" x14ac:dyDescent="0.35">
      <c r="A5" s="24">
        <v>43647</v>
      </c>
      <c r="B5" s="20">
        <v>214342650.6494</v>
      </c>
      <c r="C5" s="20">
        <v>2818624.3096165326</v>
      </c>
      <c r="D5" s="20">
        <f t="shared" si="1"/>
        <v>217161274.95901653</v>
      </c>
      <c r="E5" s="21"/>
      <c r="F5" s="21"/>
      <c r="G5" s="19" t="s">
        <v>8</v>
      </c>
      <c r="H5" s="5">
        <f>SUM(D11:D13)</f>
        <v>740853807.72285426</v>
      </c>
      <c r="I5" s="12"/>
      <c r="J5" s="12">
        <f>(SUM(D11:D13)-SUM(D8:D10))/SUM(D8:D10)</f>
        <v>-3.155736904280193E-2</v>
      </c>
      <c r="K5" s="23"/>
      <c r="L5" s="22">
        <v>43647</v>
      </c>
      <c r="M5" s="27">
        <v>2642370</v>
      </c>
      <c r="N5" s="27">
        <v>44555</v>
      </c>
      <c r="O5" s="27">
        <f t="shared" si="0"/>
        <v>2686925</v>
      </c>
      <c r="P5" s="21"/>
      <c r="Q5" s="21"/>
      <c r="R5" s="19" t="s">
        <v>8</v>
      </c>
      <c r="S5" s="5">
        <f>SUM(O11:O13)</f>
        <v>7930494</v>
      </c>
      <c r="T5" s="12"/>
      <c r="U5" s="12">
        <f>(SUM(O11:O13)-SUM(O8:O10))/SUM(O8:O10)</f>
        <v>4.5481133273139518E-2</v>
      </c>
      <c r="V5" s="23"/>
      <c r="W5" s="23" t="s">
        <v>8</v>
      </c>
      <c r="X5" s="26">
        <v>1848</v>
      </c>
      <c r="Y5" s="21"/>
      <c r="Z5" s="21">
        <f t="shared" si="2"/>
        <v>-3.7735849056603774E-3</v>
      </c>
      <c r="AA5" s="23"/>
      <c r="AB5" s="19" t="s">
        <v>237</v>
      </c>
      <c r="AC5" s="19">
        <f>SLOPE(Y7:Y13,T7:T13)</f>
        <v>-0.39809937707745752</v>
      </c>
      <c r="AD5" s="19">
        <f>INTERCEPT(Y7:Y13,T7:T13)</f>
        <v>0.15288628372045562</v>
      </c>
      <c r="AE5" s="19">
        <f>+RSQ(Y7:Y13,T7:T13)</f>
        <v>0.36108298100586034</v>
      </c>
    </row>
    <row r="6" spans="1:31" x14ac:dyDescent="0.35">
      <c r="A6" s="24">
        <v>43678</v>
      </c>
      <c r="B6" s="20">
        <v>215476855.23233449</v>
      </c>
      <c r="C6" s="20">
        <v>3321126.1515147528</v>
      </c>
      <c r="D6" s="20">
        <f t="shared" si="1"/>
        <v>218797981.38384923</v>
      </c>
      <c r="E6" s="21"/>
      <c r="F6" s="21"/>
      <c r="G6" s="19" t="s">
        <v>7</v>
      </c>
      <c r="H6" s="5">
        <f>SUM(D14:D16)</f>
        <v>867443800.97298527</v>
      </c>
      <c r="I6" s="12"/>
      <c r="J6" s="12">
        <f>(SUM(D14:D16)-SUM(D11:D13))/SUM(D11:D13)</f>
        <v>0.17087040915565763</v>
      </c>
      <c r="K6" s="23"/>
      <c r="L6" s="22">
        <v>43678</v>
      </c>
      <c r="M6" s="27">
        <v>2559067</v>
      </c>
      <c r="N6" s="27">
        <v>82668</v>
      </c>
      <c r="O6" s="27">
        <f t="shared" si="0"/>
        <v>2641735</v>
      </c>
      <c r="P6" s="21"/>
      <c r="Q6" s="21"/>
      <c r="R6" s="19" t="s">
        <v>7</v>
      </c>
      <c r="S6" s="5">
        <f>SUM(O14:O16)</f>
        <v>8588546</v>
      </c>
      <c r="T6" s="12"/>
      <c r="U6" s="12">
        <f>(SUM(O14:O16)-SUM(O11:O13))/SUM(O11:O13)</f>
        <v>8.2977428644419884E-2</v>
      </c>
      <c r="V6" s="23"/>
      <c r="W6" s="23" t="s">
        <v>7</v>
      </c>
      <c r="X6" s="26">
        <v>1889</v>
      </c>
      <c r="Y6" s="21"/>
      <c r="Z6" s="21">
        <f t="shared" si="2"/>
        <v>2.2186147186147188E-2</v>
      </c>
      <c r="AA6" s="23"/>
      <c r="AB6" s="19" t="s">
        <v>238</v>
      </c>
      <c r="AC6" s="19">
        <f>SLOPE(Z4:Z13,U4:U13)</f>
        <v>-7.6370138336931584E-2</v>
      </c>
      <c r="AD6" s="19">
        <f>INTERCEPT(Z4:Z13,U4:U13)</f>
        <v>4.3209655275743358E-2</v>
      </c>
      <c r="AE6" s="19">
        <f>RSQ(Z4:Z13,U4:U13)</f>
        <v>2.5308453530195708E-2</v>
      </c>
    </row>
    <row r="7" spans="1:31" x14ac:dyDescent="0.35">
      <c r="A7" s="24">
        <v>43709</v>
      </c>
      <c r="B7" s="20">
        <v>218923072.77895314</v>
      </c>
      <c r="C7" s="20">
        <v>3237029.6308922921</v>
      </c>
      <c r="D7" s="20">
        <f t="shared" si="1"/>
        <v>222160102.40984544</v>
      </c>
      <c r="E7" s="21"/>
      <c r="F7" s="21"/>
      <c r="G7" s="19" t="s">
        <v>6</v>
      </c>
      <c r="H7" s="5">
        <f>SUM(D17:D19)</f>
        <v>938181263.68889904</v>
      </c>
      <c r="I7" s="12">
        <f t="shared" ref="I7:I13" si="3">(H7-H3)/H3</f>
        <v>0.42554880237373677</v>
      </c>
      <c r="J7" s="12">
        <f>(SUM(D17:D19)-SUM(D14:D16))/SUM(D14:D16)</f>
        <v>8.1547026604570486E-2</v>
      </c>
      <c r="K7" s="23"/>
      <c r="L7" s="22">
        <v>43709</v>
      </c>
      <c r="M7" s="27">
        <v>2339990</v>
      </c>
      <c r="N7" s="27">
        <v>109792</v>
      </c>
      <c r="O7" s="27">
        <f t="shared" si="0"/>
        <v>2449782</v>
      </c>
      <c r="P7" s="21"/>
      <c r="Q7" s="21"/>
      <c r="R7" s="19" t="s">
        <v>6</v>
      </c>
      <c r="S7" s="5">
        <f>SUM(O17:O19)</f>
        <v>7152049</v>
      </c>
      <c r="T7" s="12">
        <f t="shared" ref="T7:T13" si="4">(S7-S3)/S3</f>
        <v>-8.0529365649316412E-2</v>
      </c>
      <c r="U7" s="12">
        <f>(SUM(O17:O19)-SUM(O14:O16))/SUM(O14:O16)</f>
        <v>-0.16725729826678462</v>
      </c>
      <c r="V7" s="23"/>
      <c r="W7" s="23" t="s">
        <v>6</v>
      </c>
      <c r="X7" s="26">
        <v>1975</v>
      </c>
      <c r="Y7" s="21">
        <f t="shared" ref="Y7:Y13" si="5">(X7-X3)/X3</f>
        <v>0.14095898324667822</v>
      </c>
      <c r="Z7" s="21">
        <f t="shared" si="2"/>
        <v>4.5526733721545788E-2</v>
      </c>
      <c r="AA7" s="23"/>
      <c r="AB7" s="23"/>
    </row>
    <row r="8" spans="1:31" x14ac:dyDescent="0.35">
      <c r="A8" s="24">
        <v>43739</v>
      </c>
      <c r="B8" s="20">
        <v>233562192.13831282</v>
      </c>
      <c r="C8" s="20">
        <v>3616891.0887227012</v>
      </c>
      <c r="D8" s="20">
        <f t="shared" si="1"/>
        <v>237179083.22703552</v>
      </c>
      <c r="E8" s="21"/>
      <c r="F8" s="21"/>
      <c r="G8" s="19" t="s">
        <v>5</v>
      </c>
      <c r="H8" s="5">
        <f>SUM(D20:D22)</f>
        <v>1057668248.461428</v>
      </c>
      <c r="I8" s="12">
        <f t="shared" si="3"/>
        <v>0.38258184076588225</v>
      </c>
      <c r="J8" s="12">
        <f>(SUM(D20:D22)-SUM(D17:D19))/SUM(D17:D19)</f>
        <v>0.12736023346139952</v>
      </c>
      <c r="K8" s="23"/>
      <c r="L8" s="22">
        <v>43739</v>
      </c>
      <c r="M8" s="27">
        <v>2242984</v>
      </c>
      <c r="N8" s="27">
        <v>113478</v>
      </c>
      <c r="O8" s="27">
        <f t="shared" si="0"/>
        <v>2356462</v>
      </c>
      <c r="P8" s="21"/>
      <c r="Q8" s="21"/>
      <c r="R8" s="19" t="s">
        <v>5</v>
      </c>
      <c r="S8" s="5">
        <f>SUM(O20:O22)</f>
        <v>7106071</v>
      </c>
      <c r="T8" s="12">
        <f t="shared" si="4"/>
        <v>-6.3202977998672999E-2</v>
      </c>
      <c r="U8" s="12">
        <f>(SUM(O20:O22)-SUM(O17:O19))/SUM(O17:O19)</f>
        <v>-6.4286472310242839E-3</v>
      </c>
      <c r="V8" s="23"/>
      <c r="W8" s="23" t="s">
        <v>5</v>
      </c>
      <c r="X8" s="26">
        <v>2168</v>
      </c>
      <c r="Y8" s="21">
        <f t="shared" si="5"/>
        <v>0.16873315363881403</v>
      </c>
      <c r="Z8" s="21">
        <f t="shared" si="2"/>
        <v>9.7721518987341771E-2</v>
      </c>
      <c r="AA8" s="23"/>
      <c r="AB8" s="23"/>
    </row>
    <row r="9" spans="1:31" x14ac:dyDescent="0.35">
      <c r="A9" s="24">
        <v>43770</v>
      </c>
      <c r="B9" s="20">
        <v>233698396.32103476</v>
      </c>
      <c r="C9" s="20">
        <v>3434228.4842889439</v>
      </c>
      <c r="D9" s="20">
        <f t="shared" si="1"/>
        <v>237132624.80532369</v>
      </c>
      <c r="E9" s="21"/>
      <c r="F9" s="21"/>
      <c r="G9" s="19" t="s">
        <v>4</v>
      </c>
      <c r="H9" s="5">
        <f>SUM(D23:D25)</f>
        <v>1136356020.2386694</v>
      </c>
      <c r="I9" s="12">
        <f t="shared" si="3"/>
        <v>0.53384650033919845</v>
      </c>
      <c r="J9" s="12">
        <f>(SUM(D23:D25)-SUM(D20:D22))/SUM(D20:D22)</f>
        <v>7.4397403809471546E-2</v>
      </c>
      <c r="K9" s="23"/>
      <c r="L9" s="22">
        <v>43770</v>
      </c>
      <c r="M9" s="27">
        <v>2273202</v>
      </c>
      <c r="N9" s="27">
        <v>66339</v>
      </c>
      <c r="O9" s="27">
        <f t="shared" si="0"/>
        <v>2339541</v>
      </c>
      <c r="P9" s="21"/>
      <c r="Q9" s="21"/>
      <c r="R9" s="19" t="s">
        <v>4</v>
      </c>
      <c r="S9" s="5">
        <f>SUM(O23:O25)</f>
        <v>6958348</v>
      </c>
      <c r="T9" s="12">
        <f t="shared" si="4"/>
        <v>-0.12258328421911674</v>
      </c>
      <c r="U9" s="12">
        <f>(SUM(O23:O25)-SUM(O20:O22))/SUM(O20:O22)</f>
        <v>-2.0788280893900443E-2</v>
      </c>
      <c r="V9" s="23"/>
      <c r="W9" s="23" t="s">
        <v>4</v>
      </c>
      <c r="X9" s="26">
        <v>2147</v>
      </c>
      <c r="Y9" s="21">
        <f t="shared" si="5"/>
        <v>0.1617965367965368</v>
      </c>
      <c r="Z9" s="21">
        <f t="shared" si="2"/>
        <v>-9.6863468634686353E-3</v>
      </c>
      <c r="AA9" s="23"/>
      <c r="AB9" s="23"/>
    </row>
    <row r="10" spans="1:31" x14ac:dyDescent="0.35">
      <c r="A10" s="24">
        <v>43800</v>
      </c>
      <c r="B10" s="20">
        <v>287059750.51886147</v>
      </c>
      <c r="C10" s="20">
        <v>3623579.9164709626</v>
      </c>
      <c r="D10" s="20">
        <f t="shared" si="1"/>
        <v>290683330.43533242</v>
      </c>
      <c r="E10" s="21"/>
      <c r="F10" s="21"/>
      <c r="G10" s="19" t="s">
        <v>3</v>
      </c>
      <c r="H10" s="5">
        <f>SUM(D26:D28)</f>
        <v>1176383189.167753</v>
      </c>
      <c r="I10" s="12">
        <f t="shared" si="3"/>
        <v>0.35614916822074216</v>
      </c>
      <c r="J10" s="12">
        <f>(SUM(D26:D28)-SUM(D23:D25))/SUM(D23:D25)</f>
        <v>3.5224144736503142E-2</v>
      </c>
      <c r="K10" s="23"/>
      <c r="L10" s="22">
        <v>43800</v>
      </c>
      <c r="M10" s="27">
        <v>2820148</v>
      </c>
      <c r="N10" s="27">
        <v>69346</v>
      </c>
      <c r="O10" s="27">
        <f t="shared" si="0"/>
        <v>2889494</v>
      </c>
      <c r="P10" s="21"/>
      <c r="Q10" s="21"/>
      <c r="R10" s="19" t="s">
        <v>3</v>
      </c>
      <c r="S10" s="5">
        <f>SUM(O26:O28)</f>
        <v>6280084</v>
      </c>
      <c r="T10" s="12">
        <f t="shared" si="4"/>
        <v>-0.26878379646566486</v>
      </c>
      <c r="U10" s="12">
        <f>(SUM(O26:O28)-SUM(O23:O25))/SUM(O23:O25)</f>
        <v>-9.747486041227027E-2</v>
      </c>
      <c r="V10" s="23"/>
      <c r="W10" s="23" t="s">
        <v>3</v>
      </c>
      <c r="X10" s="26">
        <v>2331</v>
      </c>
      <c r="Y10" s="21">
        <f t="shared" si="5"/>
        <v>0.2339862361037586</v>
      </c>
      <c r="Z10" s="21">
        <f t="shared" si="2"/>
        <v>8.5700978108989287E-2</v>
      </c>
      <c r="AA10" s="23"/>
      <c r="AB10" s="23"/>
    </row>
    <row r="11" spans="1:31" x14ac:dyDescent="0.35">
      <c r="A11" s="24">
        <v>43831</v>
      </c>
      <c r="B11" s="20">
        <v>243555153.68010092</v>
      </c>
      <c r="C11" s="20">
        <v>4020540.7048846944</v>
      </c>
      <c r="D11" s="20">
        <f t="shared" si="1"/>
        <v>247575694.38498563</v>
      </c>
      <c r="E11" s="21"/>
      <c r="F11" s="21"/>
      <c r="G11" s="19" t="s">
        <v>2</v>
      </c>
      <c r="H11" s="5">
        <f>SUM(D29:D31)</f>
        <v>1231718818.3203552</v>
      </c>
      <c r="I11" s="12">
        <f t="shared" si="3"/>
        <v>0.31287936136911942</v>
      </c>
      <c r="J11" s="12">
        <f>(SUM(D29:D31)-SUM(D26:D28))/SUM(D26:D28)</f>
        <v>4.7038779253340129E-2</v>
      </c>
      <c r="K11" s="23"/>
      <c r="L11" s="22">
        <v>43831</v>
      </c>
      <c r="M11" s="27">
        <v>2592560</v>
      </c>
      <c r="N11" s="27">
        <v>104177</v>
      </c>
      <c r="O11" s="27">
        <f t="shared" si="0"/>
        <v>2696737</v>
      </c>
      <c r="P11" s="21"/>
      <c r="Q11" s="21"/>
      <c r="R11" s="19" t="s">
        <v>2</v>
      </c>
      <c r="S11" s="5">
        <f>SUM(O29:O31)</f>
        <v>5684194</v>
      </c>
      <c r="T11" s="12">
        <f t="shared" si="4"/>
        <v>-0.20523559052797316</v>
      </c>
      <c r="U11" s="12">
        <f>(SUM(O29:O31)-SUM(O26:O28))/SUM(O26:O28)</f>
        <v>-9.48856735037302E-2</v>
      </c>
      <c r="V11" s="23"/>
      <c r="W11" s="23" t="s">
        <v>2</v>
      </c>
      <c r="X11" s="26">
        <v>2501</v>
      </c>
      <c r="Y11" s="21">
        <f t="shared" si="5"/>
        <v>0.26632911392405062</v>
      </c>
      <c r="Z11" s="21">
        <f t="shared" si="2"/>
        <v>7.2930072930072934E-2</v>
      </c>
      <c r="AA11" s="23"/>
      <c r="AB11" s="23"/>
    </row>
    <row r="12" spans="1:31" x14ac:dyDescent="0.35">
      <c r="A12" s="24">
        <v>43862</v>
      </c>
      <c r="B12" s="20">
        <v>227294286.75379145</v>
      </c>
      <c r="C12" s="20">
        <v>4339030.1743045207</v>
      </c>
      <c r="D12" s="20">
        <f t="shared" si="1"/>
        <v>231633316.92809597</v>
      </c>
      <c r="E12" s="21"/>
      <c r="F12" s="21"/>
      <c r="G12" s="19" t="s">
        <v>1</v>
      </c>
      <c r="H12" s="5">
        <f>SUM(D32:D34)</f>
        <v>1338309549.7175329</v>
      </c>
      <c r="I12" s="12">
        <f t="shared" si="3"/>
        <v>0.26533962957132251</v>
      </c>
      <c r="J12" s="12">
        <f>(SUM(D32:D34)-SUM(D29:D31))/SUM(D29:D31)</f>
        <v>8.6538201586082067E-2</v>
      </c>
      <c r="K12" s="23"/>
      <c r="L12" s="22">
        <v>43862</v>
      </c>
      <c r="M12" s="27">
        <v>2223152</v>
      </c>
      <c r="N12" s="27">
        <v>95745</v>
      </c>
      <c r="O12" s="27">
        <f t="shared" si="0"/>
        <v>2318897</v>
      </c>
      <c r="P12" s="21"/>
      <c r="Q12" s="21"/>
      <c r="R12" s="19" t="s">
        <v>1</v>
      </c>
      <c r="S12" s="5">
        <f>SUM(O32:O34)</f>
        <v>6373850</v>
      </c>
      <c r="T12" s="12">
        <f t="shared" si="4"/>
        <v>-0.10304161047645034</v>
      </c>
      <c r="U12" s="12">
        <f>(SUM(O32:O34)-SUM(O29:O31))/SUM(O29:O31)</f>
        <v>0.1213287231223987</v>
      </c>
      <c r="V12" s="23"/>
      <c r="W12" s="23" t="s">
        <v>1</v>
      </c>
      <c r="X12" s="26">
        <v>2689</v>
      </c>
      <c r="Y12" s="21">
        <f t="shared" si="5"/>
        <v>0.24031365313653136</v>
      </c>
      <c r="Z12" s="21">
        <f t="shared" si="2"/>
        <v>7.5169932027189121E-2</v>
      </c>
      <c r="AA12" s="23"/>
      <c r="AB12" s="23"/>
    </row>
    <row r="13" spans="1:31" x14ac:dyDescent="0.35">
      <c r="A13" s="24">
        <v>43891</v>
      </c>
      <c r="B13" s="20">
        <v>255522238.84639376</v>
      </c>
      <c r="C13" s="20">
        <v>6122557.5633789133</v>
      </c>
      <c r="D13" s="20">
        <f t="shared" si="1"/>
        <v>261644796.40977266</v>
      </c>
      <c r="E13" s="21"/>
      <c r="F13" s="21"/>
      <c r="G13" s="19" t="s">
        <v>0</v>
      </c>
      <c r="H13" s="5">
        <f>SUM(D35:D37)</f>
        <v>1377192750.2677546</v>
      </c>
      <c r="I13" s="12">
        <f t="shared" si="3"/>
        <v>0.21193774287260969</v>
      </c>
      <c r="J13" s="12">
        <f>(SUM(D35:D37)-SUM(D32:D34))/SUM(D32:D34)</f>
        <v>2.905396629533763E-2</v>
      </c>
      <c r="K13" s="23"/>
      <c r="L13" s="22">
        <v>43891</v>
      </c>
      <c r="M13" s="27">
        <v>2630817</v>
      </c>
      <c r="N13" s="27">
        <v>284043</v>
      </c>
      <c r="O13" s="27">
        <f t="shared" si="0"/>
        <v>2914860</v>
      </c>
      <c r="P13" s="21"/>
      <c r="Q13" s="21"/>
      <c r="R13" s="19" t="s">
        <v>0</v>
      </c>
      <c r="S13" s="5">
        <f>SUM(O35:O37)</f>
        <v>6161837</v>
      </c>
      <c r="T13" s="12">
        <f t="shared" si="4"/>
        <v>-0.114468405431864</v>
      </c>
      <c r="U13" s="12">
        <f>(SUM(O35:O37)-SUM(O32:O34))/SUM(O32:O34)</f>
        <v>-3.3262941550240434E-2</v>
      </c>
      <c r="V13" s="23"/>
      <c r="W13" s="23" t="s">
        <v>0</v>
      </c>
      <c r="X13" s="25">
        <v>2661</v>
      </c>
      <c r="Y13" s="21">
        <f t="shared" si="5"/>
        <v>0.23940381928272009</v>
      </c>
      <c r="Z13" s="21">
        <f t="shared" si="2"/>
        <v>-1.0412792859799182E-2</v>
      </c>
      <c r="AA13" s="23"/>
      <c r="AB13" s="23"/>
    </row>
    <row r="14" spans="1:31" x14ac:dyDescent="0.35">
      <c r="A14" s="24">
        <v>43922</v>
      </c>
      <c r="B14" s="20">
        <v>275788967.58972907</v>
      </c>
      <c r="C14" s="20">
        <v>9300309.5301803257</v>
      </c>
      <c r="D14" s="20">
        <f t="shared" si="1"/>
        <v>285089277.11990941</v>
      </c>
      <c r="E14" s="21"/>
      <c r="F14" s="21"/>
      <c r="G14" s="21"/>
      <c r="H14" s="21"/>
      <c r="I14" s="21"/>
      <c r="J14" s="21"/>
      <c r="K14" s="23"/>
      <c r="L14" s="22">
        <v>43922</v>
      </c>
      <c r="M14" s="27">
        <v>2516008</v>
      </c>
      <c r="N14" s="27">
        <v>205462</v>
      </c>
      <c r="O14" s="27">
        <f t="shared" si="0"/>
        <v>2721470</v>
      </c>
      <c r="P14" s="21"/>
      <c r="Q14" s="21"/>
      <c r="R14" s="21"/>
      <c r="S14" s="21"/>
      <c r="T14" s="21"/>
      <c r="U14" s="21"/>
      <c r="V14" s="23"/>
      <c r="W14" s="23"/>
      <c r="X14" s="23"/>
      <c r="Y14" s="23"/>
      <c r="Z14" s="23"/>
      <c r="AA14" s="23"/>
      <c r="AB14" s="23"/>
    </row>
    <row r="15" spans="1:31" x14ac:dyDescent="0.35">
      <c r="A15" s="24">
        <v>43952</v>
      </c>
      <c r="B15" s="20">
        <v>297840705.64523619</v>
      </c>
      <c r="C15" s="20">
        <v>11268900.867881596</v>
      </c>
      <c r="D15" s="20">
        <f t="shared" si="1"/>
        <v>309109606.51311779</v>
      </c>
      <c r="E15" s="21">
        <f t="shared" ref="E15:E39" si="6">(D15-D3)/D3</f>
        <v>0.40064461841988402</v>
      </c>
      <c r="F15" s="21"/>
      <c r="G15" s="21"/>
      <c r="H15" s="21"/>
      <c r="I15" s="21"/>
      <c r="J15" s="21"/>
      <c r="K15" s="23"/>
      <c r="L15" s="22">
        <v>43952</v>
      </c>
      <c r="M15" s="27">
        <v>2928483</v>
      </c>
      <c r="N15" s="27">
        <v>158271</v>
      </c>
      <c r="O15" s="27">
        <f t="shared" si="0"/>
        <v>3086754</v>
      </c>
      <c r="P15" s="21">
        <f t="shared" ref="P15:P39" si="7">(O15-O3)/O3</f>
        <v>9.7242562896524665E-2</v>
      </c>
      <c r="Q15" s="21"/>
      <c r="R15" s="21"/>
      <c r="S15" s="21"/>
      <c r="T15" s="21"/>
      <c r="U15" s="21"/>
      <c r="V15" s="23"/>
      <c r="W15" s="23"/>
      <c r="X15" s="23"/>
      <c r="Y15" s="23"/>
      <c r="Z15" s="23"/>
      <c r="AA15" s="23"/>
      <c r="AB15" s="23"/>
    </row>
    <row r="16" spans="1:31" x14ac:dyDescent="0.35">
      <c r="A16" s="24">
        <v>43983</v>
      </c>
      <c r="B16" s="20">
        <v>262901127.25980204</v>
      </c>
      <c r="C16" s="20">
        <v>10343790.080156103</v>
      </c>
      <c r="D16" s="20">
        <f t="shared" si="1"/>
        <v>273244917.33995813</v>
      </c>
      <c r="E16" s="21">
        <f t="shared" si="6"/>
        <v>0.27066806581615188</v>
      </c>
      <c r="F16" s="21"/>
      <c r="G16" s="21"/>
      <c r="H16" s="21"/>
      <c r="I16" s="21"/>
      <c r="J16" s="21"/>
      <c r="K16" s="23"/>
      <c r="L16" s="22">
        <v>43983</v>
      </c>
      <c r="M16" s="27">
        <v>2652585</v>
      </c>
      <c r="N16" s="27">
        <v>127737</v>
      </c>
      <c r="O16" s="27">
        <f t="shared" si="0"/>
        <v>2780322</v>
      </c>
      <c r="P16" s="21">
        <f t="shared" si="7"/>
        <v>-8.5741274234078495E-3</v>
      </c>
      <c r="Q16" s="21"/>
      <c r="R16" s="21"/>
      <c r="S16" s="21"/>
      <c r="T16" s="21"/>
      <c r="U16" s="21"/>
      <c r="V16" s="23"/>
      <c r="AA16" s="23"/>
      <c r="AB16" s="23"/>
    </row>
    <row r="17" spans="1:28" x14ac:dyDescent="0.35">
      <c r="A17" s="24">
        <v>44013</v>
      </c>
      <c r="B17" s="20">
        <v>289426571.56918985</v>
      </c>
      <c r="C17" s="20">
        <v>11877999.858580306</v>
      </c>
      <c r="D17" s="20">
        <f t="shared" si="1"/>
        <v>301304571.42777014</v>
      </c>
      <c r="E17" s="21">
        <f t="shared" si="6"/>
        <v>0.38746915850735097</v>
      </c>
      <c r="F17" s="21"/>
      <c r="G17" s="21"/>
      <c r="H17" s="21"/>
      <c r="I17" s="21"/>
      <c r="J17" s="21"/>
      <c r="K17" s="23"/>
      <c r="L17" s="22">
        <v>44013</v>
      </c>
      <c r="M17" s="27">
        <v>2437072</v>
      </c>
      <c r="N17" s="27">
        <v>109274</v>
      </c>
      <c r="O17" s="27">
        <f t="shared" si="0"/>
        <v>2546346</v>
      </c>
      <c r="P17" s="21">
        <f t="shared" si="7"/>
        <v>-5.2319659089851783E-2</v>
      </c>
      <c r="Q17" s="21"/>
      <c r="R17" s="21"/>
      <c r="S17" s="21"/>
      <c r="T17" s="21"/>
      <c r="U17" s="21"/>
      <c r="V17" s="23"/>
      <c r="AA17" s="23"/>
      <c r="AB17" s="23"/>
    </row>
    <row r="18" spans="1:28" x14ac:dyDescent="0.35">
      <c r="A18" s="24">
        <v>44044</v>
      </c>
      <c r="B18" s="20">
        <v>305664364.34656167</v>
      </c>
      <c r="C18" s="20">
        <v>12787280.17250816</v>
      </c>
      <c r="D18" s="20">
        <f t="shared" si="1"/>
        <v>318451644.51906985</v>
      </c>
      <c r="E18" s="21">
        <f t="shared" si="6"/>
        <v>0.45545970079309261</v>
      </c>
      <c r="F18" s="21"/>
      <c r="G18" s="21"/>
      <c r="H18" s="21"/>
      <c r="I18" s="21"/>
      <c r="J18" s="21"/>
      <c r="K18" s="23"/>
      <c r="L18" s="22">
        <v>44044</v>
      </c>
      <c r="M18" s="27">
        <v>2266025</v>
      </c>
      <c r="N18" s="27">
        <v>114043</v>
      </c>
      <c r="O18" s="27">
        <f t="shared" si="0"/>
        <v>2380068</v>
      </c>
      <c r="P18" s="21">
        <f t="shared" si="7"/>
        <v>-9.9051191735734276E-2</v>
      </c>
      <c r="Q18" s="21"/>
      <c r="R18" s="21"/>
      <c r="S18" s="21"/>
      <c r="T18" s="21"/>
      <c r="U18" s="21"/>
      <c r="V18" s="23"/>
      <c r="AA18" s="23"/>
      <c r="AB18" s="23"/>
    </row>
    <row r="19" spans="1:28" x14ac:dyDescent="0.35">
      <c r="A19" s="24">
        <v>44075</v>
      </c>
      <c r="B19" s="20">
        <v>306339667.15067643</v>
      </c>
      <c r="C19" s="20">
        <v>12085380.591382522</v>
      </c>
      <c r="D19" s="20">
        <f t="shared" si="1"/>
        <v>318425047.74205893</v>
      </c>
      <c r="E19" s="21">
        <f t="shared" si="6"/>
        <v>0.4333133820519311</v>
      </c>
      <c r="F19" s="21"/>
      <c r="G19" s="21"/>
      <c r="H19" s="21"/>
      <c r="I19" s="21"/>
      <c r="J19" s="21"/>
      <c r="K19" s="23"/>
      <c r="L19" s="22">
        <v>44075</v>
      </c>
      <c r="M19" s="27">
        <v>2128329</v>
      </c>
      <c r="N19" s="27">
        <v>97306</v>
      </c>
      <c r="O19" s="27">
        <f t="shared" si="0"/>
        <v>2225635</v>
      </c>
      <c r="P19" s="21">
        <f t="shared" si="7"/>
        <v>-9.1496712768727992E-2</v>
      </c>
      <c r="Q19" s="21"/>
      <c r="R19" s="21"/>
      <c r="S19" s="21"/>
      <c r="T19" s="21"/>
      <c r="U19" s="21"/>
      <c r="V19" s="23"/>
      <c r="AA19" s="23"/>
      <c r="AB19" s="23"/>
    </row>
    <row r="20" spans="1:28" x14ac:dyDescent="0.35">
      <c r="A20" s="24">
        <v>44105</v>
      </c>
      <c r="B20" s="20">
        <v>319117567.98510534</v>
      </c>
      <c r="C20" s="20">
        <v>13030388.987267811</v>
      </c>
      <c r="D20" s="20">
        <f t="shared" si="1"/>
        <v>332147956.97237313</v>
      </c>
      <c r="E20" s="21">
        <f t="shared" si="6"/>
        <v>0.40040998747950429</v>
      </c>
      <c r="F20" s="21"/>
      <c r="G20" s="21"/>
      <c r="H20" s="21"/>
      <c r="I20" s="21"/>
      <c r="J20" s="21"/>
      <c r="K20" s="23"/>
      <c r="L20" s="22">
        <v>44105</v>
      </c>
      <c r="M20" s="27">
        <v>2124958</v>
      </c>
      <c r="N20" s="27">
        <v>100550</v>
      </c>
      <c r="O20" s="27">
        <f t="shared" si="0"/>
        <v>2225508</v>
      </c>
      <c r="P20" s="21">
        <f t="shared" si="7"/>
        <v>-5.5572294397278635E-2</v>
      </c>
      <c r="Q20" s="21"/>
      <c r="R20" s="21"/>
      <c r="S20" s="21"/>
      <c r="T20" s="21"/>
      <c r="U20" s="21"/>
      <c r="V20" s="23"/>
      <c r="AA20" s="23"/>
      <c r="AB20" s="23"/>
    </row>
    <row r="21" spans="1:28" x14ac:dyDescent="0.35">
      <c r="A21" s="24">
        <v>44136</v>
      </c>
      <c r="B21" s="20">
        <v>320067556.2446335</v>
      </c>
      <c r="C21" s="20">
        <v>12685173.464994144</v>
      </c>
      <c r="D21" s="20">
        <f t="shared" si="1"/>
        <v>332752729.70962763</v>
      </c>
      <c r="E21" s="21">
        <f t="shared" si="6"/>
        <v>0.40323470877448508</v>
      </c>
      <c r="F21" s="21"/>
      <c r="G21" s="21"/>
      <c r="H21" s="21"/>
      <c r="I21" s="21"/>
      <c r="J21" s="21"/>
      <c r="K21" s="23"/>
      <c r="L21" s="22">
        <v>44136</v>
      </c>
      <c r="M21" s="27">
        <v>2111563</v>
      </c>
      <c r="N21" s="27">
        <v>97622</v>
      </c>
      <c r="O21" s="27">
        <f t="shared" si="0"/>
        <v>2209185</v>
      </c>
      <c r="P21" s="21">
        <f t="shared" si="7"/>
        <v>-5.5718621729646971E-2</v>
      </c>
      <c r="Q21" s="21"/>
      <c r="R21" s="21"/>
      <c r="S21" s="21"/>
      <c r="T21" s="21"/>
      <c r="U21" s="21"/>
      <c r="V21" s="23"/>
      <c r="AA21" s="23"/>
      <c r="AB21" s="23"/>
    </row>
    <row r="22" spans="1:28" x14ac:dyDescent="0.35">
      <c r="A22" s="24">
        <v>44166</v>
      </c>
      <c r="B22" s="20">
        <v>379334266.16492045</v>
      </c>
      <c r="C22" s="20">
        <v>13433295.614506844</v>
      </c>
      <c r="D22" s="20">
        <f t="shared" si="1"/>
        <v>392767561.77942729</v>
      </c>
      <c r="E22" s="21">
        <f t="shared" si="6"/>
        <v>0.35118708455421832</v>
      </c>
      <c r="F22" s="21"/>
      <c r="G22" s="21"/>
      <c r="H22" s="21"/>
      <c r="I22" s="21"/>
      <c r="J22" s="21"/>
      <c r="K22" s="23"/>
      <c r="L22" s="22">
        <v>44166</v>
      </c>
      <c r="M22" s="27">
        <v>2562714</v>
      </c>
      <c r="N22" s="27">
        <v>108664</v>
      </c>
      <c r="O22" s="27">
        <f t="shared" si="0"/>
        <v>2671378</v>
      </c>
      <c r="P22" s="21">
        <f t="shared" si="7"/>
        <v>-7.5485880918942899E-2</v>
      </c>
      <c r="Q22" s="21"/>
      <c r="R22" s="21"/>
      <c r="S22" s="21"/>
      <c r="T22" s="21"/>
      <c r="U22" s="21"/>
      <c r="V22" s="21"/>
      <c r="AA22" s="23"/>
      <c r="AB22" s="23"/>
    </row>
    <row r="23" spans="1:28" x14ac:dyDescent="0.35">
      <c r="A23" s="24">
        <v>44197</v>
      </c>
      <c r="B23" s="20">
        <v>363941727.4524141</v>
      </c>
      <c r="C23" s="20">
        <v>13419410.03018165</v>
      </c>
      <c r="D23" s="20">
        <f t="shared" si="1"/>
        <v>377361137.48259574</v>
      </c>
      <c r="E23" s="21">
        <f t="shared" si="6"/>
        <v>0.52422530176080573</v>
      </c>
      <c r="F23" s="21"/>
      <c r="G23" s="21"/>
      <c r="H23" s="21"/>
      <c r="I23" s="21"/>
      <c r="J23" s="21"/>
      <c r="K23" s="23"/>
      <c r="L23" s="22">
        <v>44197</v>
      </c>
      <c r="M23" s="27">
        <v>2429412</v>
      </c>
      <c r="N23" s="27">
        <v>123060</v>
      </c>
      <c r="O23" s="27">
        <f t="shared" si="0"/>
        <v>2552472</v>
      </c>
      <c r="P23" s="21">
        <f t="shared" si="7"/>
        <v>-5.3496132548335268E-2</v>
      </c>
      <c r="Q23" s="21"/>
      <c r="R23" s="21"/>
      <c r="S23" s="21"/>
      <c r="T23" s="21"/>
      <c r="U23" s="21"/>
      <c r="V23" s="23"/>
      <c r="AA23" s="23"/>
      <c r="AB23" s="23"/>
    </row>
    <row r="24" spans="1:28" x14ac:dyDescent="0.35">
      <c r="A24" s="24">
        <v>44228</v>
      </c>
      <c r="B24" s="20">
        <v>350419347.5814988</v>
      </c>
      <c r="C24" s="20">
        <v>13903921.448097378</v>
      </c>
      <c r="D24" s="20">
        <f t="shared" si="1"/>
        <v>364323269.02959621</v>
      </c>
      <c r="E24" s="21">
        <f t="shared" si="6"/>
        <v>0.57284484745642228</v>
      </c>
      <c r="F24" s="21"/>
      <c r="G24" s="21"/>
      <c r="H24" s="21"/>
      <c r="I24" s="21"/>
      <c r="J24" s="21"/>
      <c r="K24" s="23"/>
      <c r="L24" s="22">
        <v>44228</v>
      </c>
      <c r="M24" s="27">
        <v>1956403</v>
      </c>
      <c r="N24" s="27">
        <v>120076</v>
      </c>
      <c r="O24" s="27">
        <f t="shared" si="0"/>
        <v>2076479</v>
      </c>
      <c r="P24" s="21">
        <f t="shared" si="7"/>
        <v>-0.10454021890579875</v>
      </c>
      <c r="Q24" s="21"/>
      <c r="R24" s="21"/>
      <c r="S24" s="21"/>
      <c r="T24" s="21"/>
      <c r="U24" s="21"/>
      <c r="V24" s="23"/>
      <c r="AA24" s="23"/>
      <c r="AB24" s="23"/>
    </row>
    <row r="25" spans="1:28" x14ac:dyDescent="0.35">
      <c r="A25" s="24">
        <v>44256</v>
      </c>
      <c r="B25" s="20">
        <v>380133806.36122262</v>
      </c>
      <c r="C25" s="20">
        <v>14537807.365254905</v>
      </c>
      <c r="D25" s="20">
        <f t="shared" si="1"/>
        <v>394671613.7264775</v>
      </c>
      <c r="E25" s="21">
        <f t="shared" si="6"/>
        <v>0.50842523582378485</v>
      </c>
      <c r="F25" s="21"/>
      <c r="G25" s="21"/>
      <c r="H25" s="21"/>
      <c r="I25" s="21"/>
      <c r="J25" s="21"/>
      <c r="K25" s="23"/>
      <c r="L25" s="22">
        <v>44256</v>
      </c>
      <c r="M25" s="27">
        <v>2209955</v>
      </c>
      <c r="N25" s="27">
        <v>119442</v>
      </c>
      <c r="O25" s="27">
        <f t="shared" si="0"/>
        <v>2329397</v>
      </c>
      <c r="P25" s="21">
        <f t="shared" si="7"/>
        <v>-0.20085458649815086</v>
      </c>
      <c r="Q25" s="21"/>
      <c r="R25" s="21"/>
      <c r="S25" s="21"/>
      <c r="T25" s="21"/>
      <c r="U25" s="21"/>
      <c r="V25" s="23"/>
      <c r="AA25" s="23"/>
      <c r="AB25" s="23"/>
    </row>
    <row r="26" spans="1:28" x14ac:dyDescent="0.35">
      <c r="A26" s="24">
        <v>44287</v>
      </c>
      <c r="B26" s="20">
        <v>366731090.60865581</v>
      </c>
      <c r="C26" s="20">
        <v>12878402.330997329</v>
      </c>
      <c r="D26" s="20">
        <f t="shared" si="1"/>
        <v>379609492.93965316</v>
      </c>
      <c r="E26" s="21">
        <f t="shared" si="6"/>
        <v>0.33154602226581908</v>
      </c>
      <c r="F26" s="21"/>
      <c r="G26" s="21"/>
      <c r="H26" s="21"/>
      <c r="I26" s="21"/>
      <c r="J26" s="21"/>
      <c r="K26" s="23"/>
      <c r="L26" s="22">
        <v>44287</v>
      </c>
      <c r="M26" s="27">
        <v>1956182</v>
      </c>
      <c r="N26" s="27">
        <v>86050</v>
      </c>
      <c r="O26" s="27">
        <f t="shared" si="0"/>
        <v>2042232</v>
      </c>
      <c r="P26" s="21">
        <f t="shared" si="7"/>
        <v>-0.24958496694800972</v>
      </c>
      <c r="Q26" s="21"/>
      <c r="R26" s="21"/>
      <c r="S26" s="21"/>
      <c r="T26" s="21"/>
      <c r="U26" s="21"/>
      <c r="V26" s="23"/>
      <c r="AA26" s="23"/>
      <c r="AB26" s="23"/>
    </row>
    <row r="27" spans="1:28" x14ac:dyDescent="0.35">
      <c r="A27" s="24">
        <v>44317</v>
      </c>
      <c r="B27" s="20">
        <v>387774219.63299298</v>
      </c>
      <c r="C27" s="20">
        <v>12711835.364207905</v>
      </c>
      <c r="D27" s="20">
        <f t="shared" si="1"/>
        <v>400486054.99720091</v>
      </c>
      <c r="E27" s="21">
        <f t="shared" si="6"/>
        <v>0.29561180422325484</v>
      </c>
      <c r="F27" s="21"/>
      <c r="G27" s="21"/>
      <c r="H27" s="21"/>
      <c r="I27" s="21"/>
      <c r="J27" s="21"/>
      <c r="K27" s="23"/>
      <c r="L27" s="22">
        <v>44317</v>
      </c>
      <c r="M27" s="27">
        <v>2054631</v>
      </c>
      <c r="N27" s="27">
        <v>88664</v>
      </c>
      <c r="O27" s="27">
        <f t="shared" si="0"/>
        <v>2143295</v>
      </c>
      <c r="P27" s="21">
        <f t="shared" si="7"/>
        <v>-0.30564761558582254</v>
      </c>
      <c r="Q27" s="21"/>
      <c r="R27" s="21"/>
      <c r="S27" s="21"/>
      <c r="T27" s="21"/>
      <c r="U27" s="21"/>
      <c r="V27" s="23"/>
      <c r="AA27" s="23"/>
      <c r="AB27" s="23"/>
    </row>
    <row r="28" spans="1:28" x14ac:dyDescent="0.35">
      <c r="A28" s="24">
        <v>44348</v>
      </c>
      <c r="B28" s="20">
        <v>384085366.1773237</v>
      </c>
      <c r="C28" s="20">
        <v>12202275.053575218</v>
      </c>
      <c r="D28" s="20">
        <f t="shared" si="1"/>
        <v>396287641.23089892</v>
      </c>
      <c r="E28" s="21">
        <f t="shared" si="6"/>
        <v>0.45030196751238</v>
      </c>
      <c r="F28" s="21"/>
      <c r="G28" s="21"/>
      <c r="H28" s="21"/>
      <c r="I28" s="21"/>
      <c r="J28" s="21"/>
      <c r="K28" s="23"/>
      <c r="L28" s="22">
        <v>44348</v>
      </c>
      <c r="M28" s="27">
        <v>2017320</v>
      </c>
      <c r="N28" s="27">
        <v>77237</v>
      </c>
      <c r="O28" s="27">
        <f t="shared" si="0"/>
        <v>2094557</v>
      </c>
      <c r="P28" s="21">
        <f t="shared" si="7"/>
        <v>-0.24664948880021811</v>
      </c>
      <c r="Q28" s="21"/>
      <c r="R28" s="21"/>
      <c r="S28" s="21"/>
      <c r="T28" s="21"/>
      <c r="U28" s="21"/>
      <c r="V28" s="23"/>
      <c r="AA28" s="23"/>
      <c r="AB28" s="23"/>
    </row>
    <row r="29" spans="1:28" x14ac:dyDescent="0.35">
      <c r="A29" s="24">
        <v>44378</v>
      </c>
      <c r="B29" s="20">
        <v>385779403.60417426</v>
      </c>
      <c r="C29" s="20">
        <v>11533609.389744073</v>
      </c>
      <c r="D29" s="20">
        <f t="shared" si="1"/>
        <v>397313012.9939183</v>
      </c>
      <c r="E29" s="21">
        <f t="shared" si="6"/>
        <v>0.31864249888808494</v>
      </c>
      <c r="F29" s="21"/>
      <c r="G29" s="21"/>
      <c r="H29" s="21"/>
      <c r="I29" s="21"/>
      <c r="J29" s="21"/>
      <c r="K29" s="23"/>
      <c r="L29" s="22">
        <v>44378</v>
      </c>
      <c r="M29" s="27">
        <v>1855146</v>
      </c>
      <c r="N29" s="27">
        <v>57884</v>
      </c>
      <c r="O29" s="27">
        <f t="shared" si="0"/>
        <v>1913030</v>
      </c>
      <c r="P29" s="21">
        <f t="shared" si="7"/>
        <v>-0.248715610525828</v>
      </c>
      <c r="Q29" s="21"/>
      <c r="R29" s="21"/>
      <c r="S29" s="21"/>
      <c r="T29" s="21"/>
      <c r="U29" s="21"/>
      <c r="V29" s="23"/>
      <c r="AA29" s="23"/>
      <c r="AB29" s="23"/>
    </row>
    <row r="30" spans="1:28" x14ac:dyDescent="0.35">
      <c r="A30" s="24">
        <v>44409</v>
      </c>
      <c r="B30" s="20">
        <v>395916560.17395413</v>
      </c>
      <c r="C30" s="20">
        <v>11800277.514377002</v>
      </c>
      <c r="D30" s="20">
        <f t="shared" si="1"/>
        <v>407716837.68833113</v>
      </c>
      <c r="E30" s="21">
        <f t="shared" si="6"/>
        <v>0.28031003986200426</v>
      </c>
      <c r="F30" s="21"/>
      <c r="G30" s="21"/>
      <c r="H30" s="21"/>
      <c r="I30" s="21"/>
      <c r="J30" s="21"/>
      <c r="K30" s="23"/>
      <c r="L30" s="22">
        <v>44409</v>
      </c>
      <c r="M30" s="27">
        <v>1925212</v>
      </c>
      <c r="N30" s="27">
        <v>59780</v>
      </c>
      <c r="O30" s="27">
        <f t="shared" si="0"/>
        <v>1984992</v>
      </c>
      <c r="P30" s="21">
        <f t="shared" si="7"/>
        <v>-0.16599357665411241</v>
      </c>
      <c r="Q30" s="21"/>
      <c r="R30" s="21"/>
      <c r="S30" s="21"/>
      <c r="T30" s="21"/>
      <c r="U30" s="21"/>
      <c r="V30" s="23"/>
      <c r="AA30" s="23"/>
      <c r="AB30" s="23"/>
    </row>
    <row r="31" spans="1:28" x14ac:dyDescent="0.35">
      <c r="A31" s="24">
        <v>44440</v>
      </c>
      <c r="B31" s="20">
        <v>415445453.26241428</v>
      </c>
      <c r="C31" s="20">
        <v>11243514.375691528</v>
      </c>
      <c r="D31" s="20">
        <f t="shared" si="1"/>
        <v>426688967.63810581</v>
      </c>
      <c r="E31" s="21">
        <f t="shared" si="6"/>
        <v>0.33999812723195805</v>
      </c>
      <c r="F31" s="21"/>
      <c r="G31" s="21"/>
      <c r="H31" s="21"/>
      <c r="I31" s="21"/>
      <c r="J31" s="21"/>
      <c r="K31" s="23"/>
      <c r="L31" s="22">
        <v>44440</v>
      </c>
      <c r="M31" s="27">
        <v>1723829</v>
      </c>
      <c r="N31" s="27">
        <v>62343</v>
      </c>
      <c r="O31" s="27">
        <f t="shared" si="0"/>
        <v>1786172</v>
      </c>
      <c r="P31" s="21">
        <f t="shared" si="7"/>
        <v>-0.19745510831740154</v>
      </c>
      <c r="Q31" s="21"/>
      <c r="R31" s="21"/>
      <c r="S31" s="21"/>
      <c r="T31" s="21"/>
      <c r="U31" s="21"/>
      <c r="V31" s="23"/>
      <c r="AA31" s="23"/>
      <c r="AB31" s="23"/>
    </row>
    <row r="32" spans="1:28" x14ac:dyDescent="0.35">
      <c r="A32" s="24">
        <v>44470</v>
      </c>
      <c r="B32" s="20">
        <v>422604486.30439168</v>
      </c>
      <c r="C32" s="20">
        <v>11255331.784596119</v>
      </c>
      <c r="D32" s="20">
        <f t="shared" si="1"/>
        <v>433859818.08898783</v>
      </c>
      <c r="E32" s="21">
        <f t="shared" si="6"/>
        <v>0.30622455740432186</v>
      </c>
      <c r="F32" s="21"/>
      <c r="G32" s="21"/>
      <c r="H32" s="21"/>
      <c r="I32" s="21"/>
      <c r="J32" s="21"/>
      <c r="K32" s="23"/>
      <c r="L32" s="22">
        <v>44470</v>
      </c>
      <c r="M32" s="27">
        <v>1831145</v>
      </c>
      <c r="N32" s="27">
        <v>67346</v>
      </c>
      <c r="O32" s="27">
        <f t="shared" si="0"/>
        <v>1898491</v>
      </c>
      <c r="P32" s="21">
        <f t="shared" si="7"/>
        <v>-0.14694038394829406</v>
      </c>
      <c r="Q32" s="21"/>
      <c r="R32" s="21"/>
      <c r="S32" s="21"/>
      <c r="T32" s="21"/>
      <c r="U32" s="21"/>
      <c r="V32" s="23"/>
      <c r="AA32" s="23"/>
      <c r="AB32" s="23"/>
    </row>
    <row r="33" spans="1:28" x14ac:dyDescent="0.35">
      <c r="A33" s="24">
        <v>44501</v>
      </c>
      <c r="B33" s="20">
        <v>418405855.15851593</v>
      </c>
      <c r="C33" s="20">
        <v>11236996.896659311</v>
      </c>
      <c r="D33" s="20">
        <f t="shared" si="1"/>
        <v>429642852.05517524</v>
      </c>
      <c r="E33" s="21">
        <f t="shared" si="6"/>
        <v>0.29117754324689549</v>
      </c>
      <c r="F33" s="21"/>
      <c r="G33" s="21"/>
      <c r="H33" s="21"/>
      <c r="I33" s="21"/>
      <c r="J33" s="21"/>
      <c r="K33" s="23"/>
      <c r="L33" s="22">
        <v>44501</v>
      </c>
      <c r="M33" s="27">
        <v>2083191</v>
      </c>
      <c r="N33" s="27">
        <v>69344</v>
      </c>
      <c r="O33" s="27">
        <f t="shared" si="0"/>
        <v>2152535</v>
      </c>
      <c r="P33" s="21">
        <f t="shared" si="7"/>
        <v>-2.5642940722483631E-2</v>
      </c>
      <c r="Q33" s="21"/>
      <c r="R33" s="21"/>
      <c r="S33" s="21"/>
      <c r="T33" s="21"/>
      <c r="U33" s="21"/>
      <c r="V33" s="23"/>
      <c r="AA33" s="23"/>
      <c r="AB33" s="23"/>
    </row>
    <row r="34" spans="1:28" x14ac:dyDescent="0.35">
      <c r="A34" s="24">
        <v>44531</v>
      </c>
      <c r="B34" s="20">
        <v>463273241.94076061</v>
      </c>
      <c r="C34" s="20">
        <v>11533637.632609071</v>
      </c>
      <c r="D34" s="20">
        <f t="shared" si="1"/>
        <v>474806879.57336968</v>
      </c>
      <c r="E34" s="21">
        <f t="shared" si="6"/>
        <v>0.20887498301098123</v>
      </c>
      <c r="F34" s="21"/>
      <c r="G34" s="21"/>
      <c r="H34" s="21"/>
      <c r="I34" s="21"/>
      <c r="J34" s="21"/>
      <c r="K34" s="23"/>
      <c r="L34" s="22">
        <v>44531</v>
      </c>
      <c r="M34" s="27">
        <v>2249633</v>
      </c>
      <c r="N34" s="27">
        <v>73191</v>
      </c>
      <c r="O34" s="27">
        <f t="shared" si="0"/>
        <v>2322824</v>
      </c>
      <c r="P34" s="21">
        <f t="shared" si="7"/>
        <v>-0.130477229355037</v>
      </c>
      <c r="Q34" s="21"/>
      <c r="R34" s="21"/>
      <c r="S34" s="21"/>
      <c r="T34" s="21"/>
      <c r="U34" s="21"/>
      <c r="V34" s="23"/>
      <c r="AA34" s="23"/>
      <c r="AB34" s="23"/>
    </row>
    <row r="35" spans="1:28" x14ac:dyDescent="0.35">
      <c r="A35" s="24">
        <v>44562</v>
      </c>
      <c r="B35" s="20">
        <v>455831019.77433836</v>
      </c>
      <c r="C35" s="20">
        <v>11929607.594073307</v>
      </c>
      <c r="D35" s="20">
        <f t="shared" si="1"/>
        <v>467760627.36841166</v>
      </c>
      <c r="E35" s="21">
        <f t="shared" si="6"/>
        <v>0.23955696786605438</v>
      </c>
      <c r="F35" s="21"/>
      <c r="G35" s="21"/>
      <c r="H35" s="21"/>
      <c r="I35" s="21"/>
      <c r="J35" s="21"/>
      <c r="K35" s="23"/>
      <c r="L35" s="22">
        <v>44562</v>
      </c>
      <c r="M35" s="27">
        <v>1956052</v>
      </c>
      <c r="N35" s="27">
        <v>76527</v>
      </c>
      <c r="O35" s="27">
        <f t="shared" si="0"/>
        <v>2032579</v>
      </c>
      <c r="P35" s="21">
        <f t="shared" si="7"/>
        <v>-0.20368215596488423</v>
      </c>
      <c r="Q35" s="21"/>
      <c r="R35" s="21"/>
      <c r="S35" s="21"/>
      <c r="T35" s="21"/>
      <c r="U35" s="21"/>
      <c r="V35" s="23"/>
      <c r="AA35" s="23"/>
      <c r="AB35" s="23"/>
    </row>
    <row r="36" spans="1:28" x14ac:dyDescent="0.35">
      <c r="A36" s="24">
        <v>44593</v>
      </c>
      <c r="B36" s="20">
        <v>416092152.12383366</v>
      </c>
      <c r="C36" s="20">
        <v>11181173.310685476</v>
      </c>
      <c r="D36" s="20">
        <f t="shared" si="1"/>
        <v>427273325.43451911</v>
      </c>
      <c r="E36" s="21">
        <f t="shared" si="6"/>
        <v>0.17278626361855873</v>
      </c>
      <c r="F36" s="21"/>
      <c r="G36" s="21"/>
      <c r="H36" s="21"/>
      <c r="I36" s="21"/>
      <c r="J36" s="21"/>
      <c r="K36" s="23"/>
      <c r="L36" s="22">
        <v>44593</v>
      </c>
      <c r="M36" s="27">
        <v>1858831</v>
      </c>
      <c r="N36" s="27">
        <v>65179</v>
      </c>
      <c r="O36" s="27">
        <f t="shared" si="0"/>
        <v>1924010</v>
      </c>
      <c r="P36" s="21">
        <f t="shared" si="7"/>
        <v>-7.3426699716202276E-2</v>
      </c>
      <c r="Q36" s="21"/>
      <c r="R36" s="21"/>
      <c r="S36" s="21"/>
      <c r="T36" s="21"/>
      <c r="U36" s="21"/>
      <c r="V36" s="23"/>
      <c r="AA36" s="23"/>
      <c r="AB36" s="23"/>
    </row>
    <row r="37" spans="1:28" x14ac:dyDescent="0.35">
      <c r="A37" s="24">
        <v>44621</v>
      </c>
      <c r="B37" s="20">
        <v>470310684.89510828</v>
      </c>
      <c r="C37" s="20">
        <v>11848112.569715384</v>
      </c>
      <c r="D37" s="20">
        <f t="shared" si="1"/>
        <v>482158797.46482366</v>
      </c>
      <c r="E37" s="21">
        <f t="shared" si="6"/>
        <v>0.22167082885007819</v>
      </c>
      <c r="F37" s="21"/>
      <c r="G37" s="21"/>
      <c r="H37" s="21"/>
      <c r="I37" s="21"/>
      <c r="J37" s="21"/>
      <c r="K37" s="23"/>
      <c r="L37" s="22">
        <v>44621</v>
      </c>
      <c r="M37" s="27">
        <v>2123622</v>
      </c>
      <c r="N37" s="27">
        <v>81626</v>
      </c>
      <c r="O37" s="27">
        <f t="shared" si="0"/>
        <v>2205248</v>
      </c>
      <c r="P37" s="21">
        <f t="shared" si="7"/>
        <v>-5.3296625693258812E-2</v>
      </c>
      <c r="Q37" s="21"/>
      <c r="R37" s="21"/>
      <c r="S37" s="21"/>
      <c r="T37" s="21"/>
      <c r="U37" s="21"/>
      <c r="V37" s="23"/>
      <c r="AA37" s="23"/>
      <c r="AB37" s="23"/>
    </row>
    <row r="38" spans="1:28" x14ac:dyDescent="0.35">
      <c r="A38" s="24">
        <v>44652</v>
      </c>
      <c r="B38" s="20">
        <v>441907278.90662193</v>
      </c>
      <c r="C38" s="20">
        <v>11009645.911870724</v>
      </c>
      <c r="D38" s="20">
        <f t="shared" si="1"/>
        <v>452916924.81849265</v>
      </c>
      <c r="E38" s="21">
        <f t="shared" si="6"/>
        <v>0.19311274676287729</v>
      </c>
      <c r="F38" s="21"/>
      <c r="G38" s="21"/>
      <c r="H38" s="21"/>
      <c r="I38" s="21"/>
      <c r="J38" s="21"/>
      <c r="K38" s="23"/>
      <c r="L38" s="22">
        <v>44652</v>
      </c>
      <c r="M38" s="27">
        <v>1888778</v>
      </c>
      <c r="N38" s="27">
        <v>83745</v>
      </c>
      <c r="O38" s="27">
        <f t="shared" si="0"/>
        <v>1972523</v>
      </c>
      <c r="P38" s="21">
        <f t="shared" si="7"/>
        <v>-3.4133732112708058E-2</v>
      </c>
      <c r="Q38" s="21"/>
      <c r="R38" s="21"/>
      <c r="S38" s="21"/>
      <c r="T38" s="21"/>
      <c r="U38" s="21"/>
      <c r="V38" s="23"/>
      <c r="AA38" s="23"/>
      <c r="AB38" s="23"/>
    </row>
    <row r="39" spans="1:28" x14ac:dyDescent="0.35">
      <c r="A39" s="24">
        <v>44682</v>
      </c>
      <c r="B39" s="20">
        <v>457278529.81844831</v>
      </c>
      <c r="C39" s="20">
        <v>11435725.369777057</v>
      </c>
      <c r="D39" s="20">
        <f t="shared" si="1"/>
        <v>468714255.18822539</v>
      </c>
      <c r="E39" s="21">
        <f t="shared" si="6"/>
        <v>0.17036348541899005</v>
      </c>
      <c r="F39" s="21"/>
      <c r="G39" s="21"/>
      <c r="H39" s="21"/>
      <c r="I39" s="21"/>
      <c r="J39" s="21"/>
      <c r="K39" s="23"/>
      <c r="L39" s="22">
        <v>44682</v>
      </c>
      <c r="M39" s="27">
        <v>1812216</v>
      </c>
      <c r="N39" s="27">
        <v>81283</v>
      </c>
      <c r="O39" s="27">
        <f t="shared" si="0"/>
        <v>1893499</v>
      </c>
      <c r="P39" s="21">
        <f t="shared" si="7"/>
        <v>-0.11654765209642164</v>
      </c>
      <c r="Q39" s="21"/>
      <c r="R39" s="21"/>
      <c r="S39" s="21"/>
      <c r="T39" s="21"/>
      <c r="U39" s="21"/>
      <c r="V39" s="23"/>
      <c r="AA39" s="23"/>
      <c r="AB39" s="23"/>
    </row>
    <row r="40" spans="1:28" x14ac:dyDescent="0.35">
      <c r="A40" s="22"/>
      <c r="B40" s="22"/>
      <c r="C40" s="22"/>
      <c r="D40" s="23"/>
      <c r="E40" s="21"/>
      <c r="F40" s="21"/>
      <c r="G40" s="21"/>
      <c r="H40" s="21"/>
      <c r="I40" s="21"/>
      <c r="J40" s="21"/>
      <c r="K40" s="23"/>
      <c r="L40" s="22"/>
      <c r="M40" s="27"/>
      <c r="N40" s="23"/>
      <c r="O40" s="23"/>
      <c r="P40" s="21"/>
      <c r="Q40" s="21"/>
      <c r="R40" s="21"/>
      <c r="S40" s="21"/>
      <c r="T40" s="21"/>
      <c r="U40" s="21"/>
      <c r="V40" s="23"/>
      <c r="AA40" s="23"/>
      <c r="AB40" s="23"/>
    </row>
    <row r="41" spans="1:28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AA41" s="23"/>
      <c r="AB41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C360-9067-478D-9C2C-47FD89EE5241}">
  <dimension ref="A1:T43"/>
  <sheetViews>
    <sheetView tabSelected="1" zoomScale="65" zoomScaleNormal="65" workbookViewId="0">
      <selection activeCell="E22" sqref="E22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9.7265625" bestFit="1" customWidth="1"/>
    <col min="11" max="11" width="8.1796875" bestFit="1" customWidth="1"/>
    <col min="12" max="12" width="10.453125" bestFit="1" customWidth="1"/>
    <col min="13" max="13" width="11.26953125" bestFit="1" customWidth="1"/>
    <col min="15" max="15" width="20.453125" customWidth="1"/>
    <col min="16" max="16" width="11.81640625" bestFit="1" customWidth="1"/>
    <col min="17" max="17" width="12.453125" bestFit="1" customWidth="1"/>
    <col min="18" max="18" width="11.81640625" bestFit="1" customWidth="1"/>
  </cols>
  <sheetData>
    <row r="1" spans="1:20" x14ac:dyDescent="0.35">
      <c r="A1" s="22" t="s">
        <v>159</v>
      </c>
      <c r="B1" s="23"/>
      <c r="C1" s="21"/>
      <c r="D1" s="21"/>
      <c r="E1" s="21"/>
      <c r="F1" s="21"/>
      <c r="G1" s="21"/>
      <c r="H1" s="21"/>
      <c r="I1" s="23"/>
      <c r="J1" s="23" t="s">
        <v>217</v>
      </c>
      <c r="K1" s="23"/>
      <c r="L1" s="23"/>
      <c r="M1" s="23"/>
      <c r="N1" s="21"/>
      <c r="O1" s="19" t="s">
        <v>230</v>
      </c>
      <c r="P1" s="19"/>
      <c r="Q1" s="19"/>
      <c r="R1" s="19"/>
      <c r="S1" s="12"/>
      <c r="T1" s="13"/>
    </row>
    <row r="2" spans="1:20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14</v>
      </c>
      <c r="K2" s="23" t="s">
        <v>162</v>
      </c>
      <c r="L2" s="21" t="s">
        <v>12</v>
      </c>
      <c r="M2" s="21" t="s">
        <v>11</v>
      </c>
      <c r="N2" s="21"/>
      <c r="O2" s="19" t="s">
        <v>231</v>
      </c>
      <c r="P2" s="19" t="s">
        <v>232</v>
      </c>
      <c r="Q2" s="19" t="s">
        <v>233</v>
      </c>
      <c r="R2" s="19" t="s">
        <v>234</v>
      </c>
      <c r="S2" s="12"/>
      <c r="T2" s="13"/>
    </row>
    <row r="3" spans="1:20" x14ac:dyDescent="0.35">
      <c r="A3" s="24">
        <v>43586</v>
      </c>
      <c r="B3" s="20">
        <v>1968479.97</v>
      </c>
      <c r="C3" s="21"/>
      <c r="D3" s="21"/>
      <c r="E3" s="19" t="s">
        <v>218</v>
      </c>
      <c r="F3" s="19">
        <f>SUM(B3:B5)</f>
        <v>6071206.0999999996</v>
      </c>
      <c r="G3" s="12"/>
      <c r="H3" s="12"/>
      <c r="I3" s="23"/>
      <c r="J3" s="19" t="s">
        <v>218</v>
      </c>
      <c r="K3" s="26">
        <v>211.8</v>
      </c>
      <c r="L3" s="21"/>
      <c r="M3" s="21"/>
      <c r="N3" s="21"/>
      <c r="O3" s="19" t="s">
        <v>235</v>
      </c>
      <c r="P3" s="19">
        <f>SLOPE(L7:L14,G7:G14)</f>
        <v>0.32550874463651813</v>
      </c>
      <c r="Q3" s="19">
        <f>INTERCEPT(L7:L14,G7:G14)</f>
        <v>-1.2156723764134347E-2</v>
      </c>
      <c r="R3" s="19">
        <f>RSQ(L7:L14,G7:G14)</f>
        <v>0.93173150847880903</v>
      </c>
      <c r="S3" s="12"/>
      <c r="T3" s="13"/>
    </row>
    <row r="4" spans="1:20" x14ac:dyDescent="0.35">
      <c r="A4" s="24">
        <v>43617</v>
      </c>
      <c r="B4" s="20">
        <v>2075435.53</v>
      </c>
      <c r="C4" s="21"/>
      <c r="D4" s="21"/>
      <c r="E4" s="19" t="s">
        <v>219</v>
      </c>
      <c r="F4" s="19">
        <f>SUM(B6:B8)</f>
        <v>6703995.8700000001</v>
      </c>
      <c r="G4" s="12"/>
      <c r="H4" s="12">
        <f>(SUM(B6:B8)-SUM(B3:B5))/SUM(B3:B5)</f>
        <v>0.10422801657153437</v>
      </c>
      <c r="I4" s="23"/>
      <c r="J4" s="19" t="s">
        <v>219</v>
      </c>
      <c r="K4" s="26">
        <v>242.5</v>
      </c>
      <c r="L4" s="21"/>
      <c r="M4" s="21">
        <f t="shared" ref="M4:M14" si="0">(K4-K3)/K3</f>
        <v>0.14494806421152023</v>
      </c>
      <c r="N4" s="21"/>
      <c r="O4" s="19" t="s">
        <v>236</v>
      </c>
      <c r="P4" s="19">
        <f>SLOPE(M4:M14,H4:H14)</f>
        <v>0.547153045822106</v>
      </c>
      <c r="Q4" s="19">
        <f>INTERCEPT(M4:M14,H4:H14)</f>
        <v>-3.475603152073449E-2</v>
      </c>
      <c r="R4" s="19">
        <f>RSQ(M4:M14,H4:H14)</f>
        <v>0.55976536727267179</v>
      </c>
      <c r="S4" s="12"/>
      <c r="T4" s="13"/>
    </row>
    <row r="5" spans="1:20" x14ac:dyDescent="0.35">
      <c r="A5" s="24">
        <v>43647</v>
      </c>
      <c r="B5" s="20">
        <v>2027290.6</v>
      </c>
      <c r="C5" s="21"/>
      <c r="D5" s="21"/>
      <c r="E5" s="19" t="s">
        <v>220</v>
      </c>
      <c r="F5" s="19">
        <f>SUM(B9:B11)</f>
        <v>10602259.58</v>
      </c>
      <c r="G5" s="12"/>
      <c r="H5" s="12">
        <f>(SUM(B9:B11)-SUM(B6:B8))/SUM(B6:B8)</f>
        <v>0.58148360852137571</v>
      </c>
      <c r="I5" s="23"/>
      <c r="J5" s="19" t="s">
        <v>220</v>
      </c>
      <c r="K5" s="26">
        <v>258.2</v>
      </c>
      <c r="L5" s="21"/>
      <c r="M5" s="21">
        <f t="shared" si="0"/>
        <v>6.4742268041237061E-2</v>
      </c>
      <c r="N5" s="21"/>
      <c r="O5" s="13"/>
      <c r="P5" s="13"/>
      <c r="Q5" s="4"/>
      <c r="R5" s="12"/>
      <c r="S5" s="12"/>
      <c r="T5" s="13"/>
    </row>
    <row r="6" spans="1:20" x14ac:dyDescent="0.35">
      <c r="A6" s="24">
        <v>43678</v>
      </c>
      <c r="B6" s="20">
        <v>2174333.42</v>
      </c>
      <c r="C6" s="21"/>
      <c r="D6" s="21"/>
      <c r="E6" s="19" t="s">
        <v>221</v>
      </c>
      <c r="F6" s="19">
        <f>SUM(B12:B14)</f>
        <v>13148468.92</v>
      </c>
      <c r="G6" s="12"/>
      <c r="H6" s="12">
        <f>(SUM(B12:B14)-SUM(B9:B11))/SUM(B9:B11)</f>
        <v>0.24015723448265167</v>
      </c>
      <c r="I6" s="23"/>
      <c r="J6" s="19" t="s">
        <v>221</v>
      </c>
      <c r="K6" s="26">
        <v>246.8</v>
      </c>
      <c r="L6" s="21"/>
      <c r="M6" s="21">
        <f t="shared" si="0"/>
        <v>-4.4151820294345383E-2</v>
      </c>
      <c r="N6" s="21"/>
      <c r="O6" s="13"/>
      <c r="P6" s="13"/>
      <c r="Q6" s="4"/>
      <c r="R6" s="12"/>
      <c r="S6" s="12"/>
      <c r="T6" s="13"/>
    </row>
    <row r="7" spans="1:20" x14ac:dyDescent="0.35">
      <c r="A7" s="24">
        <v>43709</v>
      </c>
      <c r="B7" s="20">
        <v>2020624.12</v>
      </c>
      <c r="C7" s="21"/>
      <c r="D7" s="21"/>
      <c r="E7" s="19" t="s">
        <v>222</v>
      </c>
      <c r="F7" s="19">
        <f>SUM(B15:B17)</f>
        <v>22705333.650000002</v>
      </c>
      <c r="G7" s="12">
        <f t="shared" ref="G7:G14" si="1">(F7-F3)/F3</f>
        <v>2.73983904944357</v>
      </c>
      <c r="H7" s="12">
        <f>(SUM(B15:B17)-SUM(B12:B14))/SUM(B12:B14)</f>
        <v>0.72684240181479642</v>
      </c>
      <c r="I7" s="23"/>
      <c r="J7" s="19" t="s">
        <v>222</v>
      </c>
      <c r="K7" s="26">
        <v>381</v>
      </c>
      <c r="L7" s="21">
        <f t="shared" ref="L7:L14" si="2">(K7-K3)/K3</f>
        <v>0.79886685552407921</v>
      </c>
      <c r="M7" s="21">
        <f t="shared" si="0"/>
        <v>0.54376012965964338</v>
      </c>
      <c r="N7" s="21"/>
      <c r="O7" s="13"/>
      <c r="P7" s="13"/>
      <c r="Q7" s="4"/>
      <c r="R7" s="12"/>
      <c r="S7" s="12"/>
      <c r="T7" s="13"/>
    </row>
    <row r="8" spans="1:20" x14ac:dyDescent="0.35">
      <c r="A8" s="24">
        <v>43739</v>
      </c>
      <c r="B8" s="20">
        <v>2509038.33</v>
      </c>
      <c r="C8" s="21"/>
      <c r="D8" s="21"/>
      <c r="E8" s="19" t="s">
        <v>223</v>
      </c>
      <c r="F8" s="19">
        <f>SUM(B18:B20)</f>
        <v>20547007.18</v>
      </c>
      <c r="G8" s="12">
        <f t="shared" si="1"/>
        <v>2.0648895939728553</v>
      </c>
      <c r="H8" s="12">
        <f>(SUM(B18:B20)-SUM(B15:B17))/SUM(B15:B17)</f>
        <v>-9.505812613328421E-2</v>
      </c>
      <c r="I8" s="23"/>
      <c r="J8" s="19" t="s">
        <v>223</v>
      </c>
      <c r="K8" s="26">
        <v>385.7</v>
      </c>
      <c r="L8" s="21">
        <f t="shared" si="2"/>
        <v>0.59051546391752574</v>
      </c>
      <c r="M8" s="21">
        <f t="shared" si="0"/>
        <v>1.2335958005249314E-2</v>
      </c>
      <c r="N8" s="21"/>
      <c r="O8" s="13"/>
      <c r="P8" s="13"/>
      <c r="Q8" s="4"/>
      <c r="R8" s="12"/>
      <c r="S8" s="12"/>
      <c r="T8" s="13"/>
    </row>
    <row r="9" spans="1:20" x14ac:dyDescent="0.35">
      <c r="A9" s="24">
        <v>43770</v>
      </c>
      <c r="B9" s="20">
        <v>3397655.33</v>
      </c>
      <c r="C9" s="21"/>
      <c r="D9" s="21"/>
      <c r="E9" s="19" t="s">
        <v>224</v>
      </c>
      <c r="F9" s="19">
        <f>SUM(B21:B23)</f>
        <v>27740926.939999998</v>
      </c>
      <c r="G9" s="12">
        <f t="shared" si="1"/>
        <v>1.6165108230636247</v>
      </c>
      <c r="H9" s="12">
        <f>(SUM(B21:B23)-SUM(B18:B20))/SUM(B18:B20)</f>
        <v>0.35012007816897051</v>
      </c>
      <c r="I9" s="23"/>
      <c r="J9" s="19" t="s">
        <v>224</v>
      </c>
      <c r="K9" s="26">
        <v>438.2</v>
      </c>
      <c r="L9" s="21">
        <f t="shared" si="2"/>
        <v>0.69713400464756003</v>
      </c>
      <c r="M9" s="21">
        <f t="shared" si="0"/>
        <v>0.13611615245009076</v>
      </c>
      <c r="N9" s="21"/>
      <c r="O9" s="13"/>
      <c r="P9" s="13"/>
      <c r="Q9" s="4"/>
      <c r="R9" s="12"/>
      <c r="S9" s="12"/>
      <c r="T9" s="13"/>
    </row>
    <row r="10" spans="1:20" x14ac:dyDescent="0.35">
      <c r="A10" s="24">
        <v>43800</v>
      </c>
      <c r="B10" s="20">
        <v>4222448.3499999996</v>
      </c>
      <c r="C10" s="21"/>
      <c r="D10" s="21"/>
      <c r="E10" s="19" t="s">
        <v>225</v>
      </c>
      <c r="F10" s="19">
        <f>SUM(B24:B26)</f>
        <v>22651067.52</v>
      </c>
      <c r="G10" s="12">
        <f t="shared" si="1"/>
        <v>0.72271521937780114</v>
      </c>
      <c r="H10" s="12">
        <f>(SUM(B24:B26)-SUM(B21:B23))/SUM(B21:B23)</f>
        <v>-0.18347834702887539</v>
      </c>
      <c r="I10" s="23"/>
      <c r="J10" s="19" t="s">
        <v>225</v>
      </c>
      <c r="K10" s="26">
        <v>327</v>
      </c>
      <c r="L10" s="21">
        <f t="shared" si="2"/>
        <v>0.32495948136142622</v>
      </c>
      <c r="M10" s="21">
        <f t="shared" si="0"/>
        <v>-0.25376540392514829</v>
      </c>
      <c r="N10" s="21"/>
      <c r="O10" s="13"/>
      <c r="P10" s="13"/>
      <c r="Q10" s="4"/>
      <c r="R10" s="12"/>
      <c r="S10" s="12"/>
      <c r="T10" s="13"/>
    </row>
    <row r="11" spans="1:20" x14ac:dyDescent="0.35">
      <c r="A11" s="24">
        <v>43831</v>
      </c>
      <c r="B11" s="20">
        <v>2982155.9</v>
      </c>
      <c r="C11" s="21"/>
      <c r="D11" s="21"/>
      <c r="E11" s="19" t="s">
        <v>226</v>
      </c>
      <c r="F11" s="19">
        <f>SUM(B27:B29)</f>
        <v>24377334.359999999</v>
      </c>
      <c r="G11" s="12">
        <f t="shared" si="1"/>
        <v>7.3639116507763669E-2</v>
      </c>
      <c r="H11" s="12">
        <f>(SUM(B27:B29)-SUM(B24:B26))/SUM(B24:B26)</f>
        <v>7.621127959977049E-2</v>
      </c>
      <c r="I11" s="23"/>
      <c r="J11" s="19" t="s">
        <v>226</v>
      </c>
      <c r="K11" s="26">
        <v>361.8</v>
      </c>
      <c r="L11" s="21">
        <f t="shared" si="2"/>
        <v>-5.0393700787401546E-2</v>
      </c>
      <c r="M11" s="21">
        <f t="shared" si="0"/>
        <v>0.10642201834862389</v>
      </c>
      <c r="N11" s="21"/>
      <c r="O11" s="13"/>
      <c r="P11" s="13"/>
      <c r="Q11" s="4"/>
      <c r="R11" s="12"/>
      <c r="S11" s="12"/>
      <c r="T11" s="13"/>
    </row>
    <row r="12" spans="1:20" x14ac:dyDescent="0.35">
      <c r="A12" s="24">
        <v>43862</v>
      </c>
      <c r="B12" s="20">
        <v>2759247.67</v>
      </c>
      <c r="C12" s="21"/>
      <c r="D12" s="21"/>
      <c r="E12" s="19" t="s">
        <v>227</v>
      </c>
      <c r="F12" s="19">
        <f>SUM(B30:B32)</f>
        <v>22935097.630000003</v>
      </c>
      <c r="G12" s="12">
        <f t="shared" si="1"/>
        <v>0.11622570767019136</v>
      </c>
      <c r="H12" s="12">
        <f>(SUM(B30:B32)-SUM(B27:B29))/SUM(B27:B29)</f>
        <v>-5.9163020398428696E-2</v>
      </c>
      <c r="I12" s="23"/>
      <c r="J12" s="19" t="s">
        <v>227</v>
      </c>
      <c r="K12" s="26">
        <v>401</v>
      </c>
      <c r="L12" s="21">
        <f t="shared" si="2"/>
        <v>3.966813585688362E-2</v>
      </c>
      <c r="M12" s="21">
        <f t="shared" si="0"/>
        <v>0.10834715312327249</v>
      </c>
      <c r="N12" s="21"/>
      <c r="O12" s="13"/>
      <c r="P12" s="13"/>
      <c r="Q12" s="4"/>
      <c r="R12" s="12"/>
      <c r="S12" s="12"/>
      <c r="T12" s="13"/>
    </row>
    <row r="13" spans="1:20" x14ac:dyDescent="0.35">
      <c r="A13" s="24">
        <v>43891</v>
      </c>
      <c r="B13" s="20">
        <v>4289317.07</v>
      </c>
      <c r="C13" s="21"/>
      <c r="D13" s="21"/>
      <c r="E13" s="19" t="s">
        <v>228</v>
      </c>
      <c r="F13" s="19">
        <f>SUM(B33:B35)</f>
        <v>27143278.539999999</v>
      </c>
      <c r="G13" s="12">
        <f t="shared" si="1"/>
        <v>-2.1543923218306078E-2</v>
      </c>
      <c r="H13" s="12">
        <f>(SUM(B33:B35)-SUM(B30:B32))/SUM(B30:B32)</f>
        <v>0.18348214504635602</v>
      </c>
      <c r="I13" s="23"/>
      <c r="J13" s="19" t="s">
        <v>228</v>
      </c>
      <c r="K13" s="26">
        <v>416.3</v>
      </c>
      <c r="L13" s="21">
        <f t="shared" si="2"/>
        <v>-4.9977179370150566E-2</v>
      </c>
      <c r="M13" s="21">
        <f t="shared" si="0"/>
        <v>3.815461346633419E-2</v>
      </c>
      <c r="N13" s="21"/>
      <c r="O13" s="13"/>
      <c r="P13" s="13"/>
      <c r="Q13" s="4"/>
      <c r="R13" s="12"/>
      <c r="S13" s="12"/>
      <c r="T13" s="13"/>
    </row>
    <row r="14" spans="1:20" x14ac:dyDescent="0.35">
      <c r="A14" s="24">
        <v>43922</v>
      </c>
      <c r="B14" s="20">
        <v>6099904.1799999997</v>
      </c>
      <c r="C14" s="21"/>
      <c r="D14" s="21"/>
      <c r="E14" s="19" t="s">
        <v>229</v>
      </c>
      <c r="F14" s="19">
        <f>SUM(B36:B38)</f>
        <v>23646183.600000001</v>
      </c>
      <c r="G14" s="12">
        <f t="shared" si="1"/>
        <v>4.3932414184071178E-2</v>
      </c>
      <c r="H14" s="12">
        <f>(SUM(B36:B38)-SUM(B33:B35))/SUM(B33:B35)</f>
        <v>-0.12883833965917066</v>
      </c>
      <c r="I14" s="23"/>
      <c r="J14" s="19" t="s">
        <v>229</v>
      </c>
      <c r="K14" s="26">
        <v>309.5</v>
      </c>
      <c r="L14" s="21">
        <f t="shared" si="2"/>
        <v>-5.3516819571865444E-2</v>
      </c>
      <c r="M14" s="21">
        <f t="shared" si="0"/>
        <v>-0.25654576026903675</v>
      </c>
      <c r="N14" s="21"/>
      <c r="O14" s="13"/>
      <c r="P14" s="13"/>
      <c r="Q14" s="4"/>
      <c r="R14" s="12"/>
      <c r="S14" s="12"/>
      <c r="T14" s="13"/>
    </row>
    <row r="15" spans="1:20" x14ac:dyDescent="0.35">
      <c r="A15" s="24">
        <v>43952</v>
      </c>
      <c r="B15" s="20">
        <v>6230562.71</v>
      </c>
      <c r="C15" s="21">
        <f t="shared" ref="C15:C39" si="3">(B15-B3)/B3</f>
        <v>2.1651643933161284</v>
      </c>
      <c r="D15" s="21"/>
      <c r="E15" s="21"/>
      <c r="F15" s="21"/>
      <c r="G15" s="21"/>
      <c r="H15" s="21"/>
      <c r="I15" s="23"/>
      <c r="J15" s="23"/>
      <c r="K15" s="23"/>
      <c r="L15" s="23"/>
      <c r="M15" s="23"/>
      <c r="N15" s="21"/>
      <c r="O15" s="13"/>
      <c r="P15" s="13"/>
      <c r="Q15" s="4"/>
      <c r="R15" s="3"/>
      <c r="S15" s="12"/>
      <c r="T15" s="13"/>
    </row>
    <row r="16" spans="1:20" x14ac:dyDescent="0.35">
      <c r="A16" s="24">
        <v>43983</v>
      </c>
      <c r="B16" s="20">
        <v>8236475.8200000003</v>
      </c>
      <c r="C16" s="21">
        <f t="shared" si="3"/>
        <v>2.9685529619896216</v>
      </c>
      <c r="D16" s="21"/>
      <c r="E16" s="21"/>
      <c r="F16" s="21"/>
      <c r="G16" s="21"/>
      <c r="H16" s="21"/>
      <c r="I16" s="23"/>
      <c r="J16" s="13"/>
      <c r="K16" s="13"/>
      <c r="L16" s="13"/>
      <c r="M16" s="13"/>
      <c r="N16" s="21"/>
      <c r="O16" s="13"/>
      <c r="P16" s="13"/>
      <c r="Q16" s="4"/>
      <c r="R16" s="3"/>
      <c r="S16" s="12"/>
      <c r="T16" s="13"/>
    </row>
    <row r="17" spans="1:20" x14ac:dyDescent="0.35">
      <c r="A17" s="24">
        <v>44013</v>
      </c>
      <c r="B17" s="20">
        <v>8238295.1200000001</v>
      </c>
      <c r="C17" s="21">
        <f t="shared" si="3"/>
        <v>3.0636971926964982</v>
      </c>
      <c r="D17" s="21"/>
      <c r="E17" s="21"/>
      <c r="F17" s="21"/>
      <c r="G17" s="21"/>
      <c r="H17" s="21"/>
      <c r="I17" s="23"/>
      <c r="J17" s="13"/>
      <c r="K17" s="13"/>
      <c r="L17" s="13"/>
      <c r="M17" s="13"/>
      <c r="N17" s="21"/>
      <c r="O17" s="13"/>
      <c r="P17" s="13"/>
      <c r="Q17" s="4"/>
      <c r="R17" s="3"/>
      <c r="S17" s="12"/>
      <c r="T17" s="13"/>
    </row>
    <row r="18" spans="1:20" x14ac:dyDescent="0.35">
      <c r="A18" s="24">
        <v>44044</v>
      </c>
      <c r="B18" s="20">
        <v>7279560.2599999998</v>
      </c>
      <c r="C18" s="21">
        <f t="shared" si="3"/>
        <v>2.3479503157340056</v>
      </c>
      <c r="D18" s="21"/>
      <c r="E18" s="21"/>
      <c r="F18" s="21"/>
      <c r="G18" s="21"/>
      <c r="H18" s="21"/>
      <c r="I18" s="23"/>
      <c r="J18" s="13"/>
      <c r="K18" s="13"/>
      <c r="L18" s="13"/>
      <c r="M18" s="13"/>
      <c r="N18" s="21"/>
      <c r="O18" s="13"/>
      <c r="P18" s="13"/>
      <c r="Q18" s="4"/>
      <c r="R18" s="3"/>
      <c r="S18" s="12"/>
      <c r="T18" s="13"/>
    </row>
    <row r="19" spans="1:20" x14ac:dyDescent="0.35">
      <c r="A19" s="24">
        <v>44075</v>
      </c>
      <c r="B19" s="20">
        <v>6515145.1299999999</v>
      </c>
      <c r="C19" s="21">
        <f t="shared" si="3"/>
        <v>2.2243231512053807</v>
      </c>
      <c r="D19" s="21"/>
      <c r="E19" s="21"/>
      <c r="F19" s="21"/>
      <c r="G19" s="21"/>
      <c r="H19" s="21"/>
      <c r="I19" s="23"/>
      <c r="N19" s="21"/>
      <c r="O19" s="13"/>
      <c r="P19" s="13"/>
      <c r="Q19" s="4"/>
      <c r="R19" s="3"/>
      <c r="S19" s="12"/>
      <c r="T19" s="13"/>
    </row>
    <row r="20" spans="1:20" x14ac:dyDescent="0.35">
      <c r="A20" s="24">
        <v>44105</v>
      </c>
      <c r="B20" s="20">
        <v>6752301.79</v>
      </c>
      <c r="C20" s="21">
        <f t="shared" si="3"/>
        <v>1.6911911664577877</v>
      </c>
      <c r="D20" s="21"/>
      <c r="E20" s="21"/>
      <c r="F20" s="21"/>
      <c r="G20" s="21"/>
      <c r="H20" s="21"/>
      <c r="I20" s="23"/>
      <c r="N20" s="21"/>
      <c r="O20" s="13"/>
      <c r="P20" s="13"/>
      <c r="Q20" s="4"/>
      <c r="R20" s="3"/>
      <c r="S20" s="12"/>
      <c r="T20" s="13"/>
    </row>
    <row r="21" spans="1:20" x14ac:dyDescent="0.35">
      <c r="A21" s="24">
        <v>44136</v>
      </c>
      <c r="B21" s="20">
        <v>9406098.1199999992</v>
      </c>
      <c r="C21" s="21">
        <f t="shared" si="3"/>
        <v>1.7684085660330942</v>
      </c>
      <c r="D21" s="21"/>
      <c r="E21" s="21"/>
      <c r="F21" s="21"/>
      <c r="G21" s="21"/>
      <c r="H21" s="21"/>
      <c r="I21" s="23"/>
      <c r="N21" s="21"/>
      <c r="O21" s="13"/>
      <c r="P21" s="13"/>
      <c r="Q21" s="4"/>
      <c r="R21" s="3"/>
      <c r="S21" s="12"/>
      <c r="T21" s="13"/>
    </row>
    <row r="22" spans="1:20" x14ac:dyDescent="0.35">
      <c r="A22" s="24">
        <v>44166</v>
      </c>
      <c r="B22" s="20">
        <v>9093980.6300000008</v>
      </c>
      <c r="C22" s="21">
        <f t="shared" si="3"/>
        <v>1.1537221716400632</v>
      </c>
      <c r="D22" s="21"/>
      <c r="E22" s="21"/>
      <c r="F22" s="21"/>
      <c r="G22" s="21"/>
      <c r="H22" s="21"/>
      <c r="I22" s="23"/>
      <c r="N22" s="21"/>
      <c r="O22" s="13"/>
      <c r="P22" s="13"/>
      <c r="Q22" s="4"/>
      <c r="R22" s="3"/>
      <c r="S22" s="12"/>
      <c r="T22" s="13"/>
    </row>
    <row r="23" spans="1:20" x14ac:dyDescent="0.35">
      <c r="A23" s="24">
        <v>44197</v>
      </c>
      <c r="B23" s="20">
        <v>9240848.1899999995</v>
      </c>
      <c r="C23" s="21">
        <f t="shared" si="3"/>
        <v>2.0987139840677007</v>
      </c>
      <c r="D23" s="21"/>
      <c r="E23" s="21"/>
      <c r="F23" s="21"/>
      <c r="G23" s="21"/>
      <c r="H23" s="21"/>
      <c r="I23" s="23"/>
      <c r="N23" s="21"/>
      <c r="O23" s="13"/>
      <c r="P23" s="13"/>
      <c r="Q23" s="4"/>
      <c r="R23" s="3"/>
      <c r="S23" s="12"/>
      <c r="T23" s="13"/>
    </row>
    <row r="24" spans="1:20" x14ac:dyDescent="0.35">
      <c r="A24" s="24">
        <v>44228</v>
      </c>
      <c r="B24" s="20">
        <v>6679907.9199999999</v>
      </c>
      <c r="C24" s="21">
        <f t="shared" si="3"/>
        <v>1.4209163942140794</v>
      </c>
      <c r="D24" s="21"/>
      <c r="E24" s="21"/>
      <c r="F24" s="21"/>
      <c r="G24" s="21"/>
      <c r="H24" s="21"/>
      <c r="I24" s="23"/>
      <c r="N24" s="21"/>
      <c r="O24" s="13"/>
      <c r="P24" s="13"/>
      <c r="Q24" s="4"/>
      <c r="R24" s="3"/>
      <c r="S24" s="12"/>
      <c r="T24" s="13"/>
    </row>
    <row r="25" spans="1:20" x14ac:dyDescent="0.35">
      <c r="A25" s="24">
        <v>44256</v>
      </c>
      <c r="B25" s="20">
        <v>8270892.7199999997</v>
      </c>
      <c r="C25" s="21">
        <f t="shared" si="3"/>
        <v>0.92825398193283926</v>
      </c>
      <c r="D25" s="21"/>
      <c r="E25" s="21"/>
      <c r="F25" s="21"/>
      <c r="G25" s="21"/>
      <c r="H25" s="21"/>
      <c r="I25" s="23"/>
      <c r="N25" s="21"/>
      <c r="O25" s="12"/>
      <c r="P25" s="13"/>
      <c r="Q25" s="4"/>
      <c r="R25" s="3"/>
      <c r="S25" s="12"/>
      <c r="T25" s="13"/>
    </row>
    <row r="26" spans="1:20" x14ac:dyDescent="0.35">
      <c r="A26" s="24">
        <v>44287</v>
      </c>
      <c r="B26" s="20">
        <v>7700266.8799999999</v>
      </c>
      <c r="C26" s="21">
        <f t="shared" si="3"/>
        <v>0.26235866216508341</v>
      </c>
      <c r="D26" s="21"/>
      <c r="E26" s="21"/>
      <c r="F26" s="21"/>
      <c r="G26" s="21"/>
      <c r="H26" s="21"/>
      <c r="I26" s="23"/>
      <c r="N26" s="21"/>
      <c r="O26" s="12"/>
      <c r="P26" s="13"/>
      <c r="Q26" s="4"/>
      <c r="R26" s="3"/>
      <c r="S26" s="12"/>
      <c r="T26" s="13"/>
    </row>
    <row r="27" spans="1:20" x14ac:dyDescent="0.35">
      <c r="A27" s="24">
        <v>44317</v>
      </c>
      <c r="B27" s="20">
        <v>7664998.6600000001</v>
      </c>
      <c r="C27" s="21">
        <f t="shared" si="3"/>
        <v>0.23022574633551843</v>
      </c>
      <c r="D27" s="21"/>
      <c r="E27" s="21"/>
      <c r="F27" s="21"/>
      <c r="G27" s="21"/>
      <c r="H27" s="21"/>
      <c r="I27" s="23"/>
      <c r="N27" s="21"/>
      <c r="O27" s="12"/>
      <c r="P27" s="13"/>
      <c r="Q27" s="4"/>
      <c r="R27" s="3"/>
      <c r="S27" s="12"/>
      <c r="T27" s="13"/>
    </row>
    <row r="28" spans="1:20" x14ac:dyDescent="0.35">
      <c r="A28" s="24">
        <v>44348</v>
      </c>
      <c r="B28" s="20">
        <v>8297400.9299999997</v>
      </c>
      <c r="C28" s="21">
        <f t="shared" si="3"/>
        <v>7.3969876597050951E-3</v>
      </c>
      <c r="D28" s="21"/>
      <c r="E28" s="21"/>
      <c r="F28" s="21"/>
      <c r="G28" s="21"/>
      <c r="H28" s="21"/>
      <c r="I28" s="23"/>
      <c r="N28" s="21"/>
      <c r="O28" s="12"/>
      <c r="P28" s="13"/>
      <c r="Q28" s="4"/>
      <c r="R28" s="3"/>
      <c r="S28" s="12"/>
      <c r="T28" s="13"/>
    </row>
    <row r="29" spans="1:20" x14ac:dyDescent="0.35">
      <c r="A29" s="24">
        <v>44378</v>
      </c>
      <c r="B29" s="20">
        <v>8414934.7699999996</v>
      </c>
      <c r="C29" s="21">
        <f t="shared" si="3"/>
        <v>2.1441286992884449E-2</v>
      </c>
      <c r="D29" s="21"/>
      <c r="E29" s="21"/>
      <c r="F29" s="21"/>
      <c r="G29" s="21"/>
      <c r="H29" s="21"/>
      <c r="I29" s="23"/>
      <c r="N29" s="21"/>
      <c r="O29" s="12"/>
      <c r="P29" s="13"/>
      <c r="Q29" s="4"/>
      <c r="R29" s="3"/>
      <c r="S29" s="12"/>
      <c r="T29" s="13"/>
    </row>
    <row r="30" spans="1:20" x14ac:dyDescent="0.35">
      <c r="A30" s="24">
        <v>44409</v>
      </c>
      <c r="B30" s="20">
        <v>8176822.5700000003</v>
      </c>
      <c r="C30" s="21">
        <f t="shared" si="3"/>
        <v>0.12325776255061875</v>
      </c>
      <c r="D30" s="21"/>
      <c r="E30" s="21"/>
      <c r="F30" s="21"/>
      <c r="G30" s="21"/>
      <c r="H30" s="21"/>
      <c r="I30" s="23"/>
      <c r="N30" s="21"/>
      <c r="O30" s="12"/>
      <c r="P30" s="13"/>
      <c r="Q30" s="4"/>
      <c r="R30" s="3"/>
      <c r="S30" s="12"/>
      <c r="T30" s="13"/>
    </row>
    <row r="31" spans="1:20" x14ac:dyDescent="0.35">
      <c r="A31" s="24">
        <v>44440</v>
      </c>
      <c r="B31" s="20">
        <v>7254768.9000000004</v>
      </c>
      <c r="C31" s="21">
        <f t="shared" si="3"/>
        <v>0.11352375967716939</v>
      </c>
      <c r="D31" s="21"/>
      <c r="E31" s="21"/>
      <c r="F31" s="21"/>
      <c r="G31" s="21"/>
      <c r="H31" s="21"/>
      <c r="I31" s="23"/>
      <c r="N31" s="21"/>
      <c r="O31" s="12"/>
      <c r="P31" s="13"/>
      <c r="Q31" s="4"/>
      <c r="R31" s="3"/>
      <c r="S31" s="12"/>
      <c r="T31" s="13"/>
    </row>
    <row r="32" spans="1:20" x14ac:dyDescent="0.35">
      <c r="A32" s="24">
        <v>44470</v>
      </c>
      <c r="B32" s="20">
        <v>7503506.1600000001</v>
      </c>
      <c r="C32" s="21">
        <f t="shared" si="3"/>
        <v>0.11125159884182252</v>
      </c>
      <c r="D32" s="21"/>
      <c r="E32" s="21"/>
      <c r="F32" s="21"/>
      <c r="G32" s="21"/>
      <c r="H32" s="21"/>
      <c r="I32" s="23"/>
      <c r="N32" s="21"/>
      <c r="O32" s="12"/>
      <c r="P32" s="13"/>
      <c r="Q32" s="4"/>
      <c r="R32" s="3"/>
      <c r="S32" s="12"/>
      <c r="T32" s="13"/>
    </row>
    <row r="33" spans="1:20" x14ac:dyDescent="0.35">
      <c r="A33" s="24">
        <v>44501</v>
      </c>
      <c r="B33" s="20">
        <v>8867912.9299999997</v>
      </c>
      <c r="C33" s="21">
        <f t="shared" si="3"/>
        <v>-5.7216625122766582E-2</v>
      </c>
      <c r="D33" s="21"/>
      <c r="E33" s="21"/>
      <c r="F33" s="21"/>
      <c r="G33" s="21"/>
      <c r="H33" s="21"/>
      <c r="I33" s="23"/>
      <c r="N33" s="21"/>
      <c r="O33" s="12"/>
      <c r="P33" s="13"/>
      <c r="Q33" s="4"/>
      <c r="R33" s="3"/>
      <c r="S33" s="12"/>
      <c r="T33" s="13"/>
    </row>
    <row r="34" spans="1:20" x14ac:dyDescent="0.35">
      <c r="A34" s="24">
        <v>44531</v>
      </c>
      <c r="B34" s="20">
        <v>9457280.0700000003</v>
      </c>
      <c r="C34" s="21">
        <f t="shared" si="3"/>
        <v>3.9949440710431716E-2</v>
      </c>
      <c r="D34" s="21"/>
      <c r="E34" s="21"/>
      <c r="F34" s="21"/>
      <c r="G34" s="21"/>
      <c r="H34" s="21"/>
      <c r="I34" s="23"/>
      <c r="N34" s="21"/>
      <c r="O34" s="12"/>
      <c r="P34" s="13"/>
      <c r="Q34" s="4"/>
      <c r="R34" s="3"/>
      <c r="S34" s="12"/>
      <c r="T34" s="13"/>
    </row>
    <row r="35" spans="1:20" x14ac:dyDescent="0.35">
      <c r="A35" s="24">
        <v>44562</v>
      </c>
      <c r="B35" s="20">
        <v>8818085.5399999991</v>
      </c>
      <c r="C35" s="21">
        <f t="shared" si="3"/>
        <v>-4.5749333968876767E-2</v>
      </c>
      <c r="D35" s="21"/>
      <c r="E35" s="21"/>
      <c r="F35" s="21"/>
      <c r="G35" s="21"/>
      <c r="H35" s="21"/>
      <c r="I35" s="23"/>
      <c r="N35" s="21"/>
      <c r="O35" s="12"/>
      <c r="P35" s="13"/>
      <c r="Q35" s="4"/>
      <c r="R35" s="3"/>
      <c r="S35" s="12"/>
      <c r="T35" s="13"/>
    </row>
    <row r="36" spans="1:20" x14ac:dyDescent="0.35">
      <c r="A36" s="24">
        <v>44593</v>
      </c>
      <c r="B36" s="20">
        <v>7503337.0999999996</v>
      </c>
      <c r="C36" s="21">
        <f t="shared" si="3"/>
        <v>0.12326954051785788</v>
      </c>
      <c r="D36" s="21"/>
      <c r="E36" s="21"/>
      <c r="F36" s="21"/>
      <c r="G36" s="21"/>
      <c r="H36" s="21"/>
      <c r="I36" s="23"/>
      <c r="N36" s="21"/>
      <c r="O36" s="12"/>
      <c r="P36" s="13"/>
      <c r="Q36" s="4"/>
      <c r="R36" s="3"/>
      <c r="S36" s="12"/>
      <c r="T36" s="13"/>
    </row>
    <row r="37" spans="1:20" x14ac:dyDescent="0.35">
      <c r="A37" s="24">
        <v>44621</v>
      </c>
      <c r="B37" s="20">
        <v>8391862.6300000008</v>
      </c>
      <c r="C37" s="21">
        <f t="shared" si="3"/>
        <v>1.4625979818052953E-2</v>
      </c>
      <c r="D37" s="21"/>
      <c r="E37" s="21"/>
      <c r="F37" s="21"/>
      <c r="G37" s="21"/>
      <c r="H37" s="21"/>
      <c r="I37" s="23"/>
      <c r="N37" s="21"/>
      <c r="O37" s="12"/>
      <c r="P37" s="13"/>
      <c r="Q37" s="4"/>
      <c r="R37" s="3"/>
      <c r="S37" s="12"/>
      <c r="T37" s="13"/>
    </row>
    <row r="38" spans="1:20" x14ac:dyDescent="0.35">
      <c r="A38" s="24">
        <v>44652</v>
      </c>
      <c r="B38" s="20">
        <v>7750983.8700000001</v>
      </c>
      <c r="C38" s="21">
        <f t="shared" si="3"/>
        <v>6.5863937952239165E-3</v>
      </c>
      <c r="D38" s="21"/>
      <c r="E38" s="21"/>
      <c r="F38" s="21"/>
      <c r="G38" s="21"/>
      <c r="H38" s="21"/>
      <c r="I38" s="23"/>
      <c r="N38" s="21"/>
      <c r="O38" s="12"/>
      <c r="P38" s="13"/>
      <c r="Q38" s="4"/>
      <c r="R38" s="3"/>
      <c r="S38" s="12"/>
      <c r="T38" s="13"/>
    </row>
    <row r="39" spans="1:20" x14ac:dyDescent="0.35">
      <c r="A39" s="24">
        <v>44682</v>
      </c>
      <c r="B39" s="20">
        <v>7523102.6900000004</v>
      </c>
      <c r="C39" s="21">
        <f t="shared" si="3"/>
        <v>-1.8512197626398507E-2</v>
      </c>
      <c r="D39" s="21"/>
      <c r="E39" s="21"/>
      <c r="F39" s="21"/>
      <c r="G39" s="21"/>
      <c r="H39" s="21"/>
      <c r="I39" s="23"/>
      <c r="N39" s="21"/>
      <c r="O39" s="12"/>
      <c r="P39" s="13"/>
      <c r="Q39" s="4"/>
      <c r="R39" s="3"/>
      <c r="S39" s="12"/>
      <c r="T39" s="13"/>
    </row>
    <row r="40" spans="1:20" x14ac:dyDescent="0.35">
      <c r="A40" s="23"/>
      <c r="B40" s="23"/>
      <c r="C40" s="23"/>
      <c r="D40" s="23"/>
      <c r="E40" s="23"/>
      <c r="F40" s="23"/>
      <c r="G40" s="23"/>
      <c r="H40" s="23"/>
      <c r="I40" s="23"/>
      <c r="N40" s="23"/>
      <c r="O40" s="13"/>
      <c r="P40" s="13"/>
      <c r="Q40" s="13"/>
      <c r="R40" s="13"/>
      <c r="S40" s="13"/>
      <c r="T40" s="13"/>
    </row>
    <row r="41" spans="1:20" x14ac:dyDescent="0.35">
      <c r="A41" s="13"/>
      <c r="B41" s="13"/>
      <c r="C41" s="13"/>
      <c r="I41" s="13"/>
      <c r="N41" s="13"/>
      <c r="O41" s="13"/>
      <c r="P41" s="13"/>
      <c r="Q41" s="13"/>
      <c r="R41" s="13"/>
      <c r="S41" s="13"/>
      <c r="T41" s="13"/>
    </row>
    <row r="42" spans="1:20" x14ac:dyDescent="0.35">
      <c r="A42" s="13"/>
      <c r="B42" s="13"/>
      <c r="C42" s="13"/>
      <c r="I42" s="13"/>
      <c r="N42" s="13"/>
      <c r="O42" s="13"/>
      <c r="P42" s="13"/>
      <c r="Q42" s="13"/>
      <c r="R42" s="13"/>
      <c r="S42" s="13"/>
      <c r="T42" s="13"/>
    </row>
    <row r="43" spans="1:20" x14ac:dyDescent="0.35">
      <c r="A43" s="13"/>
      <c r="B43" s="13"/>
      <c r="C43" s="13"/>
      <c r="I43" s="13"/>
      <c r="N43" s="13"/>
      <c r="O43" s="13"/>
      <c r="P43" s="13"/>
      <c r="Q43" s="13"/>
      <c r="R43" s="13"/>
      <c r="S43" s="13"/>
      <c r="T43" s="1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F656-65D4-4CD5-BA08-CC2D904F173E}">
  <dimension ref="A1:B6"/>
  <sheetViews>
    <sheetView zoomScale="65" zoomScaleNormal="65" workbookViewId="0">
      <selection activeCell="B7" sqref="B7"/>
    </sheetView>
  </sheetViews>
  <sheetFormatPr defaultRowHeight="14.5" x14ac:dyDescent="0.35"/>
  <sheetData>
    <row r="1" spans="1:2" x14ac:dyDescent="0.35">
      <c r="A1" s="19" t="s">
        <v>173</v>
      </c>
    </row>
    <row r="2" spans="1:2" x14ac:dyDescent="0.35">
      <c r="A2" t="s">
        <v>175</v>
      </c>
      <c r="B2" t="s">
        <v>174</v>
      </c>
    </row>
    <row r="3" spans="1:2" x14ac:dyDescent="0.35">
      <c r="A3" t="s">
        <v>178</v>
      </c>
      <c r="B3" t="s">
        <v>174</v>
      </c>
    </row>
    <row r="4" spans="1:2" x14ac:dyDescent="0.35">
      <c r="A4" t="s">
        <v>194</v>
      </c>
      <c r="B4" t="s">
        <v>174</v>
      </c>
    </row>
    <row r="6" spans="1:2" x14ac:dyDescent="0.35">
      <c r="A6" t="s">
        <v>202</v>
      </c>
      <c r="B6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1D71-C5CA-4FD2-B3EC-C8AC693EF66E}">
  <dimension ref="A1:AA107"/>
  <sheetViews>
    <sheetView topLeftCell="G1" zoomScale="65" zoomScaleNormal="65" workbookViewId="0">
      <selection activeCell="R25" sqref="R25"/>
    </sheetView>
  </sheetViews>
  <sheetFormatPr defaultRowHeight="14.5" x14ac:dyDescent="0.35"/>
  <cols>
    <col min="1" max="1" width="11" customWidth="1"/>
    <col min="2" max="2" width="13.453125" bestFit="1" customWidth="1"/>
    <col min="3" max="3" width="11.453125" customWidth="1"/>
    <col min="4" max="4" width="8.7265625" style="19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13.08984375" bestFit="1" customWidth="1"/>
    <col min="12" max="12" width="11.453125" customWidth="1"/>
    <col min="13" max="13" width="8.81640625" style="19" customWidth="1"/>
    <col min="14" max="14" width="9.7265625" style="19" bestFit="1" customWidth="1"/>
    <col min="15" max="15" width="15.36328125" style="19" bestFit="1" customWidth="1"/>
    <col min="16" max="16" width="10.453125" style="19" bestFit="1" customWidth="1"/>
    <col min="17" max="17" width="11.26953125" style="19" bestFit="1" customWidth="1"/>
    <col min="19" max="19" width="9.7265625" bestFit="1" customWidth="1"/>
    <col min="20" max="20" width="8.1796875" bestFit="1" customWidth="1"/>
    <col min="21" max="21" width="10.453125" bestFit="1" customWidth="1"/>
    <col min="22" max="22" width="11.26953125" bestFit="1" customWidth="1"/>
    <col min="24" max="24" width="21.36328125" customWidth="1"/>
    <col min="25" max="27" width="11.453125" customWidth="1"/>
  </cols>
  <sheetData>
    <row r="1" spans="1:27" x14ac:dyDescent="0.35">
      <c r="A1" s="22" t="s">
        <v>35</v>
      </c>
      <c r="B1" s="23"/>
      <c r="C1" s="21"/>
      <c r="D1" s="21"/>
      <c r="E1" s="21"/>
      <c r="F1" s="21"/>
      <c r="G1" s="21"/>
      <c r="H1" s="21"/>
      <c r="I1" s="23"/>
      <c r="J1" s="23" t="s">
        <v>36</v>
      </c>
      <c r="K1" s="23"/>
      <c r="L1" s="21"/>
      <c r="M1" s="21"/>
      <c r="N1" s="21"/>
      <c r="O1" s="21"/>
      <c r="P1" s="21"/>
      <c r="Q1" s="21"/>
      <c r="R1" s="23"/>
      <c r="S1" s="23" t="s">
        <v>167</v>
      </c>
      <c r="T1" s="23"/>
      <c r="U1" s="23"/>
      <c r="V1" s="23"/>
      <c r="W1" s="23"/>
      <c r="X1" s="19" t="s">
        <v>230</v>
      </c>
      <c r="Y1" s="19"/>
      <c r="Z1" s="19"/>
      <c r="AA1" s="19"/>
    </row>
    <row r="2" spans="1:27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37</v>
      </c>
      <c r="L2" s="21" t="s">
        <v>12</v>
      </c>
      <c r="M2" s="21"/>
      <c r="N2" s="19" t="s">
        <v>14</v>
      </c>
      <c r="O2" s="19" t="s">
        <v>13</v>
      </c>
      <c r="P2" s="12" t="s">
        <v>12</v>
      </c>
      <c r="Q2" s="12" t="s">
        <v>11</v>
      </c>
      <c r="R2" s="23"/>
      <c r="S2" s="23" t="s">
        <v>14</v>
      </c>
      <c r="T2" s="23" t="s">
        <v>162</v>
      </c>
      <c r="U2" s="21" t="s">
        <v>12</v>
      </c>
      <c r="V2" s="21" t="s">
        <v>11</v>
      </c>
      <c r="W2" s="23"/>
      <c r="X2" s="19" t="s">
        <v>231</v>
      </c>
      <c r="Y2" s="19" t="s">
        <v>232</v>
      </c>
      <c r="Z2" s="19" t="s">
        <v>233</v>
      </c>
      <c r="AA2" s="19" t="s">
        <v>234</v>
      </c>
    </row>
    <row r="3" spans="1:27" x14ac:dyDescent="0.35">
      <c r="A3" s="24">
        <v>43586</v>
      </c>
      <c r="B3" s="20">
        <v>3149280.2211630279</v>
      </c>
      <c r="C3" s="21"/>
      <c r="D3" s="21"/>
      <c r="E3" s="19" t="s">
        <v>218</v>
      </c>
      <c r="F3" s="19">
        <f>SUM(B3:B5)</f>
        <v>9840169.5364474636</v>
      </c>
      <c r="G3" s="12"/>
      <c r="H3" s="12"/>
      <c r="I3" s="23"/>
      <c r="J3" s="22">
        <v>43586</v>
      </c>
      <c r="K3" s="27">
        <v>39980</v>
      </c>
      <c r="L3" s="21"/>
      <c r="M3" s="21"/>
      <c r="N3" s="19" t="s">
        <v>218</v>
      </c>
      <c r="O3" s="4">
        <f>SUM(K3:K5)</f>
        <v>128171</v>
      </c>
      <c r="P3" s="12"/>
      <c r="Q3" s="12"/>
      <c r="R3" s="23"/>
      <c r="S3" s="19" t="s">
        <v>218</v>
      </c>
      <c r="T3" s="26">
        <v>252.4</v>
      </c>
      <c r="U3" s="21"/>
      <c r="V3" s="21"/>
      <c r="W3" s="23"/>
      <c r="X3" s="19" t="s">
        <v>235</v>
      </c>
      <c r="Y3" s="19">
        <f>SLOPE(U7:U14,G7:G14)</f>
        <v>0.38045888655268545</v>
      </c>
      <c r="Z3" s="19">
        <f>INTERCEPT(U7:U14,G7:G14)</f>
        <v>0.10431149421917699</v>
      </c>
      <c r="AA3" s="19">
        <f>RSQ(U7:U14,G7:G14)</f>
        <v>0.433049872790642</v>
      </c>
    </row>
    <row r="4" spans="1:27" x14ac:dyDescent="0.35">
      <c r="A4" s="24">
        <v>43617</v>
      </c>
      <c r="B4" s="20">
        <v>2765080.0235117897</v>
      </c>
      <c r="C4" s="21"/>
      <c r="D4" s="21"/>
      <c r="E4" s="19" t="s">
        <v>219</v>
      </c>
      <c r="F4" s="19">
        <f>SUM(B6:B8)</f>
        <v>10912607.885094756</v>
      </c>
      <c r="G4" s="12"/>
      <c r="H4" s="12">
        <f>(SUM(B6:B8)-SUM(B3:B5))/SUM(B3:B5)</f>
        <v>0.10898575930780849</v>
      </c>
      <c r="I4" s="23"/>
      <c r="J4" s="22">
        <v>43617</v>
      </c>
      <c r="K4" s="27">
        <v>37020</v>
      </c>
      <c r="L4" s="21"/>
      <c r="M4" s="21"/>
      <c r="N4" s="19" t="s">
        <v>219</v>
      </c>
      <c r="O4" s="4">
        <f>SUM(K6:K8)</f>
        <v>150348</v>
      </c>
      <c r="P4" s="12"/>
      <c r="Q4" s="12">
        <f>(SUM(K6:K8)-SUM(K3:K5))/SUM(K3:K5)</f>
        <v>0.1730266596968113</v>
      </c>
      <c r="R4" s="23"/>
      <c r="S4" s="19" t="s">
        <v>219</v>
      </c>
      <c r="T4" s="26">
        <v>275.5</v>
      </c>
      <c r="U4" s="21"/>
      <c r="V4" s="21">
        <f t="shared" ref="V4:V14" si="0">(T4-T3)/T3</f>
        <v>9.1521394611727397E-2</v>
      </c>
      <c r="W4" s="23"/>
      <c r="X4" s="19" t="s">
        <v>236</v>
      </c>
      <c r="Y4" s="19">
        <f>SLOPE(V4:V14,H4:H14)</f>
        <v>0.78205561596671558</v>
      </c>
      <c r="Z4" s="19">
        <f>INTERCEPT(V4:V14,H4:H14)</f>
        <v>-8.0229603345513545E-4</v>
      </c>
      <c r="AA4" s="19">
        <f>RSQ(V4:V14,H4:H14)</f>
        <v>0.54678201750745037</v>
      </c>
    </row>
    <row r="5" spans="1:27" x14ac:dyDescent="0.35">
      <c r="A5" s="24">
        <v>43647</v>
      </c>
      <c r="B5" s="20">
        <v>3925809.2917726454</v>
      </c>
      <c r="C5" s="21"/>
      <c r="D5" s="21"/>
      <c r="E5" s="19" t="s">
        <v>220</v>
      </c>
      <c r="F5" s="19">
        <f>SUM(B9:B11)</f>
        <v>15791370.753459709</v>
      </c>
      <c r="G5" s="12"/>
      <c r="H5" s="12">
        <f>(SUM(B9:B11)-SUM(B6:B8))/SUM(B6:B8)</f>
        <v>0.44707579707218531</v>
      </c>
      <c r="I5" s="23"/>
      <c r="J5" s="22">
        <v>43647</v>
      </c>
      <c r="K5" s="27">
        <v>51171</v>
      </c>
      <c r="L5" s="21"/>
      <c r="M5" s="21"/>
      <c r="N5" s="19" t="s">
        <v>220</v>
      </c>
      <c r="O5" s="4">
        <f>SUM(K9:K11)</f>
        <v>195516</v>
      </c>
      <c r="P5" s="12"/>
      <c r="Q5" s="12">
        <f>(SUM(K9:K11)-SUM(K6:K8))/SUM(K6:K8)</f>
        <v>0.30042301859685527</v>
      </c>
      <c r="R5" s="23"/>
      <c r="S5" s="19" t="s">
        <v>220</v>
      </c>
      <c r="T5" s="26">
        <v>313</v>
      </c>
      <c r="U5" s="21"/>
      <c r="V5" s="21">
        <f t="shared" si="0"/>
        <v>0.13611615245009073</v>
      </c>
      <c r="W5" s="23"/>
      <c r="X5" s="19" t="s">
        <v>237</v>
      </c>
      <c r="Y5" s="19">
        <f>SLOPE(U7:U14,P7:P14)</f>
        <v>0.22856926140415088</v>
      </c>
      <c r="Z5" s="19">
        <f>INTERCEPT(U7:U14,P7:P14)</f>
        <v>7.5543933222436216E-2</v>
      </c>
      <c r="AA5" s="19">
        <f>RSQ(U7:U14,P7:P14)</f>
        <v>0.64551587654749765</v>
      </c>
    </row>
    <row r="6" spans="1:27" x14ac:dyDescent="0.35">
      <c r="A6" s="24">
        <v>43678</v>
      </c>
      <c r="B6" s="20">
        <v>4128220.9239059379</v>
      </c>
      <c r="C6" s="21"/>
      <c r="D6" s="21"/>
      <c r="E6" s="19" t="s">
        <v>221</v>
      </c>
      <c r="F6" s="19">
        <f>SUM(B12:B14)</f>
        <v>16778956.755808156</v>
      </c>
      <c r="G6" s="12"/>
      <c r="H6" s="12">
        <f>(SUM(B12:B14)-SUM(B9:B11))/SUM(B9:B11)</f>
        <v>6.2539599491835018E-2</v>
      </c>
      <c r="I6" s="23"/>
      <c r="J6" s="22">
        <v>43678</v>
      </c>
      <c r="K6" s="27">
        <v>60327</v>
      </c>
      <c r="L6" s="21"/>
      <c r="M6" s="21"/>
      <c r="N6" s="19" t="s">
        <v>221</v>
      </c>
      <c r="O6" s="4">
        <f>SUM(K12:K14)</f>
        <v>196764</v>
      </c>
      <c r="P6" s="12"/>
      <c r="Q6" s="12">
        <f>(SUM(K12:K14)-SUM(K9:K11))/SUM(K9:K11)</f>
        <v>6.3831093107469469E-3</v>
      </c>
      <c r="R6" s="23"/>
      <c r="S6" s="19" t="s">
        <v>221</v>
      </c>
      <c r="T6" s="26">
        <v>269.8</v>
      </c>
      <c r="U6" s="21"/>
      <c r="V6" s="21">
        <f t="shared" si="0"/>
        <v>-0.13801916932907343</v>
      </c>
      <c r="W6" s="23"/>
      <c r="X6" s="19" t="s">
        <v>238</v>
      </c>
      <c r="Y6" s="19">
        <f>SLOPE(V4:V14,Q4:Q14)</f>
        <v>0.28770951899118652</v>
      </c>
      <c r="Z6" s="19">
        <f>INTERCEPT(V4:V14,Q4:Q14)</f>
        <v>1.9699788577752786E-3</v>
      </c>
      <c r="AA6" s="19">
        <f>RSQ(V4:V14,Q4:Q14)</f>
        <v>0.59513731804549663</v>
      </c>
    </row>
    <row r="7" spans="1:27" x14ac:dyDescent="0.35">
      <c r="A7" s="24">
        <v>43709</v>
      </c>
      <c r="B7" s="20">
        <v>2986645.7047496978</v>
      </c>
      <c r="C7" s="21"/>
      <c r="D7" s="21"/>
      <c r="E7" s="19" t="s">
        <v>222</v>
      </c>
      <c r="F7" s="19">
        <f>SUM(B15:B17)</f>
        <v>26459788.364264656</v>
      </c>
      <c r="G7" s="12">
        <f t="shared" ref="G7:G14" si="1">(F7-F3)/F3</f>
        <v>1.6889565536710531</v>
      </c>
      <c r="H7" s="12">
        <f>(SUM(B15:B17)-SUM(B12:B14))/SUM(B12:B14)</f>
        <v>0.57696266516125394</v>
      </c>
      <c r="I7" s="23"/>
      <c r="J7" s="22">
        <v>43709</v>
      </c>
      <c r="K7" s="27">
        <v>45211</v>
      </c>
      <c r="L7" s="21"/>
      <c r="M7" s="21"/>
      <c r="N7" s="19" t="s">
        <v>222</v>
      </c>
      <c r="O7" s="4">
        <f>SUM(K15:K17)</f>
        <v>562069</v>
      </c>
      <c r="P7" s="12">
        <f t="shared" ref="P7:P14" si="2">(O7-O3)/O3</f>
        <v>3.3853055683422926</v>
      </c>
      <c r="Q7" s="12">
        <f>(SUM(K15:K17)-SUM(K12:K14))/SUM(K12:K14)</f>
        <v>1.8565642089000021</v>
      </c>
      <c r="R7" s="23"/>
      <c r="S7" s="19" t="s">
        <v>222</v>
      </c>
      <c r="T7" s="26">
        <v>441.6</v>
      </c>
      <c r="U7" s="21">
        <f t="shared" ref="U7:U14" si="3">(T7-T3)/T3</f>
        <v>0.74960380348652933</v>
      </c>
      <c r="V7" s="21">
        <f t="shared" si="0"/>
        <v>0.63676797627872495</v>
      </c>
      <c r="W7" s="23"/>
      <c r="X7" s="19"/>
      <c r="Y7" s="19"/>
      <c r="Z7" s="19"/>
      <c r="AA7" s="19"/>
    </row>
    <row r="8" spans="1:27" x14ac:dyDescent="0.35">
      <c r="A8" s="24">
        <v>43739</v>
      </c>
      <c r="B8" s="20">
        <v>3797741.2564391205</v>
      </c>
      <c r="C8" s="21"/>
      <c r="D8" s="21"/>
      <c r="E8" s="19" t="s">
        <v>223</v>
      </c>
      <c r="F8" s="19">
        <f>SUM(B18:B20)</f>
        <v>21078465.056930177</v>
      </c>
      <c r="G8" s="12">
        <f t="shared" si="1"/>
        <v>0.93156991242402265</v>
      </c>
      <c r="H8" s="12">
        <f>(SUM(B18:B20)-SUM(B15:B17))/SUM(B15:B17)</f>
        <v>-0.20337741304848231</v>
      </c>
      <c r="I8" s="23"/>
      <c r="J8" s="22">
        <v>43739</v>
      </c>
      <c r="K8" s="27">
        <v>44810</v>
      </c>
      <c r="L8" s="21"/>
      <c r="M8" s="21"/>
      <c r="N8" s="19" t="s">
        <v>223</v>
      </c>
      <c r="O8" s="4">
        <f>SUM(K18:K20)</f>
        <v>309535</v>
      </c>
      <c r="P8" s="12">
        <f t="shared" si="2"/>
        <v>1.0587902732327668</v>
      </c>
      <c r="Q8" s="12">
        <f>(SUM(K18:K20)-SUM(K15:K17))/SUM(K15:K17)</f>
        <v>-0.44929359206787778</v>
      </c>
      <c r="R8" s="23"/>
      <c r="S8" s="19" t="s">
        <v>223</v>
      </c>
      <c r="T8" s="26">
        <v>331.4</v>
      </c>
      <c r="U8" s="21">
        <f t="shared" si="3"/>
        <v>0.20290381125226853</v>
      </c>
      <c r="V8" s="21">
        <f t="shared" si="0"/>
        <v>-0.24954710144927544</v>
      </c>
      <c r="W8" s="23"/>
      <c r="X8" s="23"/>
      <c r="Y8" s="23"/>
      <c r="Z8" s="23"/>
      <c r="AA8" s="23"/>
    </row>
    <row r="9" spans="1:27" x14ac:dyDescent="0.35">
      <c r="A9" s="24">
        <v>43770</v>
      </c>
      <c r="B9" s="20">
        <v>4111677.8276791498</v>
      </c>
      <c r="C9" s="21"/>
      <c r="D9" s="21"/>
      <c r="E9" s="19" t="s">
        <v>224</v>
      </c>
      <c r="F9" s="19">
        <f>SUM(B21:B23)</f>
        <v>21089772.917692348</v>
      </c>
      <c r="G9" s="12">
        <f t="shared" si="1"/>
        <v>0.3355251578189829</v>
      </c>
      <c r="H9" s="12">
        <f>(SUM(B21:B23)-SUM(B18:B20))/SUM(B18:B20)</f>
        <v>5.3646509514001107E-4</v>
      </c>
      <c r="I9" s="23"/>
      <c r="J9" s="22">
        <v>43770</v>
      </c>
      <c r="K9" s="27">
        <v>44344</v>
      </c>
      <c r="L9" s="21"/>
      <c r="M9" s="21"/>
      <c r="N9" s="19" t="s">
        <v>224</v>
      </c>
      <c r="O9" s="4">
        <f>SUM(K21:K23)</f>
        <v>443766</v>
      </c>
      <c r="P9" s="12">
        <f t="shared" si="2"/>
        <v>1.269717056404591</v>
      </c>
      <c r="Q9" s="12">
        <f>(SUM(K21:K23)-SUM(K18:K20))/SUM(K18:K20)</f>
        <v>0.43365370636600059</v>
      </c>
      <c r="R9" s="23"/>
      <c r="S9" s="19" t="s">
        <v>224</v>
      </c>
      <c r="T9" s="26">
        <v>376.8</v>
      </c>
      <c r="U9" s="21">
        <f t="shared" si="3"/>
        <v>0.20383386581469654</v>
      </c>
      <c r="V9" s="21">
        <f t="shared" si="0"/>
        <v>0.13699456849728436</v>
      </c>
      <c r="W9" s="23"/>
      <c r="X9" s="23"/>
      <c r="Y9" s="23"/>
      <c r="Z9" s="23"/>
      <c r="AA9" s="23"/>
    </row>
    <row r="10" spans="1:27" x14ac:dyDescent="0.35">
      <c r="A10" s="24">
        <v>43800</v>
      </c>
      <c r="B10" s="20">
        <v>7320131.4908021353</v>
      </c>
      <c r="C10" s="21"/>
      <c r="D10" s="21"/>
      <c r="E10" s="19" t="s">
        <v>225</v>
      </c>
      <c r="F10" s="19">
        <f>SUM(B24:B26)</f>
        <v>22912181.443332389</v>
      </c>
      <c r="G10" s="12">
        <f t="shared" si="1"/>
        <v>0.36553075240516208</v>
      </c>
      <c r="H10" s="12">
        <f>(SUM(B24:B26)-SUM(B21:B23))/SUM(B21:B23)</f>
        <v>8.6411955821070516E-2</v>
      </c>
      <c r="I10" s="23"/>
      <c r="J10" s="22">
        <v>43800</v>
      </c>
      <c r="K10" s="27">
        <v>116660</v>
      </c>
      <c r="L10" s="21"/>
      <c r="M10" s="21"/>
      <c r="N10" s="19" t="s">
        <v>225</v>
      </c>
      <c r="O10" s="4">
        <f>SUM(K24:K26)</f>
        <v>475405</v>
      </c>
      <c r="P10" s="12">
        <f t="shared" si="2"/>
        <v>1.4161177857738203</v>
      </c>
      <c r="Q10" s="12">
        <f>(SUM(K24:K26)-SUM(K21:K23))/SUM(K21:K23)</f>
        <v>7.1296584235836E-2</v>
      </c>
      <c r="R10" s="23"/>
      <c r="S10" s="19" t="s">
        <v>225</v>
      </c>
      <c r="T10" s="26">
        <v>506.9</v>
      </c>
      <c r="U10" s="21">
        <f t="shared" si="3"/>
        <v>0.87879911045218662</v>
      </c>
      <c r="V10" s="21">
        <f t="shared" si="0"/>
        <v>0.3452760084925689</v>
      </c>
      <c r="W10" s="23"/>
      <c r="X10" s="23"/>
      <c r="Y10" s="23"/>
      <c r="Z10" s="23"/>
      <c r="AA10" s="23"/>
    </row>
    <row r="11" spans="1:27" x14ac:dyDescent="0.35">
      <c r="A11" s="24">
        <v>43831</v>
      </c>
      <c r="B11" s="20">
        <v>4359561.4349784236</v>
      </c>
      <c r="C11" s="21"/>
      <c r="D11" s="21"/>
      <c r="E11" s="19" t="s">
        <v>226</v>
      </c>
      <c r="F11" s="19">
        <f>SUM(B27:B29)</f>
        <v>18995373.985157616</v>
      </c>
      <c r="G11" s="12">
        <f t="shared" si="1"/>
        <v>-0.28210408474725845</v>
      </c>
      <c r="H11" s="12">
        <f>(SUM(B27:B29)-SUM(B24:B26))/SUM(B24:B26)</f>
        <v>-0.17094869241770044</v>
      </c>
      <c r="I11" s="23"/>
      <c r="J11" s="22">
        <v>43831</v>
      </c>
      <c r="K11" s="27">
        <v>34512</v>
      </c>
      <c r="L11" s="21"/>
      <c r="M11" s="21"/>
      <c r="N11" s="19" t="s">
        <v>226</v>
      </c>
      <c r="O11" s="4">
        <f>SUM(K27:K29)</f>
        <v>250748</v>
      </c>
      <c r="P11" s="12">
        <f t="shared" si="2"/>
        <v>-0.55388395374945065</v>
      </c>
      <c r="Q11" s="12">
        <f>(SUM(K27:K29)-SUM(K24:K26))/SUM(K24:K26)</f>
        <v>-0.47255918637793037</v>
      </c>
      <c r="R11" s="23"/>
      <c r="S11" s="19" t="s">
        <v>226</v>
      </c>
      <c r="T11" s="26">
        <v>419.3</v>
      </c>
      <c r="U11" s="21">
        <f t="shared" si="3"/>
        <v>-5.0498188405797124E-2</v>
      </c>
      <c r="V11" s="21">
        <f t="shared" si="0"/>
        <v>-0.17281515091734065</v>
      </c>
      <c r="W11" s="23"/>
      <c r="X11" s="23"/>
      <c r="Y11" s="23"/>
      <c r="Z11" s="23"/>
      <c r="AA11" s="23"/>
    </row>
    <row r="12" spans="1:27" x14ac:dyDescent="0.35">
      <c r="A12" s="24">
        <v>43862</v>
      </c>
      <c r="B12" s="20">
        <v>4575534.2859427277</v>
      </c>
      <c r="C12" s="21"/>
      <c r="D12" s="21"/>
      <c r="E12" s="19" t="s">
        <v>227</v>
      </c>
      <c r="F12" s="19">
        <f>SUM(B30:B32)</f>
        <v>19992626.669933055</v>
      </c>
      <c r="G12" s="12">
        <f t="shared" si="1"/>
        <v>-5.151411092147435E-2</v>
      </c>
      <c r="H12" s="12">
        <f>(SUM(B30:B32)-SUM(B27:B29))/SUM(B27:B29)</f>
        <v>5.2499765761635432E-2</v>
      </c>
      <c r="I12" s="23"/>
      <c r="J12" s="22">
        <v>43862</v>
      </c>
      <c r="K12" s="27">
        <v>50745</v>
      </c>
      <c r="L12" s="21"/>
      <c r="M12" s="21"/>
      <c r="N12" s="19" t="s">
        <v>227</v>
      </c>
      <c r="O12" s="4">
        <f>SUM(K30:K32)</f>
        <v>210316</v>
      </c>
      <c r="P12" s="12">
        <f t="shared" si="2"/>
        <v>-0.32054210347779732</v>
      </c>
      <c r="Q12" s="12">
        <f>(SUM(K30:K32)-SUM(K27:K29))/SUM(K27:K29)</f>
        <v>-0.1612455533045129</v>
      </c>
      <c r="R12" s="23"/>
      <c r="S12" s="19" t="s">
        <v>227</v>
      </c>
      <c r="T12" s="26">
        <v>381.7</v>
      </c>
      <c r="U12" s="21">
        <f t="shared" si="3"/>
        <v>0.15178032589016299</v>
      </c>
      <c r="V12" s="21">
        <f t="shared" si="0"/>
        <v>-8.9673264965418609E-2</v>
      </c>
      <c r="W12" s="23"/>
      <c r="X12" s="23"/>
      <c r="Y12" s="23"/>
      <c r="Z12" s="23"/>
      <c r="AA12" s="23"/>
    </row>
    <row r="13" spans="1:27" x14ac:dyDescent="0.35">
      <c r="A13" s="24">
        <v>43891</v>
      </c>
      <c r="B13" s="20">
        <v>4943453.7678614892</v>
      </c>
      <c r="C13" s="21"/>
      <c r="D13" s="21"/>
      <c r="E13" s="19" t="s">
        <v>228</v>
      </c>
      <c r="F13" s="19">
        <f>SUM(B33:B35)</f>
        <v>23643645.994883507</v>
      </c>
      <c r="G13" s="12">
        <f t="shared" si="1"/>
        <v>0.12109533313413244</v>
      </c>
      <c r="H13" s="12">
        <f>(SUM(B33:B35)-SUM(B30:B32))/SUM(B30:B32)</f>
        <v>0.18261829149449518</v>
      </c>
      <c r="I13" s="23"/>
      <c r="J13" s="22">
        <v>43891</v>
      </c>
      <c r="K13" s="27">
        <v>56848</v>
      </c>
      <c r="L13" s="21"/>
      <c r="M13" s="21"/>
      <c r="N13" s="19" t="s">
        <v>228</v>
      </c>
      <c r="O13" s="4">
        <f>SUM(K33:K35)</f>
        <v>428453</v>
      </c>
      <c r="P13" s="12">
        <f t="shared" si="2"/>
        <v>-3.450692482073886E-2</v>
      </c>
      <c r="Q13" s="12">
        <f>(SUM(K33:K35)-SUM(K30:K32))/SUM(K30:K32)</f>
        <v>1.0371868997128131</v>
      </c>
      <c r="R13" s="23"/>
      <c r="S13" s="19" t="s">
        <v>228</v>
      </c>
      <c r="T13" s="26">
        <v>383.3</v>
      </c>
      <c r="U13" s="21">
        <f t="shared" si="3"/>
        <v>1.7250530785562632E-2</v>
      </c>
      <c r="V13" s="21">
        <f t="shared" si="0"/>
        <v>4.1917736442232713E-3</v>
      </c>
      <c r="W13" s="23"/>
      <c r="X13" s="23"/>
      <c r="Y13" s="23"/>
      <c r="Z13" s="23"/>
      <c r="AA13" s="23"/>
    </row>
    <row r="14" spans="1:27" x14ac:dyDescent="0.35">
      <c r="A14" s="24">
        <v>43922</v>
      </c>
      <c r="B14" s="20">
        <v>7259968.7020039381</v>
      </c>
      <c r="C14" s="21"/>
      <c r="D14" s="21"/>
      <c r="E14" s="19" t="s">
        <v>229</v>
      </c>
      <c r="F14" s="19">
        <f>SUM(B36:B38)</f>
        <v>21284136.113136645</v>
      </c>
      <c r="G14" s="12">
        <f t="shared" si="1"/>
        <v>-7.105588502004101E-2</v>
      </c>
      <c r="H14" s="12">
        <f>(SUM(B36:B38)-SUM(B33:B35))/SUM(B33:B35)</f>
        <v>-9.9794671357262776E-2</v>
      </c>
      <c r="I14" s="23"/>
      <c r="J14" s="22">
        <v>43922</v>
      </c>
      <c r="K14" s="27">
        <v>89171</v>
      </c>
      <c r="L14" s="21"/>
      <c r="M14" s="21"/>
      <c r="N14" s="19" t="s">
        <v>229</v>
      </c>
      <c r="O14" s="4">
        <f>SUM(K36:K38)</f>
        <v>400626</v>
      </c>
      <c r="P14" s="12">
        <f t="shared" si="2"/>
        <v>-0.15729535869416603</v>
      </c>
      <c r="Q14" s="12">
        <f>(SUM(K36:K38)-SUM(K33:K35))/SUM(K33:K35)</f>
        <v>-6.4947613857295902E-2</v>
      </c>
      <c r="R14" s="23"/>
      <c r="S14" s="19" t="s">
        <v>229</v>
      </c>
      <c r="T14" s="26">
        <v>424.1</v>
      </c>
      <c r="U14" s="21">
        <f t="shared" si="3"/>
        <v>-0.16334582757940413</v>
      </c>
      <c r="V14" s="21">
        <f t="shared" si="0"/>
        <v>0.10644403861205325</v>
      </c>
      <c r="W14" s="23"/>
      <c r="X14" s="23"/>
      <c r="Y14" s="23"/>
      <c r="Z14" s="23"/>
      <c r="AA14" s="23"/>
    </row>
    <row r="15" spans="1:27" x14ac:dyDescent="0.35">
      <c r="A15" s="24">
        <v>43952</v>
      </c>
      <c r="B15" s="20">
        <v>10338802.366244685</v>
      </c>
      <c r="C15" s="21">
        <f t="shared" ref="C15:C39" si="4">(B15-B3)/B3</f>
        <v>2.2829096301968863</v>
      </c>
      <c r="D15" s="21"/>
      <c r="E15" s="21"/>
      <c r="F15" s="21"/>
      <c r="G15" s="21"/>
      <c r="H15" s="21"/>
      <c r="I15" s="23"/>
      <c r="J15" s="22">
        <v>43952</v>
      </c>
      <c r="K15" s="27">
        <v>186979</v>
      </c>
      <c r="L15" s="21">
        <f t="shared" ref="L15:L39" si="5">(K15-K3)/K3</f>
        <v>3.6768134067033515</v>
      </c>
      <c r="M15" s="21"/>
      <c r="N15" s="21"/>
      <c r="O15" s="21"/>
      <c r="P15" s="21"/>
      <c r="Q15" s="21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x14ac:dyDescent="0.35">
      <c r="A16" s="24">
        <v>43983</v>
      </c>
      <c r="B16" s="20">
        <v>7905013.8811192904</v>
      </c>
      <c r="C16" s="21">
        <f t="shared" si="4"/>
        <v>1.8588734553438089</v>
      </c>
      <c r="D16" s="21"/>
      <c r="E16" s="21"/>
      <c r="F16" s="21"/>
      <c r="G16" s="21"/>
      <c r="H16" s="21"/>
      <c r="I16" s="23"/>
      <c r="J16" s="22">
        <v>43983</v>
      </c>
      <c r="K16" s="27">
        <v>187109</v>
      </c>
      <c r="L16" s="21">
        <f t="shared" si="5"/>
        <v>4.0542679632631007</v>
      </c>
      <c r="M16" s="21"/>
      <c r="N16" s="21"/>
      <c r="O16" s="21"/>
      <c r="P16" s="21"/>
      <c r="Q16" s="21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x14ac:dyDescent="0.35">
      <c r="A17" s="24">
        <v>44013</v>
      </c>
      <c r="B17" s="20">
        <v>8215972.1169006778</v>
      </c>
      <c r="C17" s="21">
        <f t="shared" si="4"/>
        <v>1.0928097893392237</v>
      </c>
      <c r="D17" s="21"/>
      <c r="E17" s="21"/>
      <c r="F17" s="21"/>
      <c r="G17" s="21"/>
      <c r="H17" s="21"/>
      <c r="I17" s="23"/>
      <c r="J17" s="22">
        <v>44013</v>
      </c>
      <c r="K17" s="27">
        <v>187981</v>
      </c>
      <c r="L17" s="21">
        <f t="shared" si="5"/>
        <v>2.6735846475542786</v>
      </c>
      <c r="M17" s="21"/>
      <c r="N17" s="21"/>
      <c r="O17" s="21"/>
      <c r="P17" s="21"/>
      <c r="Q17" s="21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x14ac:dyDescent="0.35">
      <c r="A18" s="24">
        <v>44044</v>
      </c>
      <c r="B18" s="20">
        <v>7985458.1062578093</v>
      </c>
      <c r="C18" s="21">
        <f t="shared" si="4"/>
        <v>0.93435822681270797</v>
      </c>
      <c r="D18" s="21"/>
      <c r="E18" s="21"/>
      <c r="F18" s="21"/>
      <c r="G18" s="21"/>
      <c r="H18" s="21"/>
      <c r="I18" s="23"/>
      <c r="J18" s="22">
        <v>44044</v>
      </c>
      <c r="K18" s="27">
        <v>106025</v>
      </c>
      <c r="L18" s="21">
        <f t="shared" si="5"/>
        <v>0.75750493145689324</v>
      </c>
      <c r="M18" s="21"/>
      <c r="N18" s="21"/>
      <c r="O18" s="21"/>
      <c r="P18" s="21"/>
      <c r="Q18" s="21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x14ac:dyDescent="0.35">
      <c r="A19" s="24">
        <v>44075</v>
      </c>
      <c r="B19" s="20">
        <v>6492372.3208349608</v>
      </c>
      <c r="C19" s="21">
        <f t="shared" si="4"/>
        <v>1.1738006320970931</v>
      </c>
      <c r="D19" s="21"/>
      <c r="E19" s="21"/>
      <c r="F19" s="21"/>
      <c r="G19" s="21"/>
      <c r="H19" s="21"/>
      <c r="I19" s="23"/>
      <c r="J19" s="22">
        <v>44075</v>
      </c>
      <c r="K19" s="27">
        <v>94463</v>
      </c>
      <c r="L19" s="21">
        <f t="shared" si="5"/>
        <v>1.0893809028776182</v>
      </c>
      <c r="M19" s="21"/>
      <c r="N19" s="21"/>
      <c r="O19" s="21"/>
      <c r="P19" s="21"/>
      <c r="Q19" s="21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x14ac:dyDescent="0.35">
      <c r="A20" s="24">
        <v>44105</v>
      </c>
      <c r="B20" s="20">
        <v>6600634.6298374049</v>
      </c>
      <c r="C20" s="21">
        <f t="shared" si="4"/>
        <v>0.7380422161846707</v>
      </c>
      <c r="D20" s="21"/>
      <c r="E20" s="21"/>
      <c r="F20" s="21"/>
      <c r="G20" s="21"/>
      <c r="H20" s="21"/>
      <c r="I20" s="23"/>
      <c r="J20" s="22">
        <v>44105</v>
      </c>
      <c r="K20" s="27">
        <v>109047</v>
      </c>
      <c r="L20" s="21">
        <f t="shared" si="5"/>
        <v>1.4335416201740683</v>
      </c>
      <c r="M20" s="21"/>
      <c r="N20" s="21"/>
      <c r="O20" s="21"/>
      <c r="P20" s="21"/>
      <c r="Q20" s="21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x14ac:dyDescent="0.35">
      <c r="A21" s="24">
        <v>44136</v>
      </c>
      <c r="B21" s="20">
        <v>7082804.1219638623</v>
      </c>
      <c r="C21" s="21">
        <f t="shared" si="4"/>
        <v>0.72260678457917371</v>
      </c>
      <c r="D21" s="21"/>
      <c r="E21" s="21"/>
      <c r="F21" s="21"/>
      <c r="G21" s="21"/>
      <c r="H21" s="21"/>
      <c r="I21" s="23"/>
      <c r="J21" s="22">
        <v>44136</v>
      </c>
      <c r="K21" s="27">
        <v>121882</v>
      </c>
      <c r="L21" s="21">
        <f t="shared" si="5"/>
        <v>1.7485567382283962</v>
      </c>
      <c r="M21" s="21"/>
      <c r="N21" s="21"/>
      <c r="O21" s="21"/>
      <c r="P21" s="21"/>
      <c r="Q21" s="21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x14ac:dyDescent="0.35">
      <c r="A22" s="24">
        <v>44166</v>
      </c>
      <c r="B22" s="20">
        <v>8695897.3993585426</v>
      </c>
      <c r="C22" s="21">
        <f t="shared" si="4"/>
        <v>0.18794278631266115</v>
      </c>
      <c r="D22" s="21"/>
      <c r="E22" s="21"/>
      <c r="F22" s="21"/>
      <c r="G22" s="21"/>
      <c r="H22" s="21"/>
      <c r="I22" s="23"/>
      <c r="J22" s="22">
        <v>44166</v>
      </c>
      <c r="K22" s="27">
        <v>169615</v>
      </c>
      <c r="L22" s="21">
        <f t="shared" si="5"/>
        <v>0.45392593862506431</v>
      </c>
      <c r="M22" s="21"/>
      <c r="N22" s="21"/>
      <c r="O22" s="21"/>
      <c r="P22" s="21"/>
      <c r="Q22" s="21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x14ac:dyDescent="0.35">
      <c r="A23" s="24">
        <v>44197</v>
      </c>
      <c r="B23" s="20">
        <v>5311071.3963699453</v>
      </c>
      <c r="C23" s="21">
        <f t="shared" si="4"/>
        <v>0.21825818389831472</v>
      </c>
      <c r="D23" s="21"/>
      <c r="E23" s="21"/>
      <c r="F23" s="21"/>
      <c r="G23" s="21"/>
      <c r="H23" s="21"/>
      <c r="I23" s="23"/>
      <c r="J23" s="22">
        <v>44197</v>
      </c>
      <c r="K23" s="27">
        <v>152269</v>
      </c>
      <c r="L23" s="21">
        <f t="shared" si="5"/>
        <v>3.4120595734816876</v>
      </c>
      <c r="M23" s="21"/>
      <c r="N23" s="21"/>
      <c r="O23" s="21"/>
      <c r="P23" s="21"/>
      <c r="Q23" s="21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x14ac:dyDescent="0.35">
      <c r="A24" s="24">
        <v>44228</v>
      </c>
      <c r="B24" s="20">
        <v>5845685.0751071218</v>
      </c>
      <c r="C24" s="21">
        <f t="shared" si="4"/>
        <v>0.27759616905650542</v>
      </c>
      <c r="D24" s="21"/>
      <c r="E24" s="21"/>
      <c r="F24" s="21"/>
      <c r="G24" s="21"/>
      <c r="H24" s="21"/>
      <c r="I24" s="23"/>
      <c r="J24" s="22">
        <v>44228</v>
      </c>
      <c r="K24" s="27">
        <v>123538</v>
      </c>
      <c r="L24" s="21">
        <f t="shared" si="5"/>
        <v>1.4344861562715538</v>
      </c>
      <c r="M24" s="21"/>
      <c r="N24" s="21"/>
      <c r="O24" s="21"/>
      <c r="P24" s="21"/>
      <c r="Q24" s="21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x14ac:dyDescent="0.35">
      <c r="A25" s="24">
        <v>44256</v>
      </c>
      <c r="B25" s="20">
        <v>8877991.4775488526</v>
      </c>
      <c r="C25" s="21">
        <f t="shared" si="4"/>
        <v>0.79590866921153036</v>
      </c>
      <c r="D25" s="21"/>
      <c r="E25" s="21"/>
      <c r="F25" s="21"/>
      <c r="G25" s="21"/>
      <c r="H25" s="21"/>
      <c r="I25" s="23"/>
      <c r="J25" s="22">
        <v>44256</v>
      </c>
      <c r="K25" s="27">
        <v>168094</v>
      </c>
      <c r="L25" s="21">
        <f t="shared" si="5"/>
        <v>1.9569026175063327</v>
      </c>
      <c r="M25" s="21"/>
      <c r="N25" s="21"/>
      <c r="O25" s="21"/>
      <c r="P25" s="21"/>
      <c r="Q25" s="21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x14ac:dyDescent="0.35">
      <c r="A26" s="24">
        <v>44287</v>
      </c>
      <c r="B26" s="20">
        <v>8188504.8906764155</v>
      </c>
      <c r="C26" s="21">
        <f t="shared" si="4"/>
        <v>0.12789809802019911</v>
      </c>
      <c r="D26" s="21"/>
      <c r="E26" s="21"/>
      <c r="F26" s="21"/>
      <c r="G26" s="21"/>
      <c r="H26" s="21"/>
      <c r="I26" s="23"/>
      <c r="J26" s="22">
        <v>44287</v>
      </c>
      <c r="K26" s="27">
        <v>183773</v>
      </c>
      <c r="L26" s="21">
        <f t="shared" si="5"/>
        <v>1.0609054513238609</v>
      </c>
      <c r="M26" s="21"/>
      <c r="N26" s="21"/>
      <c r="O26" s="21"/>
      <c r="P26" s="21"/>
      <c r="Q26" s="21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x14ac:dyDescent="0.35">
      <c r="A27" s="24">
        <v>44317</v>
      </c>
      <c r="B27" s="20">
        <v>6495824.2282648915</v>
      </c>
      <c r="C27" s="21">
        <f t="shared" si="4"/>
        <v>-0.37170438140173678</v>
      </c>
      <c r="D27" s="21"/>
      <c r="E27" s="21"/>
      <c r="F27" s="21"/>
      <c r="G27" s="21"/>
      <c r="H27" s="21"/>
      <c r="I27" s="23"/>
      <c r="J27" s="22">
        <v>44317</v>
      </c>
      <c r="K27" s="27">
        <v>80544</v>
      </c>
      <c r="L27" s="21">
        <f t="shared" si="5"/>
        <v>-0.569235047786115</v>
      </c>
      <c r="M27" s="21"/>
      <c r="N27" s="21"/>
      <c r="O27" s="21"/>
      <c r="P27" s="21"/>
      <c r="Q27" s="21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x14ac:dyDescent="0.35">
      <c r="A28" s="24">
        <v>44348</v>
      </c>
      <c r="B28" s="20">
        <v>5973421.1199451583</v>
      </c>
      <c r="C28" s="21">
        <f t="shared" si="4"/>
        <v>-0.24435033134952991</v>
      </c>
      <c r="D28" s="21"/>
      <c r="E28" s="21"/>
      <c r="F28" s="21"/>
      <c r="G28" s="21"/>
      <c r="H28" s="21"/>
      <c r="I28" s="23"/>
      <c r="J28" s="22">
        <v>44348</v>
      </c>
      <c r="K28" s="27">
        <v>80266</v>
      </c>
      <c r="L28" s="21">
        <f t="shared" si="5"/>
        <v>-0.57102010058308261</v>
      </c>
      <c r="M28" s="21"/>
      <c r="N28" s="21"/>
      <c r="O28" s="21"/>
      <c r="P28" s="21"/>
      <c r="Q28" s="21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x14ac:dyDescent="0.35">
      <c r="A29" s="24">
        <v>44378</v>
      </c>
      <c r="B29" s="20">
        <v>6526128.6369475648</v>
      </c>
      <c r="C29" s="21">
        <f t="shared" si="4"/>
        <v>-0.20567784991346524</v>
      </c>
      <c r="D29" s="21"/>
      <c r="E29" s="21"/>
      <c r="F29" s="21"/>
      <c r="G29" s="21"/>
      <c r="H29" s="21"/>
      <c r="I29" s="23"/>
      <c r="J29" s="22">
        <v>44378</v>
      </c>
      <c r="K29" s="27">
        <v>89938</v>
      </c>
      <c r="L29" s="21">
        <f t="shared" si="5"/>
        <v>-0.52155802980088417</v>
      </c>
      <c r="M29" s="21"/>
      <c r="N29" s="21"/>
      <c r="O29" s="21"/>
      <c r="P29" s="21"/>
      <c r="Q29" s="21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x14ac:dyDescent="0.35">
      <c r="A30" s="24">
        <v>44409</v>
      </c>
      <c r="B30" s="20">
        <v>7433222.4661948513</v>
      </c>
      <c r="C30" s="21">
        <f t="shared" si="4"/>
        <v>-6.9155160883030392E-2</v>
      </c>
      <c r="D30" s="21"/>
      <c r="E30" s="21"/>
      <c r="F30" s="21"/>
      <c r="G30" s="21"/>
      <c r="H30" s="21"/>
      <c r="I30" s="23"/>
      <c r="J30" s="22">
        <v>44409</v>
      </c>
      <c r="K30" s="27">
        <v>94521</v>
      </c>
      <c r="L30" s="21">
        <f t="shared" si="5"/>
        <v>-0.10850271162461683</v>
      </c>
      <c r="M30" s="21"/>
      <c r="N30" s="21"/>
      <c r="O30" s="21"/>
      <c r="P30" s="21"/>
      <c r="Q30" s="21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x14ac:dyDescent="0.35">
      <c r="A31" s="24">
        <v>44440</v>
      </c>
      <c r="B31" s="20">
        <v>6627084.4211928826</v>
      </c>
      <c r="C31" s="21">
        <f t="shared" si="4"/>
        <v>2.0749287579458622E-2</v>
      </c>
      <c r="D31" s="21"/>
      <c r="E31" s="21"/>
      <c r="F31" s="21"/>
      <c r="G31" s="21"/>
      <c r="H31" s="21"/>
      <c r="I31" s="23"/>
      <c r="J31" s="22">
        <v>44440</v>
      </c>
      <c r="K31" s="27">
        <v>63918</v>
      </c>
      <c r="L31" s="21">
        <f t="shared" si="5"/>
        <v>-0.32335411748515291</v>
      </c>
      <c r="M31" s="21"/>
      <c r="N31" s="21"/>
      <c r="O31" s="21"/>
      <c r="P31" s="21"/>
      <c r="Q31" s="21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x14ac:dyDescent="0.35">
      <c r="A32" s="24">
        <v>44470</v>
      </c>
      <c r="B32" s="20">
        <v>5932319.7825453207</v>
      </c>
      <c r="C32" s="21">
        <f t="shared" si="4"/>
        <v>-0.10125008954003367</v>
      </c>
      <c r="D32" s="21"/>
      <c r="E32" s="21"/>
      <c r="F32" s="21"/>
      <c r="G32" s="21"/>
      <c r="H32" s="21"/>
      <c r="I32" s="23"/>
      <c r="J32" s="22">
        <v>44470</v>
      </c>
      <c r="K32" s="27">
        <v>51877</v>
      </c>
      <c r="L32" s="21">
        <f t="shared" si="5"/>
        <v>-0.52426935174741163</v>
      </c>
      <c r="M32" s="21"/>
      <c r="N32" s="21"/>
      <c r="O32" s="21"/>
      <c r="P32" s="21"/>
      <c r="Q32" s="21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x14ac:dyDescent="0.35">
      <c r="A33" s="24">
        <v>44501</v>
      </c>
      <c r="B33" s="20">
        <v>6985805.8562701717</v>
      </c>
      <c r="C33" s="21">
        <f t="shared" si="4"/>
        <v>-1.3694895979531302E-2</v>
      </c>
      <c r="D33" s="21"/>
      <c r="E33" s="21"/>
      <c r="F33" s="21"/>
      <c r="G33" s="21"/>
      <c r="H33" s="21"/>
      <c r="I33" s="23"/>
      <c r="J33" s="22">
        <v>44501</v>
      </c>
      <c r="K33" s="27">
        <v>75563</v>
      </c>
      <c r="L33" s="21">
        <f t="shared" si="5"/>
        <v>-0.38003150588273904</v>
      </c>
      <c r="M33" s="21"/>
      <c r="N33" s="21"/>
      <c r="O33" s="21"/>
      <c r="P33" s="21"/>
      <c r="Q33" s="21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x14ac:dyDescent="0.35">
      <c r="A34" s="24">
        <v>44531</v>
      </c>
      <c r="B34" s="20">
        <v>9698415.6861204989</v>
      </c>
      <c r="C34" s="21">
        <f t="shared" si="4"/>
        <v>0.11528635179572239</v>
      </c>
      <c r="D34" s="21"/>
      <c r="E34" s="21"/>
      <c r="F34" s="21"/>
      <c r="G34" s="21"/>
      <c r="H34" s="21"/>
      <c r="I34" s="23"/>
      <c r="J34" s="22">
        <v>44531</v>
      </c>
      <c r="K34" s="27">
        <v>230843</v>
      </c>
      <c r="L34" s="21">
        <f t="shared" si="5"/>
        <v>0.36098222444948852</v>
      </c>
      <c r="M34" s="21"/>
      <c r="N34" s="21"/>
      <c r="O34" s="21"/>
      <c r="P34" s="21"/>
      <c r="Q34" s="21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x14ac:dyDescent="0.35">
      <c r="A35" s="24">
        <v>44562</v>
      </c>
      <c r="B35" s="20">
        <v>6959424.4524928378</v>
      </c>
      <c r="C35" s="21">
        <f t="shared" si="4"/>
        <v>0.31036168281404058</v>
      </c>
      <c r="D35" s="21"/>
      <c r="E35" s="21"/>
      <c r="F35" s="21"/>
      <c r="G35" s="21"/>
      <c r="H35" s="21"/>
      <c r="I35" s="23"/>
      <c r="J35" s="22">
        <v>44562</v>
      </c>
      <c r="K35" s="27">
        <v>122047</v>
      </c>
      <c r="L35" s="21">
        <f t="shared" si="5"/>
        <v>-0.19847769408087004</v>
      </c>
      <c r="M35" s="21"/>
      <c r="N35" s="21"/>
      <c r="O35" s="21"/>
      <c r="P35" s="21"/>
      <c r="Q35" s="21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x14ac:dyDescent="0.35">
      <c r="A36" s="24">
        <v>44593</v>
      </c>
      <c r="B36" s="20">
        <v>6709567.5097997636</v>
      </c>
      <c r="C36" s="21">
        <f t="shared" si="4"/>
        <v>0.14778121359485161</v>
      </c>
      <c r="D36" s="21"/>
      <c r="E36" s="21"/>
      <c r="F36" s="21"/>
      <c r="G36" s="21"/>
      <c r="H36" s="21"/>
      <c r="I36" s="23"/>
      <c r="J36" s="22">
        <v>44593</v>
      </c>
      <c r="K36" s="27">
        <v>112935</v>
      </c>
      <c r="L36" s="21">
        <f t="shared" si="5"/>
        <v>-8.5827842445239527E-2</v>
      </c>
      <c r="M36" s="21"/>
      <c r="N36" s="21"/>
      <c r="O36" s="21"/>
      <c r="P36" s="21"/>
      <c r="Q36" s="21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x14ac:dyDescent="0.35">
      <c r="A37" s="24">
        <v>44621</v>
      </c>
      <c r="B37" s="20">
        <v>8117781.210438801</v>
      </c>
      <c r="C37" s="21">
        <f t="shared" si="4"/>
        <v>-8.5628632223010426E-2</v>
      </c>
      <c r="D37" s="21"/>
      <c r="E37" s="21"/>
      <c r="F37" s="21"/>
      <c r="G37" s="21"/>
      <c r="H37" s="21"/>
      <c r="I37" s="23"/>
      <c r="J37" s="22">
        <v>44621</v>
      </c>
      <c r="K37" s="27">
        <v>173556</v>
      </c>
      <c r="L37" s="21">
        <f t="shared" si="5"/>
        <v>3.2493723749806656E-2</v>
      </c>
      <c r="M37" s="21"/>
      <c r="N37" s="21"/>
      <c r="O37" s="21"/>
      <c r="P37" s="21"/>
      <c r="Q37" s="21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x14ac:dyDescent="0.35">
      <c r="A38" s="24">
        <v>44652</v>
      </c>
      <c r="B38" s="20">
        <v>6456787.3928980818</v>
      </c>
      <c r="C38" s="21">
        <f t="shared" si="4"/>
        <v>-0.21148152451494528</v>
      </c>
      <c r="D38" s="21"/>
      <c r="E38" s="21"/>
      <c r="F38" s="21"/>
      <c r="G38" s="21"/>
      <c r="H38" s="21"/>
      <c r="I38" s="23"/>
      <c r="J38" s="22">
        <v>44652</v>
      </c>
      <c r="K38" s="27">
        <v>114135</v>
      </c>
      <c r="L38" s="21">
        <f t="shared" si="5"/>
        <v>-0.37893488162025979</v>
      </c>
      <c r="M38" s="21"/>
      <c r="N38" s="21"/>
      <c r="O38" s="21"/>
      <c r="P38" s="21"/>
      <c r="Q38" s="21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x14ac:dyDescent="0.35">
      <c r="A39" s="24">
        <v>44682</v>
      </c>
      <c r="B39" s="20">
        <v>8671849.1569369324</v>
      </c>
      <c r="C39" s="21">
        <f t="shared" si="4"/>
        <v>0.33498827126565922</v>
      </c>
      <c r="D39" s="21"/>
      <c r="E39" s="21"/>
      <c r="F39" s="21"/>
      <c r="G39" s="21"/>
      <c r="H39" s="21"/>
      <c r="I39" s="23"/>
      <c r="J39" s="22">
        <v>44682</v>
      </c>
      <c r="K39" s="27">
        <v>135482</v>
      </c>
      <c r="L39" s="21">
        <f t="shared" si="5"/>
        <v>0.68208680969408031</v>
      </c>
      <c r="M39" s="21"/>
      <c r="N39" s="21"/>
      <c r="O39" s="21"/>
      <c r="P39" s="21"/>
      <c r="Q39" s="21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x14ac:dyDescent="0.3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x14ac:dyDescent="0.3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x14ac:dyDescent="0.3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x14ac:dyDescent="0.3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W83" s="23"/>
      <c r="X83" s="23"/>
      <c r="Y83" s="23"/>
      <c r="Z83" s="23"/>
      <c r="AA83" s="23"/>
    </row>
    <row r="84" spans="1:27" x14ac:dyDescent="0.3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W84" s="23"/>
      <c r="X84" s="23"/>
      <c r="Y84" s="23"/>
      <c r="Z84" s="23"/>
      <c r="AA84" s="23"/>
    </row>
    <row r="85" spans="1:27" x14ac:dyDescent="0.3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W85" s="23"/>
      <c r="X85" s="23"/>
      <c r="Y85" s="23"/>
      <c r="Z85" s="23"/>
      <c r="AA85" s="23"/>
    </row>
    <row r="86" spans="1:27" x14ac:dyDescent="0.3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W86" s="23"/>
      <c r="X86" s="23"/>
      <c r="Y86" s="23"/>
      <c r="Z86" s="23"/>
      <c r="AA86" s="23"/>
    </row>
    <row r="87" spans="1:27" x14ac:dyDescent="0.3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W87" s="23"/>
      <c r="X87" s="23"/>
      <c r="Y87" s="23"/>
      <c r="Z87" s="23"/>
      <c r="AA87" s="23"/>
    </row>
    <row r="88" spans="1:27" x14ac:dyDescent="0.3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W88" s="23"/>
      <c r="X88" s="23"/>
      <c r="Y88" s="23"/>
      <c r="Z88" s="23"/>
      <c r="AA88" s="23"/>
    </row>
    <row r="89" spans="1:27" x14ac:dyDescent="0.3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W89" s="23"/>
      <c r="X89" s="23"/>
      <c r="Y89" s="23"/>
      <c r="Z89" s="23"/>
      <c r="AA89" s="23"/>
    </row>
    <row r="90" spans="1:27" x14ac:dyDescent="0.3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W90" s="23"/>
      <c r="X90" s="23"/>
      <c r="Y90" s="23"/>
      <c r="Z90" s="23"/>
      <c r="AA90" s="23"/>
    </row>
    <row r="91" spans="1:27" x14ac:dyDescent="0.3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W91" s="23"/>
      <c r="X91" s="23"/>
      <c r="Y91" s="23"/>
      <c r="Z91" s="23"/>
      <c r="AA91" s="23"/>
    </row>
    <row r="92" spans="1:27" x14ac:dyDescent="0.3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W92" s="23"/>
      <c r="X92" s="23"/>
      <c r="Y92" s="23"/>
      <c r="Z92" s="23"/>
      <c r="AA92" s="23"/>
    </row>
    <row r="93" spans="1:27" x14ac:dyDescent="0.3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W93" s="23"/>
      <c r="X93" s="23"/>
      <c r="Y93" s="23"/>
      <c r="Z93" s="23"/>
      <c r="AA93" s="23"/>
    </row>
    <row r="94" spans="1:27" x14ac:dyDescent="0.3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W94" s="23"/>
      <c r="X94" s="23"/>
      <c r="Y94" s="23"/>
      <c r="Z94" s="23"/>
      <c r="AA94" s="23"/>
    </row>
    <row r="95" spans="1:27" x14ac:dyDescent="0.3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W95" s="23"/>
      <c r="X95" s="23"/>
      <c r="Y95" s="23"/>
      <c r="Z95" s="23"/>
      <c r="AA95" s="23"/>
    </row>
    <row r="96" spans="1:27" x14ac:dyDescent="0.3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W96" s="23"/>
      <c r="X96" s="23"/>
      <c r="Y96" s="23"/>
      <c r="Z96" s="23"/>
      <c r="AA96" s="23"/>
    </row>
    <row r="97" spans="1:27" x14ac:dyDescent="0.3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W97" s="23"/>
      <c r="X97" s="23"/>
      <c r="Y97" s="23"/>
      <c r="Z97" s="23"/>
      <c r="AA97" s="23"/>
    </row>
    <row r="98" spans="1:27" x14ac:dyDescent="0.3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W98" s="23"/>
      <c r="X98" s="23"/>
      <c r="Y98" s="23"/>
      <c r="Z98" s="23"/>
      <c r="AA98" s="23"/>
    </row>
    <row r="99" spans="1:27" x14ac:dyDescent="0.3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W99" s="23"/>
      <c r="X99" s="23"/>
      <c r="Y99" s="23"/>
      <c r="Z99" s="23"/>
      <c r="AA99" s="23"/>
    </row>
    <row r="100" spans="1:27" x14ac:dyDescent="0.3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W100" s="23"/>
      <c r="X100" s="23"/>
      <c r="Y100" s="23"/>
      <c r="Z100" s="23"/>
      <c r="AA100" s="23"/>
    </row>
    <row r="101" spans="1:27" x14ac:dyDescent="0.3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W101" s="23"/>
      <c r="X101" s="23"/>
      <c r="Y101" s="23"/>
      <c r="Z101" s="23"/>
      <c r="AA101" s="23"/>
    </row>
    <row r="102" spans="1:27" x14ac:dyDescent="0.3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W102" s="23"/>
      <c r="X102" s="23"/>
      <c r="Y102" s="23"/>
      <c r="Z102" s="23"/>
      <c r="AA102" s="23"/>
    </row>
    <row r="103" spans="1:27" x14ac:dyDescent="0.3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W103" s="23"/>
      <c r="X103" s="23"/>
      <c r="Y103" s="23"/>
      <c r="Z103" s="23"/>
      <c r="AA103" s="23"/>
    </row>
    <row r="104" spans="1:27" x14ac:dyDescent="0.3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W104" s="23"/>
      <c r="X104" s="23"/>
      <c r="Y104" s="23"/>
      <c r="Z104" s="23"/>
      <c r="AA104" s="23"/>
    </row>
    <row r="105" spans="1:27" x14ac:dyDescent="0.3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W105" s="23"/>
      <c r="X105" s="23"/>
      <c r="Y105" s="23"/>
      <c r="Z105" s="23"/>
      <c r="AA105" s="23"/>
    </row>
    <row r="106" spans="1:27" x14ac:dyDescent="0.3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W106" s="23"/>
      <c r="X106" s="23"/>
      <c r="Y106" s="23"/>
      <c r="Z106" s="23"/>
      <c r="AA106" s="23"/>
    </row>
    <row r="107" spans="1:27" x14ac:dyDescent="0.3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W107" s="23"/>
      <c r="X107" s="23"/>
      <c r="Y107" s="23"/>
      <c r="Z107" s="23"/>
      <c r="AA107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85D2-D3F3-4BE7-B22B-619C870AB4E6}">
  <dimension ref="A1:AM57"/>
  <sheetViews>
    <sheetView topLeftCell="G1" zoomScale="65" zoomScaleNormal="65" workbookViewId="0">
      <selection activeCell="Y7" sqref="Y7"/>
    </sheetView>
  </sheetViews>
  <sheetFormatPr defaultRowHeight="14.5" x14ac:dyDescent="0.35"/>
  <cols>
    <col min="1" max="1" width="10.81640625" customWidth="1"/>
    <col min="2" max="2" width="13.453125" bestFit="1" customWidth="1"/>
    <col min="3" max="3" width="10.453125" bestFit="1" customWidth="1"/>
    <col min="4" max="4" width="8.7265625" style="19"/>
    <col min="5" max="5" width="7.1796875" style="19" bestFit="1" customWidth="1"/>
    <col min="6" max="6" width="12.36328125" style="19" bestFit="1" customWidth="1"/>
    <col min="7" max="7" width="10.453125" style="19" bestFit="1" customWidth="1"/>
    <col min="8" max="8" width="11.26953125" style="19" bestFit="1" customWidth="1"/>
    <col min="10" max="10" width="10.26953125" customWidth="1"/>
    <col min="11" max="11" width="8.81640625" bestFit="1" customWidth="1"/>
    <col min="12" max="12" width="8.81640625" style="7" bestFit="1" customWidth="1"/>
    <col min="15" max="15" width="10.453125" bestFit="1" customWidth="1"/>
    <col min="16" max="16" width="8.7265625" style="19"/>
    <col min="17" max="17" width="7.1796875" style="19" bestFit="1" customWidth="1"/>
    <col min="18" max="18" width="15.36328125" style="19" bestFit="1" customWidth="1"/>
    <col min="19" max="19" width="10.453125" style="19" bestFit="1" customWidth="1"/>
    <col min="20" max="20" width="11.26953125" style="19" bestFit="1" customWidth="1"/>
    <col min="21" max="21" width="8.90625" customWidth="1"/>
    <col min="22" max="22" width="7.1796875" bestFit="1" customWidth="1"/>
    <col min="23" max="23" width="8.1796875" bestFit="1" customWidth="1"/>
    <col min="24" max="24" width="10.453125" bestFit="1" customWidth="1"/>
    <col min="25" max="25" width="11.26953125" bestFit="1" customWidth="1"/>
    <col min="27" max="27" width="19.6328125" customWidth="1"/>
    <col min="28" max="30" width="11.81640625" bestFit="1" customWidth="1"/>
  </cols>
  <sheetData>
    <row r="1" spans="1:39" x14ac:dyDescent="0.35">
      <c r="A1" s="22" t="s">
        <v>38</v>
      </c>
      <c r="B1" s="23"/>
      <c r="C1" s="21"/>
      <c r="D1" s="21"/>
      <c r="E1" s="21"/>
      <c r="F1" s="21"/>
      <c r="G1" s="21"/>
      <c r="H1" s="21"/>
      <c r="I1" s="23"/>
      <c r="J1" s="23" t="s">
        <v>41</v>
      </c>
      <c r="K1" s="23"/>
      <c r="L1" s="23"/>
      <c r="M1" s="23"/>
      <c r="N1" s="23"/>
      <c r="O1" s="21"/>
      <c r="P1" s="21"/>
      <c r="Q1" s="21"/>
      <c r="R1" s="21"/>
      <c r="S1" s="21"/>
      <c r="T1" s="21"/>
      <c r="U1" s="23"/>
      <c r="V1" s="23" t="s">
        <v>168</v>
      </c>
      <c r="W1" s="23"/>
      <c r="X1" s="23"/>
      <c r="Y1" s="23"/>
      <c r="Z1" s="23"/>
      <c r="AA1" s="19" t="s">
        <v>230</v>
      </c>
      <c r="AB1" s="19"/>
      <c r="AC1" s="19"/>
      <c r="AD1" s="19"/>
      <c r="AE1" s="23"/>
      <c r="AF1" s="23"/>
      <c r="AG1" s="23"/>
      <c r="AH1" s="23"/>
      <c r="AI1" s="23"/>
      <c r="AJ1" s="23"/>
      <c r="AK1" s="23"/>
      <c r="AL1" s="23"/>
      <c r="AM1" s="23"/>
    </row>
    <row r="2" spans="1:39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39</v>
      </c>
      <c r="L2" s="23" t="s">
        <v>42</v>
      </c>
      <c r="M2" s="23" t="s">
        <v>40</v>
      </c>
      <c r="N2" s="23" t="s">
        <v>15</v>
      </c>
      <c r="O2" s="21" t="s">
        <v>12</v>
      </c>
      <c r="P2" s="21"/>
      <c r="Q2" s="19" t="s">
        <v>14</v>
      </c>
      <c r="R2" s="19" t="s">
        <v>13</v>
      </c>
      <c r="S2" s="12" t="s">
        <v>12</v>
      </c>
      <c r="T2" s="12" t="s">
        <v>11</v>
      </c>
      <c r="U2" s="23"/>
      <c r="V2" s="23" t="s">
        <v>14</v>
      </c>
      <c r="W2" s="23" t="s">
        <v>162</v>
      </c>
      <c r="X2" s="21" t="s">
        <v>12</v>
      </c>
      <c r="Y2" s="21" t="s">
        <v>11</v>
      </c>
      <c r="Z2" s="23"/>
      <c r="AA2" s="19" t="s">
        <v>231</v>
      </c>
      <c r="AB2" s="19" t="s">
        <v>232</v>
      </c>
      <c r="AC2" s="19" t="s">
        <v>233</v>
      </c>
      <c r="AD2" s="19" t="s">
        <v>234</v>
      </c>
      <c r="AE2" s="23"/>
      <c r="AF2" s="23"/>
      <c r="AG2" s="23"/>
      <c r="AH2" s="23"/>
      <c r="AI2" s="23"/>
      <c r="AJ2" s="23"/>
      <c r="AK2" s="23"/>
      <c r="AL2" s="23"/>
      <c r="AM2" s="23"/>
    </row>
    <row r="3" spans="1:39" x14ac:dyDescent="0.35">
      <c r="A3" s="24">
        <v>43586</v>
      </c>
      <c r="B3" s="20">
        <v>6861128.7576085143</v>
      </c>
      <c r="C3" s="21"/>
      <c r="D3" s="21"/>
      <c r="E3" s="19" t="s">
        <v>10</v>
      </c>
      <c r="F3" s="5">
        <f>SUM(B5:B7)</f>
        <v>19198549.184878364</v>
      </c>
      <c r="G3" s="12"/>
      <c r="H3" s="12"/>
      <c r="I3" s="23"/>
      <c r="J3" s="22">
        <v>43586</v>
      </c>
      <c r="K3" s="27">
        <v>17380</v>
      </c>
      <c r="L3" s="27"/>
      <c r="M3" s="27">
        <v>5146</v>
      </c>
      <c r="N3" s="27">
        <f t="shared" ref="N3:N39" si="0">SUM(K3:M3)</f>
        <v>22526</v>
      </c>
      <c r="O3" s="21"/>
      <c r="P3" s="21"/>
      <c r="Q3" s="19" t="s">
        <v>10</v>
      </c>
      <c r="R3" s="5">
        <f>SUM(N5:N7)</f>
        <v>55751</v>
      </c>
      <c r="S3" s="12"/>
      <c r="T3" s="12"/>
      <c r="U3" s="23"/>
      <c r="V3" s="23" t="s">
        <v>10</v>
      </c>
      <c r="W3" s="26">
        <v>1244.5</v>
      </c>
      <c r="X3" s="21"/>
      <c r="Y3" s="21"/>
      <c r="Z3" s="23"/>
      <c r="AA3" s="19" t="s">
        <v>235</v>
      </c>
      <c r="AB3" s="19">
        <f>SLOPE(X7:X13,G7:G13)</f>
        <v>0.25982597321860978</v>
      </c>
      <c r="AC3" s="19">
        <f>INTERCEPT(X7:X13,G7:G13)</f>
        <v>5.8802775204516294E-2</v>
      </c>
      <c r="AD3" s="19">
        <f>RSQ(X7:X13,G7:G13)</f>
        <v>0.60861696066322646</v>
      </c>
      <c r="AE3" s="23"/>
      <c r="AF3" s="23"/>
      <c r="AG3" s="23"/>
      <c r="AH3" s="23"/>
      <c r="AI3" s="23"/>
      <c r="AJ3" s="23"/>
      <c r="AK3" s="23"/>
      <c r="AL3" s="23"/>
      <c r="AM3" s="23"/>
    </row>
    <row r="4" spans="1:39" x14ac:dyDescent="0.35">
      <c r="A4" s="24">
        <v>43617</v>
      </c>
      <c r="B4" s="20">
        <v>6461526.7144595534</v>
      </c>
      <c r="C4" s="21"/>
      <c r="D4" s="21"/>
      <c r="E4" s="19" t="s">
        <v>9</v>
      </c>
      <c r="F4" s="5">
        <f>SUM(B8:B10)</f>
        <v>16668732.189426837</v>
      </c>
      <c r="G4" s="12"/>
      <c r="H4" s="12">
        <f>(SUM(B8:B10)-SUM(B5:B7))/SUM(B5:B7)</f>
        <v>-0.13177125891596661</v>
      </c>
      <c r="I4" s="23"/>
      <c r="J4" s="22">
        <v>43617</v>
      </c>
      <c r="K4" s="27">
        <v>15083</v>
      </c>
      <c r="L4" s="27"/>
      <c r="M4" s="27">
        <v>4126</v>
      </c>
      <c r="N4" s="27">
        <f t="shared" si="0"/>
        <v>19209</v>
      </c>
      <c r="O4" s="21"/>
      <c r="P4" s="21"/>
      <c r="Q4" s="19" t="s">
        <v>9</v>
      </c>
      <c r="R4" s="5">
        <f>SUM(N8:N10)</f>
        <v>34148</v>
      </c>
      <c r="S4" s="12"/>
      <c r="T4" s="12">
        <f>(SUM(N8:N10)-SUM(N5:N7))/SUM(N5:N7)</f>
        <v>-0.38749080733977864</v>
      </c>
      <c r="U4" s="23"/>
      <c r="V4" s="23" t="s">
        <v>9</v>
      </c>
      <c r="W4" s="26">
        <v>1220.3</v>
      </c>
      <c r="X4" s="21"/>
      <c r="Y4" s="21">
        <f t="shared" ref="Y4:Y13" si="1">(W4-W3)/W3</f>
        <v>-1.944556046605066E-2</v>
      </c>
      <c r="Z4" s="23"/>
      <c r="AA4" s="19" t="s">
        <v>236</v>
      </c>
      <c r="AB4" s="19">
        <f>SLOPE(Y4:Y13,H4:H13)</f>
        <v>0.22180722896403818</v>
      </c>
      <c r="AC4" s="19">
        <f>INTERCEPT(Y4:Y13,H4:H13)</f>
        <v>8.5231351548549598E-3</v>
      </c>
      <c r="AD4" s="19">
        <f>RSQ(Y4:Y13,H4:H13)</f>
        <v>0.35820433619248299</v>
      </c>
      <c r="AE4" s="23"/>
      <c r="AF4" s="23"/>
      <c r="AG4" s="23"/>
      <c r="AH4" s="23"/>
      <c r="AI4" s="23"/>
      <c r="AJ4" s="23"/>
      <c r="AK4" s="23"/>
      <c r="AL4" s="23"/>
      <c r="AM4" s="23"/>
    </row>
    <row r="5" spans="1:39" x14ac:dyDescent="0.35">
      <c r="A5" s="24">
        <v>43647</v>
      </c>
      <c r="B5" s="20">
        <v>6772259.8357016928</v>
      </c>
      <c r="C5" s="21"/>
      <c r="D5" s="21"/>
      <c r="E5" s="19" t="s">
        <v>8</v>
      </c>
      <c r="F5" s="5">
        <f>SUM(B11:B13)</f>
        <v>18502725.680111036</v>
      </c>
      <c r="G5" s="12"/>
      <c r="H5" s="12">
        <f>(SUM(B11:B13)-SUM(B8:B10))/SUM(B8:B10)</f>
        <v>0.11002597377186975</v>
      </c>
      <c r="I5" s="23"/>
      <c r="J5" s="22">
        <v>43647</v>
      </c>
      <c r="K5" s="27">
        <v>13780</v>
      </c>
      <c r="L5" s="27"/>
      <c r="M5" s="27">
        <v>4024</v>
      </c>
      <c r="N5" s="27">
        <f t="shared" si="0"/>
        <v>17804</v>
      </c>
      <c r="O5" s="21"/>
      <c r="P5" s="21"/>
      <c r="Q5" s="19" t="s">
        <v>8</v>
      </c>
      <c r="R5" s="5">
        <f>SUM(N11:N13)</f>
        <v>55657</v>
      </c>
      <c r="S5" s="12"/>
      <c r="T5" s="12">
        <f>(SUM(N11:N13)-SUM(N8:N10))/SUM(N8:N10)</f>
        <v>0.62987583460231933</v>
      </c>
      <c r="U5" s="23"/>
      <c r="V5" s="23" t="s">
        <v>8</v>
      </c>
      <c r="W5" s="26">
        <v>1262.4000000000001</v>
      </c>
      <c r="X5" s="21"/>
      <c r="Y5" s="21">
        <f t="shared" si="1"/>
        <v>3.4499713185282423E-2</v>
      </c>
      <c r="Z5" s="23"/>
      <c r="AA5" s="19" t="s">
        <v>237</v>
      </c>
      <c r="AB5" s="19">
        <f>SLOPE(X7:X13,S7:S13)</f>
        <v>0.16378567452823881</v>
      </c>
      <c r="AC5" s="19">
        <f>INTERCEPT(X7:X13,S7:S13)</f>
        <v>4.8275717060437755E-2</v>
      </c>
      <c r="AD5" s="19">
        <f>+RSQ(X7:X13,S7:S13)</f>
        <v>0.57187993068912713</v>
      </c>
      <c r="AE5" s="23"/>
      <c r="AF5" s="23"/>
      <c r="AG5" s="23"/>
      <c r="AH5" s="23"/>
      <c r="AI5" s="23"/>
      <c r="AJ5" s="23"/>
      <c r="AK5" s="23"/>
      <c r="AL5" s="23"/>
      <c r="AM5" s="23"/>
    </row>
    <row r="6" spans="1:39" x14ac:dyDescent="0.35">
      <c r="A6" s="24">
        <v>43678</v>
      </c>
      <c r="B6" s="20">
        <v>6118420.6481000828</v>
      </c>
      <c r="C6" s="21"/>
      <c r="D6" s="21"/>
      <c r="E6" s="19" t="s">
        <v>7</v>
      </c>
      <c r="F6" s="5">
        <f>SUM(B14:B16)</f>
        <v>26293706.929930136</v>
      </c>
      <c r="G6" s="12"/>
      <c r="H6" s="12">
        <f>(SUM(B14:B16)-SUM(B11:B13))/SUM(B11:B13)</f>
        <v>0.42107208335222673</v>
      </c>
      <c r="I6" s="23"/>
      <c r="J6" s="22">
        <v>43678</v>
      </c>
      <c r="K6" s="27">
        <v>15290</v>
      </c>
      <c r="L6" s="27"/>
      <c r="M6" s="27">
        <v>4940</v>
      </c>
      <c r="N6" s="27">
        <f t="shared" si="0"/>
        <v>20230</v>
      </c>
      <c r="O6" s="21"/>
      <c r="P6" s="21"/>
      <c r="Q6" s="19" t="s">
        <v>7</v>
      </c>
      <c r="R6" s="5">
        <f>SUM(N14:N16)</f>
        <v>149247</v>
      </c>
      <c r="S6" s="12"/>
      <c r="T6" s="12">
        <f>(SUM(N14:N16)-SUM(N11:N13))/SUM(N11:N13)</f>
        <v>1.6815494906301094</v>
      </c>
      <c r="U6" s="23"/>
      <c r="V6" s="23" t="s">
        <v>7</v>
      </c>
      <c r="W6" s="26">
        <v>1346.9</v>
      </c>
      <c r="X6" s="21"/>
      <c r="Y6" s="21">
        <f t="shared" si="1"/>
        <v>6.6935994930291509E-2</v>
      </c>
      <c r="Z6" s="23"/>
      <c r="AA6" s="19" t="s">
        <v>238</v>
      </c>
      <c r="AB6" s="19">
        <f>SLOPE(Y4:Y13,T4:T13)</f>
        <v>5.2713481975838257E-2</v>
      </c>
      <c r="AC6" s="19">
        <f>INTERCEPT(Y4:Y13,T4:T13)</f>
        <v>2.6679461588929622E-3</v>
      </c>
      <c r="AD6" s="19">
        <f>RSQ(Y4:Y13,T4:T13)</f>
        <v>0.23633380698383957</v>
      </c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35">
      <c r="A7" s="24">
        <v>43709</v>
      </c>
      <c r="B7" s="20">
        <v>6307868.7010765914</v>
      </c>
      <c r="C7" s="21"/>
      <c r="D7" s="21"/>
      <c r="E7" s="19" t="s">
        <v>6</v>
      </c>
      <c r="F7" s="5">
        <f>SUM(B17:B19)</f>
        <v>31188055.373960286</v>
      </c>
      <c r="G7" s="12">
        <f t="shared" ref="G7:G13" si="2">(F7-F3)/F3</f>
        <v>0.62450063666922251</v>
      </c>
      <c r="H7" s="12">
        <f>(SUM(B17:B19)-SUM(B14:B16))/SUM(B14:B16)</f>
        <v>0.18614143897903238</v>
      </c>
      <c r="I7" s="23"/>
      <c r="J7" s="22">
        <v>43709</v>
      </c>
      <c r="K7" s="27">
        <v>13250</v>
      </c>
      <c r="L7" s="27"/>
      <c r="M7" s="27">
        <v>4467</v>
      </c>
      <c r="N7" s="27">
        <f t="shared" si="0"/>
        <v>17717</v>
      </c>
      <c r="O7" s="21"/>
      <c r="P7" s="21"/>
      <c r="Q7" s="19" t="s">
        <v>6</v>
      </c>
      <c r="R7" s="5">
        <f>SUM(N17:N19)</f>
        <v>116318</v>
      </c>
      <c r="S7" s="12">
        <f t="shared" ref="S7:S13" si="3">(R7-R3)/R3</f>
        <v>1.086384100733619</v>
      </c>
      <c r="T7" s="12">
        <f>(SUM(N17:N19)-SUM(N14:N16))/SUM(N14:N16)</f>
        <v>-0.22063425060470226</v>
      </c>
      <c r="U7" s="23"/>
      <c r="V7" s="23" t="s">
        <v>6</v>
      </c>
      <c r="W7" s="26">
        <v>1521.8</v>
      </c>
      <c r="X7" s="21">
        <f t="shared" ref="X7:X13" si="4">(W7-W3)/W3</f>
        <v>0.22282040980313375</v>
      </c>
      <c r="Y7" s="21">
        <f t="shared" si="1"/>
        <v>0.12985373821367574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35">
      <c r="A8" s="24">
        <v>43739</v>
      </c>
      <c r="B8" s="20">
        <v>5999845.7348932736</v>
      </c>
      <c r="C8" s="21"/>
      <c r="D8" s="21"/>
      <c r="E8" s="19" t="s">
        <v>5</v>
      </c>
      <c r="F8" s="5">
        <f>SUM(B20:B22)</f>
        <v>26501857.822574772</v>
      </c>
      <c r="G8" s="12">
        <f t="shared" si="2"/>
        <v>0.589914429088086</v>
      </c>
      <c r="H8" s="12">
        <f>(SUM(B20:B22)-SUM(B17:B19))/SUM(B17:B19)</f>
        <v>-0.15025616362404376</v>
      </c>
      <c r="I8" s="23"/>
      <c r="J8" s="22">
        <v>43739</v>
      </c>
      <c r="K8" s="27">
        <v>12116</v>
      </c>
      <c r="L8" s="27"/>
      <c r="M8" s="27">
        <v>3651</v>
      </c>
      <c r="N8" s="27">
        <f t="shared" si="0"/>
        <v>15767</v>
      </c>
      <c r="O8" s="21"/>
      <c r="P8" s="21"/>
      <c r="Q8" s="19" t="s">
        <v>5</v>
      </c>
      <c r="R8" s="5">
        <f>SUM(N20:N22)</f>
        <v>61234</v>
      </c>
      <c r="S8" s="12">
        <f t="shared" si="3"/>
        <v>0.79319433056108701</v>
      </c>
      <c r="T8" s="12">
        <f>(SUM(N20:N22)-SUM(N17:N19))/SUM(N17:N19)</f>
        <v>-0.47356385082274455</v>
      </c>
      <c r="U8" s="23"/>
      <c r="V8" s="23" t="s">
        <v>5</v>
      </c>
      <c r="W8" s="26">
        <v>1410.7</v>
      </c>
      <c r="X8" s="21">
        <f t="shared" si="4"/>
        <v>0.15602720642464976</v>
      </c>
      <c r="Y8" s="21">
        <f t="shared" si="1"/>
        <v>-7.3005651202523267E-2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35">
      <c r="A9" s="24">
        <v>43770</v>
      </c>
      <c r="B9" s="20">
        <v>5320135.2372016544</v>
      </c>
      <c r="C9" s="21"/>
      <c r="D9" s="21"/>
      <c r="E9" s="19" t="s">
        <v>4</v>
      </c>
      <c r="F9" s="5">
        <f>SUM(B23:B25)</f>
        <v>21570227.26443579</v>
      </c>
      <c r="G9" s="12">
        <f t="shared" si="2"/>
        <v>0.16578647045619208</v>
      </c>
      <c r="H9" s="12">
        <f>(SUM(B23:B25)-SUM(B20:B22))/SUM(B20:B22)</f>
        <v>-0.18608622048896992</v>
      </c>
      <c r="I9" s="23"/>
      <c r="J9" s="22">
        <v>43770</v>
      </c>
      <c r="K9" s="27">
        <v>7540</v>
      </c>
      <c r="L9" s="27"/>
      <c r="M9" s="27">
        <v>2763</v>
      </c>
      <c r="N9" s="27">
        <f t="shared" si="0"/>
        <v>10303</v>
      </c>
      <c r="O9" s="21"/>
      <c r="P9" s="21"/>
      <c r="Q9" s="19" t="s">
        <v>4</v>
      </c>
      <c r="R9" s="5">
        <f>SUM(N23:N25)</f>
        <v>84831</v>
      </c>
      <c r="S9" s="12">
        <f t="shared" si="3"/>
        <v>0.52417485671164454</v>
      </c>
      <c r="T9" s="12">
        <f>(SUM(N23:N25)-SUM(N20:N22))/SUM(N20:N22)</f>
        <v>0.38535780775386225</v>
      </c>
      <c r="U9" s="23"/>
      <c r="V9" s="23" t="s">
        <v>4</v>
      </c>
      <c r="W9" s="26">
        <v>1501.6</v>
      </c>
      <c r="X9" s="21">
        <f t="shared" si="4"/>
        <v>0.18948035487959428</v>
      </c>
      <c r="Y9" s="21">
        <f t="shared" si="1"/>
        <v>6.4436095555397935E-2</v>
      </c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x14ac:dyDescent="0.35">
      <c r="A10" s="24">
        <v>43800</v>
      </c>
      <c r="B10" s="20">
        <v>5348751.2173319105</v>
      </c>
      <c r="C10" s="21"/>
      <c r="D10" s="21"/>
      <c r="E10" s="19" t="s">
        <v>3</v>
      </c>
      <c r="F10" s="5">
        <f>SUM(B26:B28)</f>
        <v>21222501.64613466</v>
      </c>
      <c r="G10" s="12">
        <f t="shared" si="2"/>
        <v>-0.19286764309458859</v>
      </c>
      <c r="H10" s="12">
        <f>(SUM(B26:B28)-SUM(B23:B25))/SUM(B23:B25)</f>
        <v>-1.6120628403134548E-2</v>
      </c>
      <c r="I10" s="23"/>
      <c r="J10" s="22">
        <v>43800</v>
      </c>
      <c r="K10" s="27">
        <v>6524</v>
      </c>
      <c r="L10" s="27"/>
      <c r="M10" s="27">
        <v>1554</v>
      </c>
      <c r="N10" s="27">
        <f t="shared" si="0"/>
        <v>8078</v>
      </c>
      <c r="O10" s="21"/>
      <c r="P10" s="21"/>
      <c r="Q10" s="19" t="s">
        <v>3</v>
      </c>
      <c r="R10" s="5">
        <f>SUM(N26:N28)</f>
        <v>81617</v>
      </c>
      <c r="S10" s="12">
        <f t="shared" si="3"/>
        <v>-0.4531414366787942</v>
      </c>
      <c r="T10" s="12">
        <f>(SUM(N26:N28)-SUM(N23:N25))/SUM(N23:N25)</f>
        <v>-3.7887093161697964E-2</v>
      </c>
      <c r="U10" s="23"/>
      <c r="V10" s="23" t="s">
        <v>3</v>
      </c>
      <c r="W10" s="26">
        <v>1552.3</v>
      </c>
      <c r="X10" s="21">
        <f t="shared" si="4"/>
        <v>0.15249832949736419</v>
      </c>
      <c r="Y10" s="21">
        <f t="shared" si="1"/>
        <v>3.3763985082578614E-2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x14ac:dyDescent="0.35">
      <c r="A11" s="24">
        <v>43831</v>
      </c>
      <c r="B11" s="20">
        <v>6050334.1623128355</v>
      </c>
      <c r="C11" s="21"/>
      <c r="D11" s="21"/>
      <c r="E11" s="19" t="s">
        <v>2</v>
      </c>
      <c r="F11" s="5">
        <f>SUM(B29:B31)</f>
        <v>20513684.163539719</v>
      </c>
      <c r="G11" s="12">
        <f t="shared" si="2"/>
        <v>-0.34225831275562235</v>
      </c>
      <c r="H11" s="12">
        <f>(SUM(B29:B31)-SUM(B26:B28))/SUM(B26:B28)</f>
        <v>-3.3399336912010115E-2</v>
      </c>
      <c r="I11" s="23"/>
      <c r="J11" s="22">
        <v>43831</v>
      </c>
      <c r="K11" s="27">
        <v>10771</v>
      </c>
      <c r="L11" s="27"/>
      <c r="M11" s="27">
        <v>2967</v>
      </c>
      <c r="N11" s="27">
        <f t="shared" si="0"/>
        <v>13738</v>
      </c>
      <c r="O11" s="21"/>
      <c r="P11" s="21"/>
      <c r="Q11" s="19" t="s">
        <v>2</v>
      </c>
      <c r="R11" s="5">
        <f>SUM(N29:N31)</f>
        <v>71256</v>
      </c>
      <c r="S11" s="12">
        <f t="shared" si="3"/>
        <v>-0.3874034973091009</v>
      </c>
      <c r="T11" s="12">
        <f>(SUM(N29:N31)-SUM(N26:N28))/SUM(N26:N28)</f>
        <v>-0.12694659200901773</v>
      </c>
      <c r="U11" s="23"/>
      <c r="V11" s="23" t="s">
        <v>2</v>
      </c>
      <c r="W11" s="26">
        <v>1430.9</v>
      </c>
      <c r="X11" s="21">
        <f t="shared" si="4"/>
        <v>-5.9731896438428092E-2</v>
      </c>
      <c r="Y11" s="21">
        <f t="shared" si="1"/>
        <v>-7.820653224247881E-2</v>
      </c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x14ac:dyDescent="0.35">
      <c r="A12" s="24">
        <v>43862</v>
      </c>
      <c r="B12" s="20">
        <v>5759154.1887353137</v>
      </c>
      <c r="C12" s="21"/>
      <c r="D12" s="21"/>
      <c r="E12" s="19" t="s">
        <v>1</v>
      </c>
      <c r="F12" s="5">
        <f>SUM(B32:B34)</f>
        <v>17017368.812607754</v>
      </c>
      <c r="G12" s="12">
        <f t="shared" si="2"/>
        <v>-0.35788015592959505</v>
      </c>
      <c r="H12" s="12">
        <f>(SUM(B32:B34)-SUM(B29:B31))/SUM(B29:B31)</f>
        <v>-0.17043819740318461</v>
      </c>
      <c r="I12" s="23"/>
      <c r="J12" s="22">
        <v>43862</v>
      </c>
      <c r="K12" s="27">
        <v>10974</v>
      </c>
      <c r="L12" s="27"/>
      <c r="M12" s="27">
        <v>3472</v>
      </c>
      <c r="N12" s="27">
        <f t="shared" si="0"/>
        <v>14446</v>
      </c>
      <c r="O12" s="21"/>
      <c r="P12" s="21"/>
      <c r="Q12" s="19" t="s">
        <v>1</v>
      </c>
      <c r="R12" s="5">
        <f>SUM(N32:N34)</f>
        <v>43753</v>
      </c>
      <c r="S12" s="12">
        <f t="shared" si="3"/>
        <v>-0.28547865564882258</v>
      </c>
      <c r="T12" s="12">
        <f>(SUM(N32:N34)-SUM(N29:N31))/SUM(N29:N31)</f>
        <v>-0.38597451442685526</v>
      </c>
      <c r="U12" s="23"/>
      <c r="V12" s="23" t="s">
        <v>1</v>
      </c>
      <c r="W12" s="26">
        <v>1318</v>
      </c>
      <c r="X12" s="21">
        <f t="shared" si="4"/>
        <v>-6.5712057843623758E-2</v>
      </c>
      <c r="Y12" s="21">
        <f t="shared" si="1"/>
        <v>-7.8901390733105092E-2</v>
      </c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x14ac:dyDescent="0.35">
      <c r="A13" s="24">
        <v>43891</v>
      </c>
      <c r="B13" s="20">
        <v>6693237.3290628884</v>
      </c>
      <c r="C13" s="21"/>
      <c r="D13" s="21"/>
      <c r="E13" s="19" t="s">
        <v>0</v>
      </c>
      <c r="F13" s="5">
        <f>SUM(B35:B37)</f>
        <v>17150461.112520352</v>
      </c>
      <c r="G13" s="12">
        <f t="shared" si="2"/>
        <v>-0.20490123250590822</v>
      </c>
      <c r="H13" s="12">
        <f>(SUM(B35:B37)-SUM(B32:B34))/SUM(B32:B34)</f>
        <v>7.8209681754087112E-3</v>
      </c>
      <c r="I13" s="23"/>
      <c r="J13" s="22">
        <v>43891</v>
      </c>
      <c r="K13" s="27">
        <v>13457</v>
      </c>
      <c r="L13" s="27">
        <v>10066</v>
      </c>
      <c r="M13" s="27">
        <v>3950</v>
      </c>
      <c r="N13" s="27">
        <f t="shared" si="0"/>
        <v>27473</v>
      </c>
      <c r="O13" s="21"/>
      <c r="P13" s="21"/>
      <c r="Q13" s="19" t="s">
        <v>0</v>
      </c>
      <c r="R13" s="5">
        <f>SUM(N35:N37)</f>
        <v>52596</v>
      </c>
      <c r="S13" s="12">
        <f t="shared" si="3"/>
        <v>-0.37999080524808149</v>
      </c>
      <c r="T13" s="12">
        <f>(SUM(N35:N37)-SUM(N32:N34))/SUM(N32:N34)</f>
        <v>0.20211185518707289</v>
      </c>
      <c r="U13" s="23"/>
      <c r="V13" s="23" t="s">
        <v>0</v>
      </c>
      <c r="W13" s="25">
        <v>1335.8</v>
      </c>
      <c r="X13" s="21">
        <f t="shared" si="4"/>
        <v>-0.11041555673947787</v>
      </c>
      <c r="Y13" s="21">
        <f t="shared" si="1"/>
        <v>1.3505311077389951E-2</v>
      </c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x14ac:dyDescent="0.35">
      <c r="A14" s="24">
        <v>43922</v>
      </c>
      <c r="B14" s="20">
        <v>7141049.4903431311</v>
      </c>
      <c r="C14" s="21"/>
      <c r="D14" s="21"/>
      <c r="E14" s="21"/>
      <c r="F14" s="21"/>
      <c r="G14" s="21"/>
      <c r="H14" s="21"/>
      <c r="I14" s="23"/>
      <c r="J14" s="22">
        <v>43922</v>
      </c>
      <c r="K14" s="27">
        <v>23648</v>
      </c>
      <c r="L14" s="27">
        <v>19659</v>
      </c>
      <c r="M14" s="27">
        <v>6639</v>
      </c>
      <c r="N14" s="27">
        <f t="shared" si="0"/>
        <v>49946</v>
      </c>
      <c r="O14" s="21"/>
      <c r="P14" s="21"/>
      <c r="Q14" s="21"/>
      <c r="R14" s="21"/>
      <c r="S14" s="21"/>
      <c r="T14" s="21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x14ac:dyDescent="0.35">
      <c r="A15" s="24">
        <v>43952</v>
      </c>
      <c r="B15" s="20">
        <v>9330671.6216903646</v>
      </c>
      <c r="C15" s="21">
        <f t="shared" ref="C15:C39" si="5">(B15-B3)/B3</f>
        <v>0.35993244717107215</v>
      </c>
      <c r="D15" s="21"/>
      <c r="E15" s="21"/>
      <c r="F15" s="21"/>
      <c r="G15" s="21"/>
      <c r="H15" s="21"/>
      <c r="I15" s="23"/>
      <c r="J15" s="22">
        <v>43952</v>
      </c>
      <c r="K15" s="27">
        <v>30536</v>
      </c>
      <c r="L15" s="27">
        <v>13656</v>
      </c>
      <c r="M15" s="27">
        <v>9775</v>
      </c>
      <c r="N15" s="27">
        <f t="shared" si="0"/>
        <v>53967</v>
      </c>
      <c r="O15" s="21">
        <f t="shared" ref="O15:O39" si="6">(N15-N3)/N3</f>
        <v>1.3957648939003817</v>
      </c>
      <c r="P15" s="21"/>
      <c r="Q15" s="21"/>
      <c r="R15" s="21"/>
      <c r="S15" s="21"/>
      <c r="T15" s="21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x14ac:dyDescent="0.35">
      <c r="A16" s="24">
        <v>43983</v>
      </c>
      <c r="B16" s="20">
        <v>9821985.8178966381</v>
      </c>
      <c r="C16" s="21">
        <f t="shared" si="5"/>
        <v>0.52007199721345665</v>
      </c>
      <c r="D16" s="21"/>
      <c r="E16" s="21"/>
      <c r="F16" s="21"/>
      <c r="G16" s="21"/>
      <c r="H16" s="21"/>
      <c r="I16" s="23"/>
      <c r="J16" s="22">
        <v>43983</v>
      </c>
      <c r="K16" s="27">
        <v>24575</v>
      </c>
      <c r="L16" s="27">
        <v>12006</v>
      </c>
      <c r="M16" s="27">
        <v>8753</v>
      </c>
      <c r="N16" s="27">
        <f t="shared" si="0"/>
        <v>45334</v>
      </c>
      <c r="O16" s="21">
        <f t="shared" si="6"/>
        <v>1.3600395647873393</v>
      </c>
      <c r="P16" s="21"/>
      <c r="Q16" s="21"/>
      <c r="R16" s="21"/>
      <c r="S16" s="21"/>
      <c r="T16" s="21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x14ac:dyDescent="0.35">
      <c r="A17" s="24">
        <v>44013</v>
      </c>
      <c r="B17" s="20">
        <v>10675419.026981456</v>
      </c>
      <c r="C17" s="21">
        <f t="shared" si="5"/>
        <v>0.57634516187687679</v>
      </c>
      <c r="D17" s="21"/>
      <c r="E17" s="21"/>
      <c r="F17" s="21"/>
      <c r="G17" s="21"/>
      <c r="H17" s="21"/>
      <c r="I17" s="23"/>
      <c r="J17" s="22">
        <v>44013</v>
      </c>
      <c r="K17" s="27">
        <v>25725</v>
      </c>
      <c r="L17" s="27">
        <v>10182</v>
      </c>
      <c r="M17" s="27">
        <v>9309</v>
      </c>
      <c r="N17" s="27">
        <f t="shared" si="0"/>
        <v>45216</v>
      </c>
      <c r="O17" s="21">
        <f t="shared" si="6"/>
        <v>1.5396540103347562</v>
      </c>
      <c r="P17" s="21"/>
      <c r="Q17" s="21"/>
      <c r="R17" s="21"/>
      <c r="S17" s="21"/>
      <c r="T17" s="21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x14ac:dyDescent="0.35">
      <c r="A18" s="24">
        <v>44044</v>
      </c>
      <c r="B18" s="20">
        <v>10839786.175547868</v>
      </c>
      <c r="C18" s="21">
        <f t="shared" si="5"/>
        <v>0.77166409421586324</v>
      </c>
      <c r="D18" s="21"/>
      <c r="E18" s="21"/>
      <c r="F18" s="21"/>
      <c r="G18" s="21"/>
      <c r="H18" s="21"/>
      <c r="I18" s="23"/>
      <c r="J18" s="22">
        <v>44044</v>
      </c>
      <c r="K18" s="27">
        <v>21998</v>
      </c>
      <c r="L18" s="27">
        <v>10435</v>
      </c>
      <c r="M18" s="27">
        <v>7434</v>
      </c>
      <c r="N18" s="27">
        <f t="shared" si="0"/>
        <v>39867</v>
      </c>
      <c r="O18" s="21">
        <f t="shared" si="6"/>
        <v>0.97068709836875922</v>
      </c>
      <c r="P18" s="21"/>
      <c r="Q18" s="21"/>
      <c r="R18" s="21"/>
      <c r="S18" s="21"/>
      <c r="T18" s="21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x14ac:dyDescent="0.35">
      <c r="A19" s="24">
        <v>44075</v>
      </c>
      <c r="B19" s="20">
        <v>9672850.1714309603</v>
      </c>
      <c r="C19" s="21">
        <f t="shared" si="5"/>
        <v>0.5334577540873755</v>
      </c>
      <c r="D19" s="21"/>
      <c r="E19" s="21"/>
      <c r="F19" s="21"/>
      <c r="G19" s="21"/>
      <c r="H19" s="21"/>
      <c r="I19" s="23"/>
      <c r="J19" s="22">
        <v>44075</v>
      </c>
      <c r="K19" s="27">
        <v>17933</v>
      </c>
      <c r="L19" s="27">
        <v>8164</v>
      </c>
      <c r="M19" s="27">
        <v>5138</v>
      </c>
      <c r="N19" s="27">
        <f t="shared" si="0"/>
        <v>31235</v>
      </c>
      <c r="O19" s="21">
        <f t="shared" si="6"/>
        <v>0.76299599254952866</v>
      </c>
      <c r="P19" s="21"/>
      <c r="Q19" s="21"/>
      <c r="R19" s="21"/>
      <c r="S19" s="21"/>
      <c r="T19" s="21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x14ac:dyDescent="0.35">
      <c r="A20" s="24">
        <v>44105</v>
      </c>
      <c r="B20" s="20">
        <v>9325635.3441263828</v>
      </c>
      <c r="C20" s="21">
        <f t="shared" si="5"/>
        <v>0.55431252005219578</v>
      </c>
      <c r="D20" s="21"/>
      <c r="E20" s="21"/>
      <c r="F20" s="21"/>
      <c r="G20" s="21"/>
      <c r="H20" s="21"/>
      <c r="I20" s="23"/>
      <c r="J20" s="22">
        <v>44105</v>
      </c>
      <c r="K20" s="27">
        <v>14771</v>
      </c>
      <c r="L20" s="27">
        <v>6861</v>
      </c>
      <c r="M20" s="27">
        <v>4376</v>
      </c>
      <c r="N20" s="27">
        <f t="shared" si="0"/>
        <v>26008</v>
      </c>
      <c r="O20" s="21">
        <f t="shared" si="6"/>
        <v>0.64952115177268976</v>
      </c>
      <c r="P20" s="21"/>
      <c r="Q20" s="21"/>
      <c r="R20" s="21"/>
      <c r="S20" s="21"/>
      <c r="T20" s="21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x14ac:dyDescent="0.35">
      <c r="A21" s="24">
        <v>44136</v>
      </c>
      <c r="B21" s="20">
        <v>9120563.5898825601</v>
      </c>
      <c r="C21" s="21">
        <f t="shared" si="5"/>
        <v>0.71434807260273681</v>
      </c>
      <c r="D21" s="21"/>
      <c r="E21" s="21"/>
      <c r="F21" s="21"/>
      <c r="G21" s="21"/>
      <c r="H21" s="21"/>
      <c r="I21" s="23"/>
      <c r="J21" s="22">
        <v>44136</v>
      </c>
      <c r="K21" s="27">
        <v>11097</v>
      </c>
      <c r="L21" s="27">
        <v>6032</v>
      </c>
      <c r="M21" s="27">
        <v>2389</v>
      </c>
      <c r="N21" s="27">
        <f t="shared" si="0"/>
        <v>19518</v>
      </c>
      <c r="O21" s="21">
        <f t="shared" si="6"/>
        <v>0.89439968941085124</v>
      </c>
      <c r="P21" s="21"/>
      <c r="Q21" s="21"/>
      <c r="R21" s="21"/>
      <c r="S21" s="21"/>
      <c r="T21" s="21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x14ac:dyDescent="0.35">
      <c r="A22" s="24">
        <v>44166</v>
      </c>
      <c r="B22" s="20">
        <v>8055658.888565829</v>
      </c>
      <c r="C22" s="21">
        <f t="shared" si="5"/>
        <v>0.50608217904443709</v>
      </c>
      <c r="D22" s="21"/>
      <c r="E22" s="21"/>
      <c r="F22" s="21"/>
      <c r="G22" s="21"/>
      <c r="H22" s="21"/>
      <c r="I22" s="23"/>
      <c r="J22" s="22">
        <v>44166</v>
      </c>
      <c r="K22" s="27">
        <v>8929</v>
      </c>
      <c r="L22" s="27">
        <v>5093</v>
      </c>
      <c r="M22" s="27">
        <v>1686</v>
      </c>
      <c r="N22" s="27">
        <f t="shared" si="0"/>
        <v>15708</v>
      </c>
      <c r="O22" s="21">
        <f t="shared" si="6"/>
        <v>0.9445407279029463</v>
      </c>
      <c r="P22" s="21"/>
      <c r="Q22" s="21"/>
      <c r="R22" s="21"/>
      <c r="S22" s="21"/>
      <c r="T22" s="21"/>
      <c r="U22" s="21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x14ac:dyDescent="0.35">
      <c r="A23" s="24">
        <v>44197</v>
      </c>
      <c r="B23" s="20">
        <v>7521038.2797768414</v>
      </c>
      <c r="C23" s="21">
        <f t="shared" si="5"/>
        <v>0.24307816362027285</v>
      </c>
      <c r="D23" s="21"/>
      <c r="E23" s="21"/>
      <c r="F23" s="21"/>
      <c r="G23" s="21"/>
      <c r="H23" s="21"/>
      <c r="I23" s="23"/>
      <c r="J23" s="22">
        <v>44197</v>
      </c>
      <c r="K23" s="27">
        <v>17017</v>
      </c>
      <c r="L23" s="27">
        <v>9436</v>
      </c>
      <c r="M23" s="27">
        <v>3071</v>
      </c>
      <c r="N23" s="27">
        <f t="shared" si="0"/>
        <v>29524</v>
      </c>
      <c r="O23" s="21">
        <f t="shared" si="6"/>
        <v>1.1490755568496143</v>
      </c>
      <c r="P23" s="21"/>
      <c r="Q23" s="21"/>
      <c r="R23" s="21"/>
      <c r="S23" s="21"/>
      <c r="T23" s="21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x14ac:dyDescent="0.35">
      <c r="A24" s="24">
        <v>44228</v>
      </c>
      <c r="B24" s="20">
        <v>6859381.8933116887</v>
      </c>
      <c r="C24" s="21">
        <f t="shared" si="5"/>
        <v>0.19103980697866685</v>
      </c>
      <c r="D24" s="21"/>
      <c r="E24" s="21"/>
      <c r="F24" s="21"/>
      <c r="G24" s="21"/>
      <c r="H24" s="21"/>
      <c r="I24" s="23"/>
      <c r="J24" s="22">
        <v>44228</v>
      </c>
      <c r="K24" s="27">
        <v>13162</v>
      </c>
      <c r="L24" s="27">
        <v>8975</v>
      </c>
      <c r="M24" s="27">
        <v>3487</v>
      </c>
      <c r="N24" s="27">
        <f t="shared" si="0"/>
        <v>25624</v>
      </c>
      <c r="O24" s="21">
        <f t="shared" si="6"/>
        <v>0.77377820850062295</v>
      </c>
      <c r="P24" s="21"/>
      <c r="Q24" s="21"/>
      <c r="R24" s="21"/>
      <c r="S24" s="21"/>
      <c r="T24" s="21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x14ac:dyDescent="0.35">
      <c r="A25" s="24">
        <v>44256</v>
      </c>
      <c r="B25" s="20">
        <v>7189807.0913472595</v>
      </c>
      <c r="C25" s="21">
        <f t="shared" si="5"/>
        <v>7.4189773628405786E-2</v>
      </c>
      <c r="D25" s="21"/>
      <c r="E25" s="21"/>
      <c r="F25" s="21"/>
      <c r="G25" s="21"/>
      <c r="H25" s="21"/>
      <c r="I25" s="23"/>
      <c r="J25" s="22">
        <v>44256</v>
      </c>
      <c r="K25" s="27">
        <v>15034</v>
      </c>
      <c r="L25" s="27">
        <v>11079</v>
      </c>
      <c r="M25" s="27">
        <v>3570</v>
      </c>
      <c r="N25" s="27">
        <f t="shared" si="0"/>
        <v>29683</v>
      </c>
      <c r="O25" s="21">
        <f t="shared" si="6"/>
        <v>8.044261638699815E-2</v>
      </c>
      <c r="P25" s="21"/>
      <c r="Q25" s="21"/>
      <c r="R25" s="21"/>
      <c r="S25" s="21"/>
      <c r="T25" s="21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x14ac:dyDescent="0.35">
      <c r="A26" s="24">
        <v>44287</v>
      </c>
      <c r="B26" s="20">
        <v>7300687.5247155149</v>
      </c>
      <c r="C26" s="21">
        <f t="shared" si="5"/>
        <v>2.2354982217706636E-2</v>
      </c>
      <c r="D26" s="21"/>
      <c r="E26" s="21"/>
      <c r="F26" s="21"/>
      <c r="G26" s="21"/>
      <c r="H26" s="21"/>
      <c r="I26" s="23"/>
      <c r="J26" s="22">
        <v>44287</v>
      </c>
      <c r="K26" s="27">
        <v>15616</v>
      </c>
      <c r="L26" s="27">
        <v>11812</v>
      </c>
      <c r="M26" s="27">
        <v>2740</v>
      </c>
      <c r="N26" s="27">
        <f t="shared" si="0"/>
        <v>30168</v>
      </c>
      <c r="O26" s="21">
        <f t="shared" si="6"/>
        <v>-0.39598766668001439</v>
      </c>
      <c r="P26" s="21"/>
      <c r="Q26" s="21"/>
      <c r="R26" s="21"/>
      <c r="S26" s="21"/>
      <c r="T26" s="21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x14ac:dyDescent="0.35">
      <c r="A27" s="24">
        <v>44317</v>
      </c>
      <c r="B27" s="20">
        <v>6971193.8375276886</v>
      </c>
      <c r="C27" s="21">
        <f t="shared" si="5"/>
        <v>-0.25287330642713457</v>
      </c>
      <c r="D27" s="21"/>
      <c r="E27" s="21"/>
      <c r="F27" s="21"/>
      <c r="G27" s="21"/>
      <c r="H27" s="21"/>
      <c r="I27" s="23"/>
      <c r="J27" s="22">
        <v>44317</v>
      </c>
      <c r="K27" s="27">
        <v>13967</v>
      </c>
      <c r="L27" s="27">
        <v>12037</v>
      </c>
      <c r="M27" s="27">
        <v>916</v>
      </c>
      <c r="N27" s="27">
        <f t="shared" si="0"/>
        <v>26920</v>
      </c>
      <c r="O27" s="21">
        <f t="shared" si="6"/>
        <v>-0.50117664498675119</v>
      </c>
      <c r="P27" s="21"/>
      <c r="Q27" s="21"/>
      <c r="R27" s="21"/>
      <c r="S27" s="21"/>
      <c r="T27" s="21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x14ac:dyDescent="0.35">
      <c r="A28" s="24">
        <v>44348</v>
      </c>
      <c r="B28" s="20">
        <v>6950620.2838914581</v>
      </c>
      <c r="C28" s="21">
        <f t="shared" si="5"/>
        <v>-0.29234063123704224</v>
      </c>
      <c r="D28" s="21"/>
      <c r="E28" s="21"/>
      <c r="F28" s="21"/>
      <c r="G28" s="21"/>
      <c r="H28" s="21"/>
      <c r="I28" s="23"/>
      <c r="J28" s="22">
        <v>44348</v>
      </c>
      <c r="K28" s="27">
        <v>12292</v>
      </c>
      <c r="L28" s="27">
        <v>12190</v>
      </c>
      <c r="M28" s="27">
        <v>47</v>
      </c>
      <c r="N28" s="27">
        <f t="shared" si="0"/>
        <v>24529</v>
      </c>
      <c r="O28" s="21">
        <f t="shared" si="6"/>
        <v>-0.45892707460184406</v>
      </c>
      <c r="P28" s="21"/>
      <c r="Q28" s="21"/>
      <c r="R28" s="21"/>
      <c r="S28" s="21"/>
      <c r="T28" s="21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x14ac:dyDescent="0.35">
      <c r="A29" s="24">
        <v>44378</v>
      </c>
      <c r="B29" s="20">
        <v>7280566.6564563494</v>
      </c>
      <c r="C29" s="21">
        <f t="shared" si="5"/>
        <v>-0.31800647468214871</v>
      </c>
      <c r="D29" s="21"/>
      <c r="E29" s="21"/>
      <c r="F29" s="21"/>
      <c r="G29" s="21"/>
      <c r="H29" s="21"/>
      <c r="I29" s="23"/>
      <c r="J29" s="22">
        <v>44378</v>
      </c>
      <c r="K29" s="27">
        <v>10436</v>
      </c>
      <c r="L29" s="27">
        <v>13049</v>
      </c>
      <c r="M29" s="27">
        <v>17</v>
      </c>
      <c r="N29" s="27">
        <f t="shared" si="0"/>
        <v>23502</v>
      </c>
      <c r="O29" s="21">
        <f t="shared" si="6"/>
        <v>-0.48022823779193208</v>
      </c>
      <c r="P29" s="21"/>
      <c r="Q29" s="21"/>
      <c r="R29" s="21"/>
      <c r="S29" s="21"/>
      <c r="T29" s="21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x14ac:dyDescent="0.35">
      <c r="A30" s="24">
        <v>44409</v>
      </c>
      <c r="B30" s="20">
        <v>6793278.8882766189</v>
      </c>
      <c r="C30" s="21">
        <f t="shared" si="5"/>
        <v>-0.3733013937488236</v>
      </c>
      <c r="D30" s="21"/>
      <c r="E30" s="21"/>
      <c r="F30" s="21"/>
      <c r="G30" s="21"/>
      <c r="H30" s="21"/>
      <c r="I30" s="23"/>
      <c r="J30" s="22">
        <v>44409</v>
      </c>
      <c r="K30" s="27">
        <v>9936</v>
      </c>
      <c r="L30" s="27">
        <v>20079</v>
      </c>
      <c r="M30" s="27">
        <v>10</v>
      </c>
      <c r="N30" s="27">
        <f t="shared" si="0"/>
        <v>30025</v>
      </c>
      <c r="O30" s="21">
        <f t="shared" si="6"/>
        <v>-0.24687084556149197</v>
      </c>
      <c r="P30" s="21"/>
      <c r="Q30" s="21"/>
      <c r="R30" s="21"/>
      <c r="S30" s="21"/>
      <c r="T30" s="21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x14ac:dyDescent="0.35">
      <c r="A31" s="24">
        <v>44440</v>
      </c>
      <c r="B31" s="20">
        <v>6439838.6188067496</v>
      </c>
      <c r="C31" s="21">
        <f t="shared" si="5"/>
        <v>-0.33423566945893596</v>
      </c>
      <c r="D31" s="21"/>
      <c r="E31" s="21"/>
      <c r="F31" s="21"/>
      <c r="G31" s="21"/>
      <c r="H31" s="21"/>
      <c r="I31" s="23"/>
      <c r="J31" s="22">
        <v>44440</v>
      </c>
      <c r="K31" s="27">
        <v>7484</v>
      </c>
      <c r="L31" s="27">
        <v>10227</v>
      </c>
      <c r="M31" s="27">
        <v>18</v>
      </c>
      <c r="N31" s="27">
        <f t="shared" si="0"/>
        <v>17729</v>
      </c>
      <c r="O31" s="21">
        <f t="shared" si="6"/>
        <v>-0.43239955178485673</v>
      </c>
      <c r="P31" s="21"/>
      <c r="Q31" s="21"/>
      <c r="R31" s="21"/>
      <c r="S31" s="21"/>
      <c r="T31" s="21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x14ac:dyDescent="0.35">
      <c r="A32" s="24">
        <v>44470</v>
      </c>
      <c r="B32" s="20">
        <v>6223113.7079478763</v>
      </c>
      <c r="C32" s="21">
        <f t="shared" si="5"/>
        <v>-0.33268742790083305</v>
      </c>
      <c r="D32" s="21"/>
      <c r="E32" s="21"/>
      <c r="F32" s="21"/>
      <c r="G32" s="21"/>
      <c r="H32" s="21"/>
      <c r="I32" s="23"/>
      <c r="J32" s="22">
        <v>44470</v>
      </c>
      <c r="K32" s="27">
        <v>7995</v>
      </c>
      <c r="L32" s="27">
        <v>9596</v>
      </c>
      <c r="M32" s="27">
        <v>11</v>
      </c>
      <c r="N32" s="27">
        <f t="shared" si="0"/>
        <v>17602</v>
      </c>
      <c r="O32" s="21">
        <f t="shared" si="6"/>
        <v>-0.32320824361734851</v>
      </c>
      <c r="P32" s="21"/>
      <c r="Q32" s="21"/>
      <c r="R32" s="21"/>
      <c r="S32" s="21"/>
      <c r="T32" s="21"/>
      <c r="U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x14ac:dyDescent="0.35">
      <c r="A33" s="24">
        <v>44501</v>
      </c>
      <c r="B33" s="20">
        <v>5490436.3308051396</v>
      </c>
      <c r="C33" s="21">
        <f t="shared" si="5"/>
        <v>-0.39801567340688465</v>
      </c>
      <c r="D33" s="21"/>
      <c r="E33" s="21"/>
      <c r="F33" s="21"/>
      <c r="G33" s="21"/>
      <c r="H33" s="21"/>
      <c r="I33" s="23"/>
      <c r="J33" s="22">
        <v>44501</v>
      </c>
      <c r="K33" s="27">
        <v>8153</v>
      </c>
      <c r="L33" s="27">
        <v>8632</v>
      </c>
      <c r="M33" s="27">
        <v>16</v>
      </c>
      <c r="N33" s="27">
        <f t="shared" si="0"/>
        <v>16801</v>
      </c>
      <c r="O33" s="21">
        <f t="shared" si="6"/>
        <v>-0.13920483656112306</v>
      </c>
      <c r="P33" s="21"/>
      <c r="Q33" s="21"/>
      <c r="R33" s="21"/>
      <c r="S33" s="21"/>
      <c r="T33" s="21"/>
      <c r="U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x14ac:dyDescent="0.35">
      <c r="A34" s="24">
        <v>44531</v>
      </c>
      <c r="B34" s="20">
        <v>5303818.7738547372</v>
      </c>
      <c r="C34" s="21">
        <f t="shared" si="5"/>
        <v>-0.34160335644512496</v>
      </c>
      <c r="D34" s="21"/>
      <c r="E34" s="21"/>
      <c r="F34" s="21"/>
      <c r="G34" s="21"/>
      <c r="H34" s="21"/>
      <c r="I34" s="23"/>
      <c r="J34" s="22">
        <v>44531</v>
      </c>
      <c r="K34" s="27">
        <v>5045</v>
      </c>
      <c r="L34" s="27">
        <v>4302</v>
      </c>
      <c r="M34" s="27">
        <v>3</v>
      </c>
      <c r="N34" s="27">
        <f t="shared" si="0"/>
        <v>9350</v>
      </c>
      <c r="O34" s="21">
        <f t="shared" si="6"/>
        <v>-0.40476190476190477</v>
      </c>
      <c r="P34" s="21"/>
      <c r="Q34" s="21"/>
      <c r="R34" s="21"/>
      <c r="S34" s="21"/>
      <c r="T34" s="21"/>
      <c r="U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x14ac:dyDescent="0.35">
      <c r="A35" s="24">
        <v>44562</v>
      </c>
      <c r="B35" s="20">
        <v>5791678.7164851148</v>
      </c>
      <c r="C35" s="21">
        <f t="shared" si="5"/>
        <v>-0.22993627993381771</v>
      </c>
      <c r="D35" s="21"/>
      <c r="E35" s="21"/>
      <c r="F35" s="21"/>
      <c r="G35" s="21"/>
      <c r="H35" s="21"/>
      <c r="I35" s="23"/>
      <c r="J35" s="22">
        <v>44562</v>
      </c>
      <c r="K35" s="27">
        <v>8951</v>
      </c>
      <c r="L35" s="27">
        <v>5805</v>
      </c>
      <c r="M35" s="27"/>
      <c r="N35" s="27">
        <f t="shared" si="0"/>
        <v>14756</v>
      </c>
      <c r="O35" s="21">
        <f t="shared" si="6"/>
        <v>-0.50020322449532584</v>
      </c>
      <c r="P35" s="21"/>
      <c r="Q35" s="21"/>
      <c r="R35" s="21"/>
      <c r="S35" s="21"/>
      <c r="T35" s="21"/>
      <c r="U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x14ac:dyDescent="0.35">
      <c r="A36" s="24">
        <v>44593</v>
      </c>
      <c r="B36" s="20">
        <v>5134415.4264677176</v>
      </c>
      <c r="C36" s="21">
        <f t="shared" si="5"/>
        <v>-0.25147549643298289</v>
      </c>
      <c r="D36" s="21"/>
      <c r="E36" s="21"/>
      <c r="F36" s="21"/>
      <c r="G36" s="21"/>
      <c r="H36" s="21"/>
      <c r="I36" s="23"/>
      <c r="J36" s="22">
        <v>44593</v>
      </c>
      <c r="K36" s="27">
        <v>8269</v>
      </c>
      <c r="L36" s="27">
        <v>6846</v>
      </c>
      <c r="M36" s="27"/>
      <c r="N36" s="27">
        <f t="shared" si="0"/>
        <v>15115</v>
      </c>
      <c r="O36" s="21">
        <f t="shared" si="6"/>
        <v>-0.41012332188573214</v>
      </c>
      <c r="P36" s="21"/>
      <c r="Q36" s="21"/>
      <c r="R36" s="21"/>
      <c r="S36" s="21"/>
      <c r="T36" s="21"/>
      <c r="U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x14ac:dyDescent="0.35">
      <c r="A37" s="24">
        <v>44621</v>
      </c>
      <c r="B37" s="20">
        <v>6224366.9695675205</v>
      </c>
      <c r="C37" s="21">
        <f t="shared" si="5"/>
        <v>-0.13427900213645791</v>
      </c>
      <c r="D37" s="21"/>
      <c r="E37" s="21"/>
      <c r="F37" s="21"/>
      <c r="G37" s="21"/>
      <c r="H37" s="21"/>
      <c r="I37" s="23"/>
      <c r="J37" s="22">
        <v>44621</v>
      </c>
      <c r="K37" s="27">
        <v>11568</v>
      </c>
      <c r="L37" s="27">
        <v>11157</v>
      </c>
      <c r="M37" s="27"/>
      <c r="N37" s="27">
        <f t="shared" si="0"/>
        <v>22725</v>
      </c>
      <c r="O37" s="21">
        <f t="shared" si="6"/>
        <v>-0.23441026850385743</v>
      </c>
      <c r="P37" s="21"/>
      <c r="Q37" s="21"/>
      <c r="R37" s="21"/>
      <c r="S37" s="21"/>
      <c r="T37" s="21"/>
      <c r="U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x14ac:dyDescent="0.35">
      <c r="A38" s="24">
        <v>44652</v>
      </c>
      <c r="B38" s="20">
        <v>5467573.3951982567</v>
      </c>
      <c r="C38" s="21">
        <f t="shared" si="5"/>
        <v>-0.25108787676660477</v>
      </c>
      <c r="D38" s="21"/>
      <c r="E38" s="21"/>
      <c r="F38" s="21"/>
      <c r="G38" s="21"/>
      <c r="H38" s="21"/>
      <c r="I38" s="23"/>
      <c r="J38" s="22">
        <v>44652</v>
      </c>
      <c r="K38" s="27">
        <v>9477</v>
      </c>
      <c r="L38" s="27">
        <v>10228</v>
      </c>
      <c r="M38" s="27">
        <v>4</v>
      </c>
      <c r="N38" s="27">
        <f t="shared" si="0"/>
        <v>19709</v>
      </c>
      <c r="O38" s="21">
        <f t="shared" si="6"/>
        <v>-0.34669185892336252</v>
      </c>
      <c r="P38" s="21"/>
      <c r="Q38" s="21"/>
      <c r="R38" s="21"/>
      <c r="S38" s="21"/>
      <c r="T38" s="21"/>
      <c r="U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x14ac:dyDescent="0.35">
      <c r="A39" s="24">
        <v>44682</v>
      </c>
      <c r="B39" s="20">
        <v>5313348.2341158334</v>
      </c>
      <c r="C39" s="21">
        <f t="shared" si="5"/>
        <v>-0.23781372919043731</v>
      </c>
      <c r="D39" s="21"/>
      <c r="E39" s="21"/>
      <c r="F39" s="21"/>
      <c r="G39" s="21"/>
      <c r="H39" s="21"/>
      <c r="I39" s="23"/>
      <c r="J39" s="22">
        <v>44682</v>
      </c>
      <c r="K39" s="27">
        <v>7247</v>
      </c>
      <c r="L39" s="27">
        <v>9522</v>
      </c>
      <c r="M39" s="27">
        <v>4</v>
      </c>
      <c r="N39" s="27">
        <f t="shared" si="0"/>
        <v>16773</v>
      </c>
      <c r="O39" s="21">
        <f t="shared" si="6"/>
        <v>-0.37693164933135215</v>
      </c>
      <c r="P39" s="21"/>
      <c r="Q39" s="21"/>
      <c r="R39" s="21"/>
      <c r="S39" s="21"/>
      <c r="T39" s="21"/>
      <c r="U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x14ac:dyDescent="0.35">
      <c r="A40" s="22"/>
      <c r="B40" s="23"/>
      <c r="C40" s="21"/>
      <c r="D40" s="21"/>
      <c r="E40" s="21"/>
      <c r="F40" s="21"/>
      <c r="G40" s="21"/>
      <c r="H40" s="21"/>
      <c r="I40" s="23"/>
      <c r="J40" s="22"/>
      <c r="K40" s="27"/>
      <c r="L40" s="27"/>
      <c r="M40" s="23"/>
      <c r="N40" s="23"/>
      <c r="O40" s="21"/>
      <c r="P40" s="21"/>
      <c r="Q40" s="21"/>
      <c r="R40" s="21"/>
      <c r="S40" s="21"/>
      <c r="T40" s="21"/>
      <c r="U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7FA7-F53C-4F74-9497-5E6BC7A2EFF2}">
  <dimension ref="A1:AL104"/>
  <sheetViews>
    <sheetView topLeftCell="H1" zoomScale="65" zoomScaleNormal="65" workbookViewId="0">
      <selection activeCell="U2" sqref="U2:X14"/>
    </sheetView>
  </sheetViews>
  <sheetFormatPr defaultRowHeight="14.5" x14ac:dyDescent="0.35"/>
  <cols>
    <col min="1" max="1" width="10.36328125" bestFit="1" customWidth="1"/>
    <col min="2" max="2" width="14.6328125" customWidth="1"/>
    <col min="3" max="3" width="12.453125" customWidth="1"/>
    <col min="4" max="4" width="12.4531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10.36328125" bestFit="1" customWidth="1"/>
    <col min="11" max="11" width="8.81640625" style="8" bestFit="1" customWidth="1"/>
    <col min="12" max="12" width="8.7265625" style="8"/>
    <col min="13" max="13" width="8.81640625" bestFit="1" customWidth="1"/>
    <col min="14" max="14" width="12.453125" customWidth="1"/>
    <col min="15" max="15" width="12.453125" style="19" customWidth="1"/>
    <col min="16" max="16" width="9.7265625" style="19" bestFit="1" customWidth="1"/>
    <col min="17" max="17" width="15.36328125" style="19" bestFit="1" customWidth="1"/>
    <col min="18" max="18" width="10.453125" style="19" bestFit="1" customWidth="1"/>
    <col min="19" max="19" width="11.26953125" style="19" bestFit="1" customWidth="1"/>
    <col min="21" max="21" width="9.7265625" bestFit="1" customWidth="1"/>
    <col min="22" max="22" width="8.1796875" bestFit="1" customWidth="1"/>
    <col min="23" max="23" width="10.453125" bestFit="1" customWidth="1"/>
    <col min="24" max="24" width="11.26953125" bestFit="1" customWidth="1"/>
    <col min="26" max="26" width="20.453125" customWidth="1"/>
    <col min="27" max="27" width="12.453125" bestFit="1" customWidth="1"/>
    <col min="28" max="29" width="11.81640625" bestFit="1" customWidth="1"/>
  </cols>
  <sheetData>
    <row r="1" spans="1:38" x14ac:dyDescent="0.35">
      <c r="A1" s="23" t="s">
        <v>43</v>
      </c>
      <c r="B1" s="23"/>
      <c r="C1" s="23"/>
      <c r="D1" s="23"/>
      <c r="E1" s="23"/>
      <c r="F1" s="23"/>
      <c r="G1" s="23"/>
      <c r="H1" s="23"/>
      <c r="I1" s="23"/>
      <c r="J1" s="23" t="s">
        <v>44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 t="s">
        <v>169</v>
      </c>
      <c r="V1" s="23"/>
      <c r="W1" s="23"/>
      <c r="X1" s="23"/>
      <c r="Y1" s="23"/>
      <c r="Z1" s="19" t="s">
        <v>230</v>
      </c>
      <c r="AA1" s="19"/>
      <c r="AB1" s="19"/>
      <c r="AC1" s="19"/>
      <c r="AD1" s="23"/>
      <c r="AE1" s="23"/>
      <c r="AF1" s="23"/>
      <c r="AG1" s="23"/>
      <c r="AH1" s="23"/>
      <c r="AI1" s="23"/>
      <c r="AJ1" s="23"/>
      <c r="AK1" s="23"/>
      <c r="AL1" s="23"/>
    </row>
    <row r="2" spans="1:38" x14ac:dyDescent="0.35">
      <c r="A2" s="23" t="s">
        <v>16</v>
      </c>
      <c r="B2" s="23" t="s">
        <v>18</v>
      </c>
      <c r="C2" s="23" t="s">
        <v>12</v>
      </c>
      <c r="D2" s="23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16</v>
      </c>
      <c r="K2" s="23" t="s">
        <v>45</v>
      </c>
      <c r="L2" s="23" t="s">
        <v>46</v>
      </c>
      <c r="M2" s="23" t="s">
        <v>15</v>
      </c>
      <c r="N2" s="23" t="s">
        <v>12</v>
      </c>
      <c r="O2" s="23"/>
      <c r="P2" s="19" t="s">
        <v>14</v>
      </c>
      <c r="Q2" s="19" t="s">
        <v>13</v>
      </c>
      <c r="R2" s="12" t="s">
        <v>12</v>
      </c>
      <c r="S2" s="12" t="s">
        <v>11</v>
      </c>
      <c r="T2" s="23"/>
      <c r="U2" s="23" t="s">
        <v>14</v>
      </c>
      <c r="V2" s="23" t="s">
        <v>162</v>
      </c>
      <c r="W2" s="21" t="s">
        <v>12</v>
      </c>
      <c r="X2" s="21" t="s">
        <v>11</v>
      </c>
      <c r="Y2" s="23"/>
      <c r="Z2" s="19" t="s">
        <v>231</v>
      </c>
      <c r="AA2" s="19" t="s">
        <v>232</v>
      </c>
      <c r="AB2" s="19" t="s">
        <v>233</v>
      </c>
      <c r="AC2" s="19" t="s">
        <v>234</v>
      </c>
      <c r="AD2" s="23"/>
      <c r="AE2" s="23"/>
      <c r="AF2" s="23"/>
      <c r="AG2" s="23"/>
      <c r="AH2" s="23"/>
      <c r="AI2" s="23"/>
      <c r="AJ2" s="23"/>
      <c r="AK2" s="23"/>
      <c r="AL2" s="23"/>
    </row>
    <row r="3" spans="1:38" x14ac:dyDescent="0.35">
      <c r="A3" s="22">
        <v>43586</v>
      </c>
      <c r="B3" s="20">
        <v>1471961.8862216561</v>
      </c>
      <c r="C3" s="23"/>
      <c r="D3" s="23"/>
      <c r="E3" s="19" t="s">
        <v>218</v>
      </c>
      <c r="F3" s="19">
        <f>SUM(B3:B5)</f>
        <v>4452644.24004375</v>
      </c>
      <c r="G3" s="12"/>
      <c r="H3" s="12"/>
      <c r="I3" s="23"/>
      <c r="J3" s="22">
        <v>43586</v>
      </c>
      <c r="K3" s="27">
        <v>92646</v>
      </c>
      <c r="L3" s="27"/>
      <c r="M3" s="27">
        <f>SUM(K3:L3)</f>
        <v>92646</v>
      </c>
      <c r="N3" s="23"/>
      <c r="O3" s="23"/>
      <c r="P3" s="19" t="s">
        <v>218</v>
      </c>
      <c r="Q3" s="4">
        <f>SUM(M3:M5)</f>
        <v>267765</v>
      </c>
      <c r="R3" s="12"/>
      <c r="S3" s="12"/>
      <c r="T3" s="23"/>
      <c r="U3" s="19" t="s">
        <v>218</v>
      </c>
      <c r="V3" s="26">
        <v>222.4</v>
      </c>
      <c r="W3" s="21"/>
      <c r="X3" s="21"/>
      <c r="Y3" s="23"/>
      <c r="Z3" s="19" t="s">
        <v>235</v>
      </c>
      <c r="AA3" s="19">
        <f>SLOPE(W7:W14,G7:G14)</f>
        <v>2.1550214277916372E-2</v>
      </c>
      <c r="AB3" s="19">
        <f>INTERCEPT(W7:W14,G7:G14)</f>
        <v>0.1205104868377524</v>
      </c>
      <c r="AC3" s="19">
        <f>RSQ(W7:W14,G7:G14)</f>
        <v>9.1062321623471502E-3</v>
      </c>
      <c r="AD3" s="23"/>
      <c r="AE3" s="23"/>
      <c r="AF3" s="23"/>
      <c r="AG3" s="23"/>
      <c r="AH3" s="23"/>
      <c r="AI3" s="23"/>
      <c r="AJ3" s="23"/>
      <c r="AK3" s="23"/>
      <c r="AL3" s="23"/>
    </row>
    <row r="4" spans="1:38" x14ac:dyDescent="0.35">
      <c r="A4" s="22">
        <v>43617</v>
      </c>
      <c r="B4" s="20">
        <v>1399169.6605103665</v>
      </c>
      <c r="C4" s="23"/>
      <c r="D4" s="23"/>
      <c r="E4" s="19" t="s">
        <v>219</v>
      </c>
      <c r="F4" s="19">
        <f>SUM(B6:B8)</f>
        <v>4149267.757393341</v>
      </c>
      <c r="G4" s="12"/>
      <c r="H4" s="12">
        <f>(SUM(B6:B8)-SUM(B3:B5))/SUM(B3:B5)</f>
        <v>-6.8134004491548633E-2</v>
      </c>
      <c r="I4" s="23"/>
      <c r="J4" s="22">
        <v>43617</v>
      </c>
      <c r="K4" s="27">
        <v>79300</v>
      </c>
      <c r="L4" s="27"/>
      <c r="M4" s="27">
        <f t="shared" ref="M4:M39" si="0">SUM(K4:L4)</f>
        <v>79300</v>
      </c>
      <c r="N4" s="23"/>
      <c r="O4" s="23"/>
      <c r="P4" s="19" t="s">
        <v>219</v>
      </c>
      <c r="Q4" s="4">
        <f>SUM(M6:M8)</f>
        <v>317277</v>
      </c>
      <c r="R4" s="12"/>
      <c r="S4" s="12">
        <f>(SUM(M6:M8)-SUM(M3:M5))/SUM(M3:M5)</f>
        <v>0.18490840849252144</v>
      </c>
      <c r="T4" s="23"/>
      <c r="U4" s="19" t="s">
        <v>219</v>
      </c>
      <c r="V4" s="26">
        <v>221.2</v>
      </c>
      <c r="W4" s="21"/>
      <c r="X4" s="21">
        <f t="shared" ref="X4:X14" si="1">(V4-V3)/V3</f>
        <v>-5.3956834532374867E-3</v>
      </c>
      <c r="Y4" s="23"/>
      <c r="Z4" s="19" t="s">
        <v>236</v>
      </c>
      <c r="AA4" s="19">
        <f>SLOPE(X4:X14,H4:H14)</f>
        <v>6.7564245226126668E-2</v>
      </c>
      <c r="AB4" s="19">
        <f>INTERCEPT(X4:X14,H4:H14)</f>
        <v>5.2744279901686487E-2</v>
      </c>
      <c r="AC4" s="19">
        <f>RSQ(X4:X14,H4:H14)</f>
        <v>2.3105303236873038E-3</v>
      </c>
      <c r="AD4" s="23"/>
      <c r="AE4" s="23"/>
      <c r="AF4" s="23"/>
      <c r="AG4" s="23"/>
      <c r="AH4" s="23"/>
      <c r="AI4" s="23"/>
      <c r="AJ4" s="23"/>
      <c r="AK4" s="23"/>
      <c r="AL4" s="23"/>
    </row>
    <row r="5" spans="1:38" x14ac:dyDescent="0.35">
      <c r="A5" s="22">
        <v>43647</v>
      </c>
      <c r="B5" s="20">
        <v>1581512.6933117271</v>
      </c>
      <c r="C5" s="23"/>
      <c r="D5" s="23"/>
      <c r="E5" s="19" t="s">
        <v>220</v>
      </c>
      <c r="F5" s="19">
        <f>SUM(B9:B11)</f>
        <v>4023892.6278729788</v>
      </c>
      <c r="G5" s="12"/>
      <c r="H5" s="12">
        <f>(SUM(B9:B11)-SUM(B6:B8))/SUM(B6:B8)</f>
        <v>-3.0216206051528856E-2</v>
      </c>
      <c r="I5" s="23"/>
      <c r="J5" s="22">
        <v>43647</v>
      </c>
      <c r="K5" s="27">
        <v>95819</v>
      </c>
      <c r="L5" s="27"/>
      <c r="M5" s="27">
        <f t="shared" si="0"/>
        <v>95819</v>
      </c>
      <c r="N5" s="23"/>
      <c r="O5" s="23"/>
      <c r="P5" s="19" t="s">
        <v>220</v>
      </c>
      <c r="Q5" s="4">
        <f>SUM(M9:M11)</f>
        <v>269933</v>
      </c>
      <c r="R5" s="12"/>
      <c r="S5" s="12">
        <f>(SUM(M9:M11)-SUM(M6:M8))/SUM(M6:M8)</f>
        <v>-0.14921976695442785</v>
      </c>
      <c r="T5" s="23"/>
      <c r="U5" s="19" t="s">
        <v>220</v>
      </c>
      <c r="V5" s="26">
        <v>307.7</v>
      </c>
      <c r="W5" s="21"/>
      <c r="X5" s="21">
        <f t="shared" si="1"/>
        <v>0.3910488245931284</v>
      </c>
      <c r="Y5" s="23"/>
      <c r="Z5" s="19" t="s">
        <v>237</v>
      </c>
      <c r="AA5" s="19">
        <f>SLOPE(W7:W14,R7:R14)</f>
        <v>-1.2722513036444257E-2</v>
      </c>
      <c r="AB5" s="19">
        <f>INTERCEPT(W7:W14,R7:R14)</f>
        <v>0.12840362531145064</v>
      </c>
      <c r="AC5" s="19">
        <f>RSQ(W7:W14,R7:R14)</f>
        <v>2.0233324408479043E-3</v>
      </c>
      <c r="AD5" s="23"/>
      <c r="AE5" s="23"/>
      <c r="AF5" s="23"/>
      <c r="AG5" s="23"/>
      <c r="AH5" s="23"/>
      <c r="AI5" s="23"/>
      <c r="AJ5" s="23"/>
      <c r="AK5" s="23"/>
      <c r="AL5" s="23"/>
    </row>
    <row r="6" spans="1:38" x14ac:dyDescent="0.35">
      <c r="A6" s="22">
        <v>43678</v>
      </c>
      <c r="B6" s="20">
        <v>1335435.5575833346</v>
      </c>
      <c r="C6" s="23"/>
      <c r="D6" s="23"/>
      <c r="E6" s="19" t="s">
        <v>221</v>
      </c>
      <c r="F6" s="19">
        <f>SUM(B12:B14)</f>
        <v>4286535.9169479385</v>
      </c>
      <c r="G6" s="12"/>
      <c r="H6" s="12">
        <f>(SUM(B12:B14)-SUM(B9:B11))/SUM(B9:B11)</f>
        <v>6.5270948647005125E-2</v>
      </c>
      <c r="I6" s="23"/>
      <c r="J6" s="22">
        <v>43678</v>
      </c>
      <c r="K6" s="27">
        <v>107355</v>
      </c>
      <c r="L6" s="27"/>
      <c r="M6" s="27">
        <f t="shared" si="0"/>
        <v>107355</v>
      </c>
      <c r="N6" s="23"/>
      <c r="O6" s="23"/>
      <c r="P6" s="19" t="s">
        <v>221</v>
      </c>
      <c r="Q6" s="4">
        <f>SUM(M12:M14)</f>
        <v>366890</v>
      </c>
      <c r="R6" s="12"/>
      <c r="S6" s="12">
        <f>(SUM(M12:M14)-SUM(M9:M11))/SUM(M9:M11)</f>
        <v>0.35918913211796999</v>
      </c>
      <c r="T6" s="23"/>
      <c r="U6" s="19" t="s">
        <v>221</v>
      </c>
      <c r="V6" s="26">
        <v>216.2</v>
      </c>
      <c r="W6" s="21"/>
      <c r="X6" s="21">
        <f t="shared" si="1"/>
        <v>-0.29736756581085472</v>
      </c>
      <c r="Y6" s="23"/>
      <c r="Z6" s="19" t="s">
        <v>238</v>
      </c>
      <c r="AA6" s="19">
        <f>SLOPE(X4:X14,S4:S14)</f>
        <v>-0.44059658671319352</v>
      </c>
      <c r="AB6" s="19">
        <f>INTERCEPT(X4:X14,S4:S14)</f>
        <v>7.9155018776913805E-2</v>
      </c>
      <c r="AC6" s="19">
        <f>RSQ(X4:X14,S4:S14)</f>
        <v>0.18837392213364509</v>
      </c>
      <c r="AD6" s="23"/>
      <c r="AE6" s="23"/>
      <c r="AF6" s="23"/>
      <c r="AG6" s="23"/>
      <c r="AH6" s="23"/>
      <c r="AI6" s="23"/>
      <c r="AJ6" s="23"/>
      <c r="AK6" s="23"/>
      <c r="AL6" s="23"/>
    </row>
    <row r="7" spans="1:38" x14ac:dyDescent="0.35">
      <c r="A7" s="22">
        <v>43709</v>
      </c>
      <c r="B7" s="20">
        <v>1504377.1027420994</v>
      </c>
      <c r="C7" s="23"/>
      <c r="D7" s="23"/>
      <c r="E7" s="19" t="s">
        <v>222</v>
      </c>
      <c r="F7" s="19">
        <f>SUM(B15:B17)</f>
        <v>5958592.029161239</v>
      </c>
      <c r="G7" s="12">
        <f t="shared" ref="G7:G14" si="2">(F7-F3)/F3</f>
        <v>0.33821426279111222</v>
      </c>
      <c r="H7" s="12">
        <f>(SUM(B15:B17)-SUM(B12:B14))/SUM(B12:B14)</f>
        <v>0.39007164400568539</v>
      </c>
      <c r="I7" s="23"/>
      <c r="J7" s="22">
        <v>43709</v>
      </c>
      <c r="K7" s="27">
        <v>111931</v>
      </c>
      <c r="L7" s="27"/>
      <c r="M7" s="27">
        <f t="shared" si="0"/>
        <v>111931</v>
      </c>
      <c r="N7" s="23"/>
      <c r="O7" s="23"/>
      <c r="P7" s="19" t="s">
        <v>222</v>
      </c>
      <c r="Q7" s="4">
        <f>SUM(M15:M17)</f>
        <v>420273</v>
      </c>
      <c r="R7" s="12">
        <f t="shared" ref="R7:R14" si="3">(Q7-Q3)/Q3</f>
        <v>0.56955912834014899</v>
      </c>
      <c r="S7" s="12">
        <f>(SUM(M15:M17)-SUM(M12:M14))/SUM(M12:M14)</f>
        <v>0.14550137643435362</v>
      </c>
      <c r="T7" s="23"/>
      <c r="U7" s="19" t="s">
        <v>222</v>
      </c>
      <c r="V7" s="26">
        <v>242.3</v>
      </c>
      <c r="W7" s="21">
        <f t="shared" ref="W7:W14" si="4">(V7-V3)/V3</f>
        <v>8.9478417266187077E-2</v>
      </c>
      <c r="X7" s="21">
        <f t="shared" si="1"/>
        <v>0.12072155411655885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x14ac:dyDescent="0.35">
      <c r="A8" s="22">
        <v>43739</v>
      </c>
      <c r="B8" s="20">
        <v>1309455.097067907</v>
      </c>
      <c r="C8" s="23"/>
      <c r="D8" s="23"/>
      <c r="E8" s="19" t="s">
        <v>223</v>
      </c>
      <c r="F8" s="19">
        <f>SUM(B18:B20)</f>
        <v>6919123.8298792113</v>
      </c>
      <c r="G8" s="12">
        <f t="shared" si="2"/>
        <v>0.66755298390913032</v>
      </c>
      <c r="H8" s="12">
        <f>(SUM(B18:B20)-SUM(B15:B17))/SUM(B15:B17)</f>
        <v>0.16120113543890022</v>
      </c>
      <c r="I8" s="23"/>
      <c r="J8" s="22">
        <v>43739</v>
      </c>
      <c r="K8" s="27">
        <v>97991</v>
      </c>
      <c r="L8" s="27"/>
      <c r="M8" s="27">
        <f t="shared" si="0"/>
        <v>97991</v>
      </c>
      <c r="N8" s="23"/>
      <c r="O8" s="23"/>
      <c r="P8" s="19" t="s">
        <v>223</v>
      </c>
      <c r="Q8" s="4">
        <f>SUM(M18:M20)</f>
        <v>394318</v>
      </c>
      <c r="R8" s="12">
        <f t="shared" si="3"/>
        <v>0.24281936604292148</v>
      </c>
      <c r="S8" s="12">
        <f>(SUM(M18:M20)-SUM(M15:M17))/SUM(M15:M17)</f>
        <v>-6.1757476687771998E-2</v>
      </c>
      <c r="T8" s="23"/>
      <c r="U8" s="19" t="s">
        <v>223</v>
      </c>
      <c r="V8" s="26">
        <v>255.4</v>
      </c>
      <c r="W8" s="21">
        <f t="shared" si="4"/>
        <v>0.15461121157323698</v>
      </c>
      <c r="X8" s="21">
        <f t="shared" si="1"/>
        <v>5.4065208419314871E-2</v>
      </c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x14ac:dyDescent="0.35">
      <c r="A9" s="22">
        <v>43770</v>
      </c>
      <c r="B9" s="20">
        <v>1355709.0402042496</v>
      </c>
      <c r="C9" s="23"/>
      <c r="D9" s="23"/>
      <c r="E9" s="19" t="s">
        <v>224</v>
      </c>
      <c r="F9" s="19">
        <f>SUM(B21:B23)</f>
        <v>6747286.6389393024</v>
      </c>
      <c r="G9" s="12">
        <f t="shared" si="2"/>
        <v>0.67680583527545668</v>
      </c>
      <c r="H9" s="12">
        <f>(SUM(B21:B23)-SUM(B18:B20))/SUM(B18:B20)</f>
        <v>-2.4835108485536189E-2</v>
      </c>
      <c r="I9" s="23"/>
      <c r="J9" s="22">
        <v>43770</v>
      </c>
      <c r="K9" s="27">
        <v>90940</v>
      </c>
      <c r="L9" s="27"/>
      <c r="M9" s="27">
        <f t="shared" si="0"/>
        <v>90940</v>
      </c>
      <c r="N9" s="23"/>
      <c r="O9" s="23"/>
      <c r="P9" s="19" t="s">
        <v>224</v>
      </c>
      <c r="Q9" s="4">
        <f>SUM(M21:M23)</f>
        <v>373851</v>
      </c>
      <c r="R9" s="12">
        <f t="shared" si="3"/>
        <v>0.38497701281429098</v>
      </c>
      <c r="S9" s="12">
        <f>(SUM(M21:M23)-SUM(M18:M20))/SUM(M18:M20)</f>
        <v>-5.1904807794724055E-2</v>
      </c>
      <c r="T9" s="23"/>
      <c r="U9" s="19" t="s">
        <v>224</v>
      </c>
      <c r="V9" s="26">
        <v>338.5</v>
      </c>
      <c r="W9" s="21">
        <f t="shared" si="4"/>
        <v>0.10009749756256098</v>
      </c>
      <c r="X9" s="21">
        <f t="shared" si="1"/>
        <v>0.3253719655442443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x14ac:dyDescent="0.35">
      <c r="A10" s="22">
        <v>43800</v>
      </c>
      <c r="B10" s="20">
        <v>1369511.874128917</v>
      </c>
      <c r="C10" s="23"/>
      <c r="D10" s="23"/>
      <c r="E10" s="19" t="s">
        <v>225</v>
      </c>
      <c r="F10" s="19">
        <f>SUM(B24:B26)</f>
        <v>6020400.6268510772</v>
      </c>
      <c r="G10" s="12">
        <f t="shared" si="2"/>
        <v>0.40449088576345577</v>
      </c>
      <c r="H10" s="12">
        <f>(SUM(B24:B26)-SUM(B21:B23))/SUM(B21:B23)</f>
        <v>-0.10773012189719189</v>
      </c>
      <c r="I10" s="23"/>
      <c r="J10" s="22">
        <v>43800</v>
      </c>
      <c r="K10" s="27">
        <v>95047</v>
      </c>
      <c r="L10" s="27"/>
      <c r="M10" s="27">
        <f t="shared" si="0"/>
        <v>95047</v>
      </c>
      <c r="N10" s="23"/>
      <c r="O10" s="23"/>
      <c r="P10" s="19" t="s">
        <v>225</v>
      </c>
      <c r="Q10" s="4">
        <f>SUM(M24:M26)</f>
        <v>302900</v>
      </c>
      <c r="R10" s="12">
        <f t="shared" si="3"/>
        <v>-0.17441194908555699</v>
      </c>
      <c r="S10" s="12">
        <f>(SUM(M24:M26)-SUM(M21:M23))/SUM(M21:M23)</f>
        <v>-0.1897841653492969</v>
      </c>
      <c r="T10" s="23"/>
      <c r="U10" s="19" t="s">
        <v>225</v>
      </c>
      <c r="V10" s="26">
        <v>257.2</v>
      </c>
      <c r="W10" s="21">
        <f t="shared" si="4"/>
        <v>0.18963922294172064</v>
      </c>
      <c r="X10" s="21">
        <f t="shared" si="1"/>
        <v>-0.24017725258493355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x14ac:dyDescent="0.35">
      <c r="A11" s="22">
        <v>43831</v>
      </c>
      <c r="B11" s="20">
        <v>1298671.7135398122</v>
      </c>
      <c r="C11" s="23"/>
      <c r="D11" s="23"/>
      <c r="E11" s="19" t="s">
        <v>226</v>
      </c>
      <c r="F11" s="19">
        <f>SUM(B27:B29)</f>
        <v>6930485.1401839154</v>
      </c>
      <c r="G11" s="12">
        <f t="shared" si="2"/>
        <v>0.16310784599218228</v>
      </c>
      <c r="H11" s="12">
        <f>(SUM(B27:B29)-SUM(B24:B26))/SUM(B24:B26)</f>
        <v>0.15116676941296026</v>
      </c>
      <c r="I11" s="23"/>
      <c r="J11" s="22">
        <v>43831</v>
      </c>
      <c r="K11" s="27">
        <v>83946</v>
      </c>
      <c r="L11" s="27"/>
      <c r="M11" s="27">
        <f t="shared" si="0"/>
        <v>83946</v>
      </c>
      <c r="N11" s="23"/>
      <c r="O11" s="23"/>
      <c r="P11" s="19" t="s">
        <v>226</v>
      </c>
      <c r="Q11" s="4">
        <f>SUM(M27:M29)</f>
        <v>378953</v>
      </c>
      <c r="R11" s="12">
        <f t="shared" si="3"/>
        <v>-9.8317046300856831E-2</v>
      </c>
      <c r="S11" s="12">
        <f>(SUM(M27:M29)-SUM(M24:M26))/SUM(M24:M26)</f>
        <v>0.25108286563222187</v>
      </c>
      <c r="T11" s="23"/>
      <c r="U11" s="19" t="s">
        <v>226</v>
      </c>
      <c r="V11" s="26">
        <v>269.5</v>
      </c>
      <c r="W11" s="21">
        <f t="shared" si="4"/>
        <v>0.11225753198514234</v>
      </c>
      <c r="X11" s="21">
        <f t="shared" si="1"/>
        <v>4.7822706065318861E-2</v>
      </c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x14ac:dyDescent="0.35">
      <c r="A12" s="22">
        <v>43862</v>
      </c>
      <c r="B12" s="20">
        <v>1286775.7332975175</v>
      </c>
      <c r="C12" s="23"/>
      <c r="D12" s="23"/>
      <c r="E12" s="19" t="s">
        <v>227</v>
      </c>
      <c r="F12" s="19">
        <f>SUM(B30:B32)</f>
        <v>6652101.78945156</v>
      </c>
      <c r="G12" s="12">
        <f t="shared" si="2"/>
        <v>-3.8591886341816303E-2</v>
      </c>
      <c r="H12" s="12">
        <f>(SUM(B30:B32)-SUM(B27:B29))/SUM(B27:B29)</f>
        <v>-4.0167945692322467E-2</v>
      </c>
      <c r="I12" s="23"/>
      <c r="J12" s="22">
        <v>43862</v>
      </c>
      <c r="K12" s="27">
        <v>92331</v>
      </c>
      <c r="L12" s="27"/>
      <c r="M12" s="27">
        <f t="shared" si="0"/>
        <v>92331</v>
      </c>
      <c r="N12" s="23"/>
      <c r="O12" s="23"/>
      <c r="P12" s="19" t="s">
        <v>227</v>
      </c>
      <c r="Q12" s="4">
        <f>SUM(M30:M32)</f>
        <v>499941</v>
      </c>
      <c r="R12" s="12">
        <f t="shared" si="3"/>
        <v>0.2678624866224722</v>
      </c>
      <c r="S12" s="12">
        <f>(SUM(M30:M32)-SUM(M27:M29))/SUM(M27:M29)</f>
        <v>0.31926914419466268</v>
      </c>
      <c r="T12" s="23"/>
      <c r="U12" s="19" t="s">
        <v>227</v>
      </c>
      <c r="V12" s="26">
        <v>278.5</v>
      </c>
      <c r="W12" s="21">
        <f t="shared" si="4"/>
        <v>9.0446358653093167E-2</v>
      </c>
      <c r="X12" s="21">
        <f t="shared" si="1"/>
        <v>3.3395176252319109E-2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x14ac:dyDescent="0.35">
      <c r="A13" s="22">
        <v>43891</v>
      </c>
      <c r="B13" s="20">
        <v>1486266.7039235171</v>
      </c>
      <c r="C13" s="23"/>
      <c r="D13" s="23"/>
      <c r="E13" s="19" t="s">
        <v>228</v>
      </c>
      <c r="F13" s="19">
        <f>SUM(B33:B35)</f>
        <v>6072427.1453528143</v>
      </c>
      <c r="G13" s="12">
        <f t="shared" si="2"/>
        <v>-0.10001938997104448</v>
      </c>
      <c r="H13" s="12">
        <f>(SUM(B33:B35)-SUM(B30:B32))/SUM(B30:B32)</f>
        <v>-8.7141577571460696E-2</v>
      </c>
      <c r="I13" s="23"/>
      <c r="J13" s="22">
        <v>43891</v>
      </c>
      <c r="K13" s="27">
        <v>103898</v>
      </c>
      <c r="L13" s="27"/>
      <c r="M13" s="27">
        <f t="shared" si="0"/>
        <v>103898</v>
      </c>
      <c r="N13" s="23"/>
      <c r="O13" s="23"/>
      <c r="P13" s="19" t="s">
        <v>228</v>
      </c>
      <c r="Q13" s="4">
        <f>SUM(M33:M35)</f>
        <v>379614</v>
      </c>
      <c r="R13" s="12">
        <f t="shared" si="3"/>
        <v>1.5415232271680429E-2</v>
      </c>
      <c r="S13" s="12">
        <f>(SUM(M33:M35)-SUM(M30:M32))/SUM(M30:M32)</f>
        <v>-0.24068240052326176</v>
      </c>
      <c r="T13" s="23"/>
      <c r="U13" s="19" t="s">
        <v>228</v>
      </c>
      <c r="V13" s="26">
        <v>344.7</v>
      </c>
      <c r="W13" s="21">
        <f t="shared" si="4"/>
        <v>1.8316100443131429E-2</v>
      </c>
      <c r="X13" s="21">
        <f t="shared" si="1"/>
        <v>0.23770197486535005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x14ac:dyDescent="0.35">
      <c r="A14" s="22">
        <v>43922</v>
      </c>
      <c r="B14" s="20">
        <v>1513493.4797269045</v>
      </c>
      <c r="C14" s="23"/>
      <c r="D14" s="23"/>
      <c r="E14" s="19" t="s">
        <v>229</v>
      </c>
      <c r="F14" s="19">
        <f>SUM(B36:B38)</f>
        <v>5564554.2772284541</v>
      </c>
      <c r="G14" s="12">
        <f t="shared" si="2"/>
        <v>-7.5716946076568648E-2</v>
      </c>
      <c r="H14" s="12">
        <f>(SUM(B36:B38)-SUM(B33:B35))/SUM(B33:B35)</f>
        <v>-8.3635893188612684E-2</v>
      </c>
      <c r="I14" s="23"/>
      <c r="J14" s="22">
        <v>43922</v>
      </c>
      <c r="K14" s="27">
        <v>170661</v>
      </c>
      <c r="L14" s="27"/>
      <c r="M14" s="27">
        <f t="shared" si="0"/>
        <v>170661</v>
      </c>
      <c r="N14" s="23"/>
      <c r="O14" s="23"/>
      <c r="P14" s="19" t="s">
        <v>229</v>
      </c>
      <c r="Q14" s="4">
        <f>SUM(M36:M38)</f>
        <v>395863</v>
      </c>
      <c r="R14" s="12">
        <f t="shared" si="3"/>
        <v>0.3069098712446352</v>
      </c>
      <c r="S14" s="12">
        <f>(SUM(M36:M38)-SUM(M33:M35))/SUM(M33:M35)</f>
        <v>4.2804006174693238E-2</v>
      </c>
      <c r="T14" s="23"/>
      <c r="U14" s="19" t="s">
        <v>229</v>
      </c>
      <c r="V14" s="26">
        <v>322.3</v>
      </c>
      <c r="W14" s="21">
        <f t="shared" si="4"/>
        <v>0.25311041990668748</v>
      </c>
      <c r="X14" s="21">
        <f t="shared" si="1"/>
        <v>-6.4984044096315571E-2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x14ac:dyDescent="0.35">
      <c r="A15" s="22">
        <v>43952</v>
      </c>
      <c r="B15" s="20">
        <v>1968740.7870807149</v>
      </c>
      <c r="C15" s="21">
        <f>(B15-B3)/B3</f>
        <v>0.33749440492255461</v>
      </c>
      <c r="D15" s="21"/>
      <c r="E15" s="21"/>
      <c r="F15" s="21"/>
      <c r="G15" s="21"/>
      <c r="H15" s="21"/>
      <c r="I15" s="23"/>
      <c r="J15" s="22">
        <v>43952</v>
      </c>
      <c r="K15" s="27">
        <v>146941</v>
      </c>
      <c r="L15" s="27"/>
      <c r="M15" s="27">
        <f t="shared" si="0"/>
        <v>146941</v>
      </c>
      <c r="N15" s="21">
        <f>(M15-M3)/M3</f>
        <v>0.58604796753232735</v>
      </c>
      <c r="O15" s="21"/>
      <c r="P15" s="21"/>
      <c r="Q15" s="21"/>
      <c r="R15" s="21"/>
      <c r="S15" s="21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x14ac:dyDescent="0.35">
      <c r="A16" s="22">
        <v>43983</v>
      </c>
      <c r="B16" s="20">
        <v>1785681.0301573589</v>
      </c>
      <c r="C16" s="21">
        <f t="shared" ref="C16:C39" si="5">(B16-B4)/B4</f>
        <v>0.27624338960152045</v>
      </c>
      <c r="D16" s="21"/>
      <c r="E16" s="21"/>
      <c r="F16" s="21"/>
      <c r="G16" s="21"/>
      <c r="H16" s="21"/>
      <c r="I16" s="23"/>
      <c r="J16" s="22">
        <v>43983</v>
      </c>
      <c r="K16" s="27">
        <v>124306</v>
      </c>
      <c r="L16" s="27"/>
      <c r="M16" s="27">
        <f t="shared" si="0"/>
        <v>124306</v>
      </c>
      <c r="N16" s="21">
        <f t="shared" ref="N16:N39" si="6">(M16-M4)/M4</f>
        <v>0.56754098360655736</v>
      </c>
      <c r="O16" s="21"/>
      <c r="P16" s="21"/>
      <c r="Q16" s="21"/>
      <c r="R16" s="21"/>
      <c r="S16" s="21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x14ac:dyDescent="0.35">
      <c r="A17" s="22">
        <v>44013</v>
      </c>
      <c r="B17" s="20">
        <v>2204170.2119231648</v>
      </c>
      <c r="C17" s="21">
        <f t="shared" si="5"/>
        <v>0.39371009872047075</v>
      </c>
      <c r="D17" s="21"/>
      <c r="E17" s="21"/>
      <c r="F17" s="21"/>
      <c r="G17" s="21"/>
      <c r="H17" s="21"/>
      <c r="I17" s="23"/>
      <c r="J17" s="22">
        <v>44013</v>
      </c>
      <c r="K17" s="27">
        <v>149026</v>
      </c>
      <c r="L17" s="27"/>
      <c r="M17" s="27">
        <f t="shared" si="0"/>
        <v>149026</v>
      </c>
      <c r="N17" s="21">
        <f t="shared" si="6"/>
        <v>0.55528652981141524</v>
      </c>
      <c r="O17" s="21"/>
      <c r="P17" s="21"/>
      <c r="Q17" s="21"/>
      <c r="R17" s="21"/>
      <c r="S17" s="21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x14ac:dyDescent="0.35">
      <c r="A18" s="22">
        <v>44044</v>
      </c>
      <c r="B18" s="20">
        <v>2292067.7208067491</v>
      </c>
      <c r="C18" s="21">
        <f t="shared" si="5"/>
        <v>0.71634468454215783</v>
      </c>
      <c r="D18" s="21"/>
      <c r="E18" s="21"/>
      <c r="F18" s="21"/>
      <c r="G18" s="21"/>
      <c r="H18" s="21"/>
      <c r="I18" s="23"/>
      <c r="J18" s="22">
        <v>44044</v>
      </c>
      <c r="K18" s="27">
        <v>141219</v>
      </c>
      <c r="L18" s="27"/>
      <c r="M18" s="27">
        <f t="shared" si="0"/>
        <v>141219</v>
      </c>
      <c r="N18" s="21">
        <f t="shared" si="6"/>
        <v>0.31543942992874108</v>
      </c>
      <c r="O18" s="21"/>
      <c r="P18" s="21"/>
      <c r="Q18" s="21"/>
      <c r="R18" s="21"/>
      <c r="S18" s="21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35">
      <c r="A19" s="22">
        <v>44075</v>
      </c>
      <c r="B19" s="20">
        <v>2165138.7643700191</v>
      </c>
      <c r="C19" s="21">
        <f t="shared" si="5"/>
        <v>0.43922608262484059</v>
      </c>
      <c r="D19" s="21"/>
      <c r="E19" s="21"/>
      <c r="F19" s="21"/>
      <c r="G19" s="21"/>
      <c r="H19" s="21"/>
      <c r="I19" s="23"/>
      <c r="J19" s="22">
        <v>44075</v>
      </c>
      <c r="K19" s="27">
        <v>133955</v>
      </c>
      <c r="L19" s="27"/>
      <c r="M19" s="27">
        <f t="shared" si="0"/>
        <v>133955</v>
      </c>
      <c r="N19" s="21">
        <f t="shared" si="6"/>
        <v>0.19676407786940167</v>
      </c>
      <c r="O19" s="21"/>
      <c r="P19" s="21"/>
      <c r="Q19" s="21"/>
      <c r="R19" s="21"/>
      <c r="S19" s="21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35">
      <c r="A20" s="22">
        <v>44105</v>
      </c>
      <c r="B20" s="20">
        <v>2461917.3447024431</v>
      </c>
      <c r="C20" s="21">
        <f t="shared" si="5"/>
        <v>0.88010826046276458</v>
      </c>
      <c r="D20" s="21"/>
      <c r="E20" s="21"/>
      <c r="F20" s="21"/>
      <c r="G20" s="21"/>
      <c r="H20" s="21"/>
      <c r="I20" s="23"/>
      <c r="J20" s="22">
        <v>44105</v>
      </c>
      <c r="K20" s="27">
        <v>119144</v>
      </c>
      <c r="L20" s="27"/>
      <c r="M20" s="27">
        <f t="shared" si="0"/>
        <v>119144</v>
      </c>
      <c r="N20" s="21">
        <f t="shared" si="6"/>
        <v>0.21586676327417825</v>
      </c>
      <c r="O20" s="21"/>
      <c r="P20" s="21"/>
      <c r="Q20" s="21"/>
      <c r="R20" s="21"/>
      <c r="S20" s="21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35">
      <c r="A21" s="22">
        <v>44136</v>
      </c>
      <c r="B21" s="20">
        <v>2134809.5393487019</v>
      </c>
      <c r="C21" s="21">
        <f t="shared" si="5"/>
        <v>0.57468120078853646</v>
      </c>
      <c r="D21" s="21"/>
      <c r="E21" s="21"/>
      <c r="F21" s="21"/>
      <c r="G21" s="21"/>
      <c r="H21" s="21"/>
      <c r="I21" s="23"/>
      <c r="J21" s="22">
        <v>44136</v>
      </c>
      <c r="K21" s="27">
        <v>120628</v>
      </c>
      <c r="L21" s="27"/>
      <c r="M21" s="27">
        <f t="shared" si="0"/>
        <v>120628</v>
      </c>
      <c r="N21" s="21">
        <f t="shared" si="6"/>
        <v>0.32645700461842975</v>
      </c>
      <c r="O21" s="21"/>
      <c r="P21" s="21"/>
      <c r="Q21" s="21"/>
      <c r="R21" s="21"/>
      <c r="S21" s="21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35">
      <c r="A22" s="22">
        <v>44166</v>
      </c>
      <c r="B22" s="20">
        <v>2460434.3481906736</v>
      </c>
      <c r="C22" s="21">
        <f t="shared" si="5"/>
        <v>0.79657759430208797</v>
      </c>
      <c r="D22" s="21"/>
      <c r="E22" s="21"/>
      <c r="F22" s="21"/>
      <c r="G22" s="21"/>
      <c r="H22" s="21"/>
      <c r="I22" s="23"/>
      <c r="J22" s="22">
        <v>44166</v>
      </c>
      <c r="K22" s="27">
        <v>132549</v>
      </c>
      <c r="L22" s="27"/>
      <c r="M22" s="27">
        <f t="shared" si="0"/>
        <v>132549</v>
      </c>
      <c r="N22" s="21">
        <f t="shared" si="6"/>
        <v>0.39456269003756034</v>
      </c>
      <c r="O22" s="21"/>
      <c r="P22" s="21"/>
      <c r="Q22" s="21"/>
      <c r="R22" s="21"/>
      <c r="S22" s="21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35">
      <c r="A23" s="22">
        <v>44197</v>
      </c>
      <c r="B23" s="20">
        <v>2152042.7513999264</v>
      </c>
      <c r="C23" s="21">
        <f t="shared" si="5"/>
        <v>0.65711066851072453</v>
      </c>
      <c r="D23" s="21"/>
      <c r="E23" s="21"/>
      <c r="F23" s="21"/>
      <c r="G23" s="21"/>
      <c r="H23" s="21"/>
      <c r="I23" s="23"/>
      <c r="J23" s="22">
        <v>44197</v>
      </c>
      <c r="K23" s="27">
        <v>120674</v>
      </c>
      <c r="L23" s="27"/>
      <c r="M23" s="27">
        <f t="shared" si="0"/>
        <v>120674</v>
      </c>
      <c r="N23" s="21">
        <f t="shared" si="6"/>
        <v>0.43751935768231959</v>
      </c>
      <c r="O23" s="21"/>
      <c r="P23" s="21"/>
      <c r="Q23" s="21"/>
      <c r="R23" s="21"/>
      <c r="S23" s="21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35">
      <c r="A24" s="22">
        <v>44228</v>
      </c>
      <c r="B24" s="20">
        <v>1930861.1606021784</v>
      </c>
      <c r="C24" s="21">
        <f t="shared" si="5"/>
        <v>0.50054209963543106</v>
      </c>
      <c r="D24" s="21"/>
      <c r="E24" s="21"/>
      <c r="F24" s="21"/>
      <c r="G24" s="21"/>
      <c r="H24" s="21"/>
      <c r="I24" s="23"/>
      <c r="J24" s="22">
        <v>44228</v>
      </c>
      <c r="K24" s="27">
        <v>95128</v>
      </c>
      <c r="L24" s="27"/>
      <c r="M24" s="27">
        <f t="shared" si="0"/>
        <v>95128</v>
      </c>
      <c r="N24" s="21">
        <f t="shared" si="6"/>
        <v>3.0293184304296498E-2</v>
      </c>
      <c r="O24" s="21"/>
      <c r="P24" s="21"/>
      <c r="Q24" s="21"/>
      <c r="R24" s="21"/>
      <c r="S24" s="21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35">
      <c r="A25" s="22">
        <v>44256</v>
      </c>
      <c r="B25" s="20">
        <v>1998711.823742718</v>
      </c>
      <c r="C25" s="21">
        <f t="shared" si="5"/>
        <v>0.34478678588871298</v>
      </c>
      <c r="D25" s="21"/>
      <c r="E25" s="21"/>
      <c r="F25" s="21"/>
      <c r="G25" s="21"/>
      <c r="H25" s="21"/>
      <c r="I25" s="23"/>
      <c r="J25" s="22">
        <v>44256</v>
      </c>
      <c r="K25" s="27">
        <v>90239</v>
      </c>
      <c r="L25" s="27"/>
      <c r="M25" s="27">
        <f t="shared" si="0"/>
        <v>90239</v>
      </c>
      <c r="N25" s="21">
        <f t="shared" si="6"/>
        <v>-0.13146547575506748</v>
      </c>
      <c r="O25" s="21"/>
      <c r="P25" s="21"/>
      <c r="Q25" s="21"/>
      <c r="R25" s="21"/>
      <c r="S25" s="21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35">
      <c r="A26" s="22">
        <v>44287</v>
      </c>
      <c r="B26" s="20">
        <v>2090827.642506181</v>
      </c>
      <c r="C26" s="21">
        <f t="shared" si="5"/>
        <v>0.38145797818927568</v>
      </c>
      <c r="D26" s="21"/>
      <c r="E26" s="21"/>
      <c r="F26" s="21"/>
      <c r="G26" s="21"/>
      <c r="H26" s="21"/>
      <c r="I26" s="23"/>
      <c r="J26" s="22">
        <v>44287</v>
      </c>
      <c r="K26" s="27">
        <v>117533</v>
      </c>
      <c r="L26" s="27"/>
      <c r="M26" s="27">
        <f t="shared" si="0"/>
        <v>117533</v>
      </c>
      <c r="N26" s="21">
        <f t="shared" si="6"/>
        <v>-0.31130721137225259</v>
      </c>
      <c r="O26" s="21"/>
      <c r="P26" s="21"/>
      <c r="Q26" s="21"/>
      <c r="R26" s="21"/>
      <c r="S26" s="21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35">
      <c r="A27" s="22">
        <v>44317</v>
      </c>
      <c r="B27" s="20">
        <v>2154501.052187412</v>
      </c>
      <c r="C27" s="21">
        <f t="shared" si="5"/>
        <v>9.4354861912596344E-2</v>
      </c>
      <c r="D27" s="21"/>
      <c r="E27" s="21"/>
      <c r="F27" s="21"/>
      <c r="G27" s="21"/>
      <c r="H27" s="21"/>
      <c r="I27" s="23"/>
      <c r="J27" s="22">
        <v>44317</v>
      </c>
      <c r="K27" s="27">
        <v>99179</v>
      </c>
      <c r="L27" s="27"/>
      <c r="M27" s="27">
        <f t="shared" si="0"/>
        <v>99179</v>
      </c>
      <c r="N27" s="21">
        <f t="shared" si="6"/>
        <v>-0.32504202366936391</v>
      </c>
      <c r="O27" s="21"/>
      <c r="P27" s="21"/>
      <c r="Q27" s="21"/>
      <c r="R27" s="21"/>
      <c r="S27" s="21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35">
      <c r="A28" s="22">
        <v>44348</v>
      </c>
      <c r="B28" s="20">
        <v>2376942.0144189228</v>
      </c>
      <c r="C28" s="21">
        <f t="shared" si="5"/>
        <v>0.33111231752820969</v>
      </c>
      <c r="D28" s="21"/>
      <c r="E28" s="21"/>
      <c r="F28" s="21"/>
      <c r="G28" s="21"/>
      <c r="H28" s="21"/>
      <c r="I28" s="23"/>
      <c r="J28" s="22">
        <v>44348</v>
      </c>
      <c r="K28" s="27">
        <v>114873</v>
      </c>
      <c r="L28" s="27"/>
      <c r="M28" s="27">
        <f t="shared" si="0"/>
        <v>114873</v>
      </c>
      <c r="N28" s="21">
        <f t="shared" si="6"/>
        <v>-7.5885315270381157E-2</v>
      </c>
      <c r="O28" s="21"/>
      <c r="P28" s="21"/>
      <c r="Q28" s="21"/>
      <c r="R28" s="21"/>
      <c r="S28" s="21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35">
      <c r="A29" s="22">
        <v>44378</v>
      </c>
      <c r="B29" s="20">
        <v>2399042.07357758</v>
      </c>
      <c r="C29" s="21">
        <f t="shared" si="5"/>
        <v>8.8410532272091294E-2</v>
      </c>
      <c r="D29" s="21"/>
      <c r="E29" s="21"/>
      <c r="F29" s="21"/>
      <c r="G29" s="21"/>
      <c r="H29" s="21"/>
      <c r="I29" s="23"/>
      <c r="J29" s="22">
        <v>44378</v>
      </c>
      <c r="K29" s="27">
        <v>164901</v>
      </c>
      <c r="L29" s="27"/>
      <c r="M29" s="27">
        <f t="shared" si="0"/>
        <v>164901</v>
      </c>
      <c r="N29" s="21">
        <f t="shared" si="6"/>
        <v>0.10652503589977588</v>
      </c>
      <c r="O29" s="21"/>
      <c r="P29" s="21"/>
      <c r="Q29" s="21"/>
      <c r="R29" s="21"/>
      <c r="S29" s="21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35">
      <c r="A30" s="22">
        <v>44409</v>
      </c>
      <c r="B30" s="20">
        <v>2389599.6471481938</v>
      </c>
      <c r="C30" s="21">
        <f t="shared" si="5"/>
        <v>4.2551939218931974E-2</v>
      </c>
      <c r="D30" s="21"/>
      <c r="E30" s="21"/>
      <c r="F30" s="21"/>
      <c r="G30" s="21"/>
      <c r="H30" s="21"/>
      <c r="I30" s="23"/>
      <c r="J30" s="22">
        <v>44409</v>
      </c>
      <c r="K30" s="27">
        <v>189466</v>
      </c>
      <c r="L30" s="27"/>
      <c r="M30" s="27">
        <f t="shared" si="0"/>
        <v>189466</v>
      </c>
      <c r="N30" s="21">
        <f t="shared" si="6"/>
        <v>0.34164666227632257</v>
      </c>
      <c r="O30" s="21"/>
      <c r="P30" s="21"/>
      <c r="Q30" s="21"/>
      <c r="R30" s="21"/>
      <c r="S30" s="21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35">
      <c r="A31" s="22">
        <v>44440</v>
      </c>
      <c r="B31" s="20">
        <v>2197757.016287216</v>
      </c>
      <c r="C31" s="21">
        <f t="shared" si="5"/>
        <v>1.5065201572282454E-2</v>
      </c>
      <c r="D31" s="21"/>
      <c r="E31" s="21"/>
      <c r="F31" s="21"/>
      <c r="G31" s="21"/>
      <c r="H31" s="21"/>
      <c r="I31" s="23"/>
      <c r="J31" s="22">
        <v>44440</v>
      </c>
      <c r="K31" s="27">
        <v>192651</v>
      </c>
      <c r="L31" s="27"/>
      <c r="M31" s="27">
        <f t="shared" si="0"/>
        <v>192651</v>
      </c>
      <c r="N31" s="21">
        <f t="shared" si="6"/>
        <v>0.43817699973871821</v>
      </c>
      <c r="O31" s="21"/>
      <c r="P31" s="21"/>
      <c r="Q31" s="21"/>
      <c r="R31" s="21"/>
      <c r="S31" s="21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35">
      <c r="A32" s="22">
        <v>44470</v>
      </c>
      <c r="B32" s="20">
        <v>2064745.1260161505</v>
      </c>
      <c r="C32" s="21">
        <f t="shared" si="5"/>
        <v>-0.1613263822771826</v>
      </c>
      <c r="D32" s="21"/>
      <c r="E32" s="21"/>
      <c r="F32" s="21"/>
      <c r="G32" s="21"/>
      <c r="H32" s="21"/>
      <c r="I32" s="23"/>
      <c r="J32" s="22">
        <v>44470</v>
      </c>
      <c r="K32" s="27">
        <v>117824</v>
      </c>
      <c r="L32" s="27"/>
      <c r="M32" s="27">
        <f t="shared" si="0"/>
        <v>117824</v>
      </c>
      <c r="N32" s="21">
        <f t="shared" si="6"/>
        <v>-1.1079030416974417E-2</v>
      </c>
      <c r="O32" s="21"/>
      <c r="P32" s="21"/>
      <c r="Q32" s="21"/>
      <c r="R32" s="21"/>
      <c r="S32" s="21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35">
      <c r="A33" s="22">
        <v>44501</v>
      </c>
      <c r="B33" s="20">
        <v>1828608.0847106099</v>
      </c>
      <c r="C33" s="21">
        <f t="shared" si="5"/>
        <v>-0.14343268052451624</v>
      </c>
      <c r="D33" s="21"/>
      <c r="E33" s="21"/>
      <c r="F33" s="21"/>
      <c r="G33" s="21"/>
      <c r="H33" s="21"/>
      <c r="I33" s="23"/>
      <c r="J33" s="22">
        <v>44501</v>
      </c>
      <c r="K33" s="27">
        <v>113663</v>
      </c>
      <c r="L33" s="27"/>
      <c r="M33" s="27">
        <f t="shared" si="0"/>
        <v>113663</v>
      </c>
      <c r="N33" s="21">
        <f t="shared" si="6"/>
        <v>-5.7739496634280602E-2</v>
      </c>
      <c r="O33" s="21"/>
      <c r="P33" s="21"/>
      <c r="Q33" s="21"/>
      <c r="R33" s="21"/>
      <c r="S33" s="21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35">
      <c r="A34" s="22">
        <v>44531</v>
      </c>
      <c r="B34" s="20">
        <v>2146682.3095305874</v>
      </c>
      <c r="C34" s="21">
        <f t="shared" si="5"/>
        <v>-0.12751896383287351</v>
      </c>
      <c r="D34" s="21"/>
      <c r="E34" s="21"/>
      <c r="F34" s="21"/>
      <c r="G34" s="21"/>
      <c r="H34" s="21"/>
      <c r="I34" s="23"/>
      <c r="J34" s="22">
        <v>44531</v>
      </c>
      <c r="K34" s="27">
        <v>151408</v>
      </c>
      <c r="L34" s="27"/>
      <c r="M34" s="27">
        <f t="shared" si="0"/>
        <v>151408</v>
      </c>
      <c r="N34" s="21">
        <f t="shared" si="6"/>
        <v>0.14227945891707972</v>
      </c>
      <c r="O34" s="21"/>
      <c r="P34" s="21"/>
      <c r="Q34" s="21"/>
      <c r="R34" s="21"/>
      <c r="S34" s="21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35">
      <c r="A35" s="22">
        <v>44562</v>
      </c>
      <c r="B35" s="20">
        <v>2097136.7511116173</v>
      </c>
      <c r="C35" s="21">
        <f t="shared" si="5"/>
        <v>-2.5513433807294084E-2</v>
      </c>
      <c r="D35" s="21"/>
      <c r="E35" s="21"/>
      <c r="F35" s="21"/>
      <c r="G35" s="21"/>
      <c r="H35" s="21"/>
      <c r="I35" s="23"/>
      <c r="J35" s="22">
        <v>44562</v>
      </c>
      <c r="K35" s="27">
        <v>114543</v>
      </c>
      <c r="L35" s="27"/>
      <c r="M35" s="27">
        <f t="shared" si="0"/>
        <v>114543</v>
      </c>
      <c r="N35" s="21">
        <f t="shared" si="6"/>
        <v>-5.0806304589223861E-2</v>
      </c>
      <c r="O35" s="21"/>
      <c r="P35" s="21"/>
      <c r="Q35" s="21"/>
      <c r="R35" s="21"/>
      <c r="S35" s="21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35">
      <c r="A36" s="22">
        <v>44593</v>
      </c>
      <c r="B36" s="20">
        <v>1677142.6735869667</v>
      </c>
      <c r="C36" s="21">
        <f t="shared" si="5"/>
        <v>-0.13140172488429175</v>
      </c>
      <c r="D36" s="21"/>
      <c r="E36" s="21"/>
      <c r="F36" s="21"/>
      <c r="G36" s="21"/>
      <c r="H36" s="21"/>
      <c r="I36" s="23"/>
      <c r="J36" s="22">
        <v>44593</v>
      </c>
      <c r="K36" s="27">
        <v>85966</v>
      </c>
      <c r="L36" s="27"/>
      <c r="M36" s="27">
        <f t="shared" si="0"/>
        <v>85966</v>
      </c>
      <c r="N36" s="21">
        <f t="shared" si="6"/>
        <v>-9.6312337061643258E-2</v>
      </c>
      <c r="O36" s="21"/>
      <c r="P36" s="21"/>
      <c r="Q36" s="21"/>
      <c r="R36" s="21"/>
      <c r="S36" s="21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35">
      <c r="A37" s="22">
        <v>44621</v>
      </c>
      <c r="B37" s="20">
        <v>1933929.3837412354</v>
      </c>
      <c r="C37" s="21">
        <f t="shared" si="5"/>
        <v>-3.2412096247158469E-2</v>
      </c>
      <c r="D37" s="21"/>
      <c r="E37" s="21"/>
      <c r="F37" s="21"/>
      <c r="G37" s="21"/>
      <c r="H37" s="21"/>
      <c r="I37" s="23"/>
      <c r="J37" s="22">
        <v>44621</v>
      </c>
      <c r="K37" s="27">
        <v>123578</v>
      </c>
      <c r="L37" s="27">
        <v>21036</v>
      </c>
      <c r="M37" s="27">
        <f t="shared" si="0"/>
        <v>144614</v>
      </c>
      <c r="N37" s="21">
        <f t="shared" si="6"/>
        <v>0.60256651780272386</v>
      </c>
      <c r="O37" s="21"/>
      <c r="P37" s="21"/>
      <c r="Q37" s="21"/>
      <c r="R37" s="21"/>
      <c r="S37" s="21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35">
      <c r="A38" s="22">
        <v>44652</v>
      </c>
      <c r="B38" s="20">
        <v>1953482.2199002518</v>
      </c>
      <c r="C38" s="21">
        <f t="shared" si="5"/>
        <v>-6.5689500087773578E-2</v>
      </c>
      <c r="D38" s="21"/>
      <c r="E38" s="21"/>
      <c r="F38" s="21"/>
      <c r="G38" s="21"/>
      <c r="H38" s="21"/>
      <c r="I38" s="23"/>
      <c r="J38" s="22">
        <v>44652</v>
      </c>
      <c r="K38" s="27">
        <v>135800</v>
      </c>
      <c r="L38" s="27">
        <v>29483</v>
      </c>
      <c r="M38" s="27">
        <f t="shared" si="0"/>
        <v>165283</v>
      </c>
      <c r="N38" s="21">
        <f t="shared" si="6"/>
        <v>0.40626887767690778</v>
      </c>
      <c r="O38" s="21"/>
      <c r="P38" s="21"/>
      <c r="Q38" s="21"/>
      <c r="R38" s="21"/>
      <c r="S38" s="21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35">
      <c r="A39" s="22">
        <v>44682</v>
      </c>
      <c r="B39" s="20">
        <v>1870673.2628071969</v>
      </c>
      <c r="C39" s="21">
        <f t="shared" si="5"/>
        <v>-0.13173713194154707</v>
      </c>
      <c r="D39" s="21"/>
      <c r="E39" s="21"/>
      <c r="F39" s="21"/>
      <c r="G39" s="21"/>
      <c r="H39" s="21"/>
      <c r="I39" s="23"/>
      <c r="J39" s="22">
        <v>44682</v>
      </c>
      <c r="K39" s="27">
        <v>134901</v>
      </c>
      <c r="L39" s="27">
        <v>38936</v>
      </c>
      <c r="M39" s="27">
        <f t="shared" si="0"/>
        <v>173837</v>
      </c>
      <c r="N39" s="21">
        <f t="shared" si="6"/>
        <v>0.75276016092116271</v>
      </c>
      <c r="O39" s="21"/>
      <c r="P39" s="21"/>
      <c r="Q39" s="21"/>
      <c r="R39" s="21"/>
      <c r="S39" s="21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3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3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3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3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x14ac:dyDescent="0.3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x14ac:dyDescent="0.3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x14ac:dyDescent="0.3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x14ac:dyDescent="0.3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x14ac:dyDescent="0.3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x14ac:dyDescent="0.3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x14ac:dyDescent="0.3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x14ac:dyDescent="0.3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x14ac:dyDescent="0.3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x14ac:dyDescent="0.3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x14ac:dyDescent="0.3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3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x14ac:dyDescent="0.3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x14ac:dyDescent="0.3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x14ac:dyDescent="0.3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x14ac:dyDescent="0.3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x14ac:dyDescent="0.3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x14ac:dyDescent="0.3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x14ac:dyDescent="0.3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x14ac:dyDescent="0.3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x14ac:dyDescent="0.3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x14ac:dyDescent="0.3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x14ac:dyDescent="0.3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x14ac:dyDescent="0.3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x14ac:dyDescent="0.3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71CC-F687-4C38-843A-ED7838AB5B57}">
  <dimension ref="A1:S43"/>
  <sheetViews>
    <sheetView zoomScale="65" zoomScaleNormal="65" workbookViewId="0">
      <selection activeCell="J2" sqref="J2:M14"/>
    </sheetView>
  </sheetViews>
  <sheetFormatPr defaultRowHeight="14.5" x14ac:dyDescent="0.35"/>
  <cols>
    <col min="1" max="1" width="10.36328125" bestFit="1" customWidth="1"/>
    <col min="2" max="2" width="12.7265625" bestFit="1" customWidth="1"/>
    <col min="3" max="3" width="10.453125" bestFit="1" customWidth="1"/>
    <col min="4" max="4" width="8.81640625" style="19" customWidth="1"/>
    <col min="5" max="5" width="9.7265625" style="19" bestFit="1" customWidth="1"/>
    <col min="6" max="6" width="11.81640625" style="19" bestFit="1" customWidth="1"/>
    <col min="7" max="7" width="10.453125" style="19" bestFit="1" customWidth="1"/>
    <col min="8" max="8" width="11.26953125" style="19" bestFit="1" customWidth="1"/>
    <col min="10" max="10" width="9.7265625" bestFit="1" customWidth="1"/>
    <col min="11" max="11" width="8.1796875" bestFit="1" customWidth="1"/>
    <col min="12" max="12" width="10.453125" bestFit="1" customWidth="1"/>
    <col min="13" max="13" width="11.26953125" bestFit="1" customWidth="1"/>
    <col min="15" max="15" width="20.36328125" customWidth="1"/>
    <col min="16" max="17" width="12.453125" bestFit="1" customWidth="1"/>
    <col min="18" max="18" width="11.81640625" bestFit="1" customWidth="1"/>
  </cols>
  <sheetData>
    <row r="1" spans="1:19" x14ac:dyDescent="0.35">
      <c r="A1" s="22" t="s">
        <v>47</v>
      </c>
      <c r="B1" s="23"/>
      <c r="C1" s="21"/>
      <c r="D1" s="21"/>
      <c r="E1" s="21"/>
      <c r="F1" s="21"/>
      <c r="G1" s="21"/>
      <c r="H1" s="21"/>
      <c r="I1" s="23"/>
      <c r="J1" s="23" t="s">
        <v>170</v>
      </c>
      <c r="K1" s="23"/>
      <c r="L1" s="23"/>
      <c r="M1" s="23"/>
      <c r="N1" s="21"/>
      <c r="O1" s="19" t="s">
        <v>230</v>
      </c>
      <c r="P1" s="19"/>
      <c r="Q1" s="19"/>
      <c r="R1" s="19"/>
      <c r="S1" s="1"/>
    </row>
    <row r="2" spans="1:19" x14ac:dyDescent="0.35">
      <c r="A2" s="24" t="s">
        <v>16</v>
      </c>
      <c r="B2" s="25" t="s">
        <v>18</v>
      </c>
      <c r="C2" s="21" t="s">
        <v>12</v>
      </c>
      <c r="D2" s="21"/>
      <c r="E2" s="19" t="s">
        <v>14</v>
      </c>
      <c r="F2" s="19" t="s">
        <v>17</v>
      </c>
      <c r="G2" s="12" t="s">
        <v>12</v>
      </c>
      <c r="H2" s="12" t="s">
        <v>11</v>
      </c>
      <c r="I2" s="23"/>
      <c r="J2" s="23" t="s">
        <v>14</v>
      </c>
      <c r="K2" s="23" t="s">
        <v>162</v>
      </c>
      <c r="L2" s="21" t="s">
        <v>12</v>
      </c>
      <c r="M2" s="21" t="s">
        <v>11</v>
      </c>
      <c r="N2" s="21"/>
      <c r="O2" s="19" t="s">
        <v>231</v>
      </c>
      <c r="P2" s="19" t="s">
        <v>232</v>
      </c>
      <c r="Q2" s="19" t="s">
        <v>233</v>
      </c>
      <c r="R2" s="19" t="s">
        <v>234</v>
      </c>
      <c r="S2" s="1"/>
    </row>
    <row r="3" spans="1:19" x14ac:dyDescent="0.35">
      <c r="A3" s="24">
        <v>43586</v>
      </c>
      <c r="B3" s="20">
        <v>2267003.2707801876</v>
      </c>
      <c r="C3" s="21"/>
      <c r="D3" s="21"/>
      <c r="E3" s="19" t="s">
        <v>218</v>
      </c>
      <c r="F3" s="19">
        <f>SUM(B3:B5)</f>
        <v>6231835.853414407</v>
      </c>
      <c r="G3" s="12"/>
      <c r="H3" s="12"/>
      <c r="I3" s="23"/>
      <c r="J3" s="19" t="s">
        <v>218</v>
      </c>
      <c r="K3" s="26">
        <v>180.7</v>
      </c>
      <c r="L3" s="21"/>
      <c r="M3" s="21"/>
      <c r="N3" s="21"/>
      <c r="O3" s="19" t="s">
        <v>235</v>
      </c>
      <c r="P3" s="19">
        <f>SLOPE(L7:L14,G7:G14)</f>
        <v>-0.33984007200660732</v>
      </c>
      <c r="Q3" s="19">
        <f>INTERCEPT(L7:L14,G7:G14)</f>
        <v>0.16273513476704135</v>
      </c>
      <c r="R3" s="19">
        <f>RSQ(L7:L14,G7:G14)</f>
        <v>1.7699016087729676E-2</v>
      </c>
      <c r="S3" s="1"/>
    </row>
    <row r="4" spans="1:19" x14ac:dyDescent="0.35">
      <c r="A4" s="24">
        <v>43617</v>
      </c>
      <c r="B4" s="20">
        <v>1926764.0240427523</v>
      </c>
      <c r="C4" s="21"/>
      <c r="D4" s="21"/>
      <c r="E4" s="19" t="s">
        <v>219</v>
      </c>
      <c r="F4" s="19">
        <f>SUM(B6:B8)</f>
        <v>4973003.4482141007</v>
      </c>
      <c r="G4" s="12"/>
      <c r="H4" s="12">
        <f>(SUM(B6:B8)-SUM(B3:B5))/SUM(B3:B5)</f>
        <v>-0.20200025077852385</v>
      </c>
      <c r="I4" s="23"/>
      <c r="J4" s="19" t="s">
        <v>219</v>
      </c>
      <c r="K4" s="26">
        <v>166.1</v>
      </c>
      <c r="L4" s="21"/>
      <c r="M4" s="21">
        <f t="shared" ref="M4:M14" si="0">(K4-K3)/K3</f>
        <v>-8.0796900940785801E-2</v>
      </c>
      <c r="N4" s="21"/>
      <c r="O4" s="19" t="s">
        <v>236</v>
      </c>
      <c r="P4" s="19">
        <f>SLOPE(M4:M14,H4:H14)</f>
        <v>0.49884504590321682</v>
      </c>
      <c r="Q4" s="19">
        <f>INTERCEPT(M4:M14,H4:H14)</f>
        <v>-1.1161937408920127E-2</v>
      </c>
      <c r="R4" s="19">
        <f>RSQ(M4:M14,H4:H14)</f>
        <v>0.24560774865080093</v>
      </c>
      <c r="S4" s="1"/>
    </row>
    <row r="5" spans="1:19" x14ac:dyDescent="0.35">
      <c r="A5" s="24">
        <v>43647</v>
      </c>
      <c r="B5" s="20">
        <v>2038068.5585914678</v>
      </c>
      <c r="C5" s="21"/>
      <c r="D5" s="21"/>
      <c r="E5" s="19" t="s">
        <v>220</v>
      </c>
      <c r="F5" s="19">
        <f>SUM(B9:B11)</f>
        <v>6551776.3489965238</v>
      </c>
      <c r="G5" s="12"/>
      <c r="H5" s="12">
        <f>(SUM(B9:B11)-SUM(B6:B8))/SUM(B6:B8)</f>
        <v>0.31746869215411266</v>
      </c>
      <c r="I5" s="23"/>
      <c r="J5" s="19" t="s">
        <v>220</v>
      </c>
      <c r="K5" s="26">
        <v>168.1</v>
      </c>
      <c r="L5" s="21"/>
      <c r="M5" s="21">
        <f t="shared" si="0"/>
        <v>1.2040939193257074E-2</v>
      </c>
      <c r="N5" s="21"/>
      <c r="O5" s="23"/>
      <c r="P5" s="23"/>
      <c r="Q5" s="25"/>
      <c r="R5" s="21"/>
      <c r="S5" s="1"/>
    </row>
    <row r="6" spans="1:19" x14ac:dyDescent="0.35">
      <c r="A6" s="24">
        <v>43678</v>
      </c>
      <c r="B6" s="20">
        <v>1523207.9990083915</v>
      </c>
      <c r="C6" s="21"/>
      <c r="D6" s="21"/>
      <c r="E6" s="19" t="s">
        <v>221</v>
      </c>
      <c r="F6" s="19">
        <f>SUM(B12:B14)</f>
        <v>5832820.2111815196</v>
      </c>
      <c r="G6" s="12"/>
      <c r="H6" s="12">
        <f>(SUM(B12:B14)-SUM(B9:B11))/SUM(B9:B11)</f>
        <v>-0.10973453602779347</v>
      </c>
      <c r="I6" s="23"/>
      <c r="J6" s="19" t="s">
        <v>221</v>
      </c>
      <c r="K6" s="26">
        <v>91</v>
      </c>
      <c r="L6" s="21"/>
      <c r="M6" s="21">
        <f t="shared" si="0"/>
        <v>-0.45865556216537773</v>
      </c>
      <c r="N6" s="21"/>
      <c r="O6" s="23"/>
      <c r="P6" s="23"/>
      <c r="Q6" s="25"/>
      <c r="R6" s="21"/>
      <c r="S6" s="1"/>
    </row>
    <row r="7" spans="1:19" x14ac:dyDescent="0.35">
      <c r="A7" s="24">
        <v>43709</v>
      </c>
      <c r="B7" s="20">
        <v>1692011.2315705759</v>
      </c>
      <c r="C7" s="21"/>
      <c r="D7" s="21"/>
      <c r="E7" s="19" t="s">
        <v>222</v>
      </c>
      <c r="F7" s="19">
        <f>SUM(B15:B17)</f>
        <v>7219312.0224720929</v>
      </c>
      <c r="G7" s="12">
        <f t="shared" ref="G7:G14" si="1">(F7-F3)/F3</f>
        <v>0.15845670397699102</v>
      </c>
      <c r="H7" s="12">
        <f>(SUM(B15:B17)-SUM(B12:B14))/SUM(B12:B14)</f>
        <v>0.23770521996077776</v>
      </c>
      <c r="I7" s="23"/>
      <c r="J7" s="19" t="s">
        <v>222</v>
      </c>
      <c r="K7" s="26">
        <v>92.6</v>
      </c>
      <c r="L7" s="21">
        <f t="shared" ref="L7:L14" si="2">(K7-K3)/K3</f>
        <v>-0.48754842280022137</v>
      </c>
      <c r="M7" s="21">
        <f t="shared" si="0"/>
        <v>1.758241758241752E-2</v>
      </c>
      <c r="N7" s="21"/>
      <c r="O7" s="23"/>
      <c r="P7" s="23"/>
      <c r="Q7" s="25"/>
      <c r="R7" s="21"/>
      <c r="S7" s="1"/>
    </row>
    <row r="8" spans="1:19" x14ac:dyDescent="0.35">
      <c r="A8" s="24">
        <v>43739</v>
      </c>
      <c r="B8" s="20">
        <v>1757784.2176351331</v>
      </c>
      <c r="C8" s="21"/>
      <c r="D8" s="21"/>
      <c r="E8" s="19" t="s">
        <v>223</v>
      </c>
      <c r="F8" s="19">
        <f>SUM(B18:B20)</f>
        <v>7694849.6562441438</v>
      </c>
      <c r="G8" s="12">
        <f t="shared" si="1"/>
        <v>0.5473244159940226</v>
      </c>
      <c r="H8" s="12">
        <f>(SUM(B18:B20)-SUM(B15:B17))/SUM(B15:B17)</f>
        <v>6.5870214819889958E-2</v>
      </c>
      <c r="I8" s="23"/>
      <c r="J8" s="19" t="s">
        <v>223</v>
      </c>
      <c r="K8" s="26">
        <v>117.2</v>
      </c>
      <c r="L8" s="21">
        <f t="shared" si="2"/>
        <v>-0.29440096327513543</v>
      </c>
      <c r="M8" s="21">
        <f t="shared" si="0"/>
        <v>0.2656587473002161</v>
      </c>
      <c r="N8" s="21"/>
      <c r="O8" s="23"/>
      <c r="P8" s="23"/>
      <c r="Q8" s="25"/>
      <c r="R8" s="21"/>
      <c r="S8" s="1"/>
    </row>
    <row r="9" spans="1:19" x14ac:dyDescent="0.35">
      <c r="A9" s="24">
        <v>43770</v>
      </c>
      <c r="B9" s="20">
        <v>1917331.1958808061</v>
      </c>
      <c r="C9" s="21"/>
      <c r="D9" s="21"/>
      <c r="E9" s="19" t="s">
        <v>224</v>
      </c>
      <c r="F9" s="19">
        <f>SUM(B21:B23)</f>
        <v>7110524.5166631266</v>
      </c>
      <c r="G9" s="12">
        <f t="shared" si="1"/>
        <v>8.528193544826683E-2</v>
      </c>
      <c r="H9" s="12">
        <f>(SUM(B21:B23)-SUM(B18:B20))/SUM(B18:B20)</f>
        <v>-7.5937174302925403E-2</v>
      </c>
      <c r="I9" s="23"/>
      <c r="J9" s="19" t="s">
        <v>224</v>
      </c>
      <c r="K9" s="26">
        <v>125.9</v>
      </c>
      <c r="L9" s="21">
        <f t="shared" si="2"/>
        <v>-0.25104104699583574</v>
      </c>
      <c r="M9" s="21">
        <f t="shared" si="0"/>
        <v>7.4232081911262821E-2</v>
      </c>
      <c r="N9" s="21"/>
      <c r="O9" s="23"/>
      <c r="P9" s="23"/>
      <c r="Q9" s="25"/>
      <c r="R9" s="21"/>
      <c r="S9" s="1"/>
    </row>
    <row r="10" spans="1:19" x14ac:dyDescent="0.35">
      <c r="A10" s="24">
        <v>43800</v>
      </c>
      <c r="B10" s="20">
        <v>2399960.6761734663</v>
      </c>
      <c r="C10" s="21"/>
      <c r="D10" s="21"/>
      <c r="E10" s="19" t="s">
        <v>225</v>
      </c>
      <c r="F10" s="19">
        <f>SUM(B24:B26)</f>
        <v>6867717.0482341386</v>
      </c>
      <c r="G10" s="12">
        <f t="shared" si="1"/>
        <v>0.17742649346001121</v>
      </c>
      <c r="H10" s="12">
        <f>(SUM(B24:B26)-SUM(B21:B23))/SUM(B21:B23)</f>
        <v>-3.4147617079440758E-2</v>
      </c>
      <c r="I10" s="23"/>
      <c r="J10" s="19" t="s">
        <v>225</v>
      </c>
      <c r="K10" s="26">
        <v>129.1</v>
      </c>
      <c r="L10" s="21">
        <f t="shared" si="2"/>
        <v>0.41868131868131864</v>
      </c>
      <c r="M10" s="21">
        <f t="shared" si="0"/>
        <v>2.5416997617156382E-2</v>
      </c>
      <c r="N10" s="21"/>
      <c r="O10" s="23"/>
      <c r="P10" s="23"/>
      <c r="Q10" s="25"/>
      <c r="R10" s="21"/>
      <c r="S10" s="1"/>
    </row>
    <row r="11" spans="1:19" x14ac:dyDescent="0.35">
      <c r="A11" s="24">
        <v>43831</v>
      </c>
      <c r="B11" s="20">
        <v>2234484.476942251</v>
      </c>
      <c r="C11" s="21"/>
      <c r="D11" s="21"/>
      <c r="E11" s="19" t="s">
        <v>226</v>
      </c>
      <c r="F11" s="19">
        <f>SUM(B27:B29)</f>
        <v>9329760.926707793</v>
      </c>
      <c r="G11" s="12">
        <f t="shared" si="1"/>
        <v>0.29233379824370354</v>
      </c>
      <c r="H11" s="12">
        <f>(SUM(B27:B29)-SUM(B24:B26))/SUM(B24:B26)</f>
        <v>0.3584952410214261</v>
      </c>
      <c r="I11" s="23"/>
      <c r="J11" s="19" t="s">
        <v>226</v>
      </c>
      <c r="K11" s="26">
        <v>159.19999999999999</v>
      </c>
      <c r="L11" s="21">
        <f t="shared" si="2"/>
        <v>0.71922246220302377</v>
      </c>
      <c r="M11" s="21">
        <f t="shared" si="0"/>
        <v>0.23315259488768394</v>
      </c>
      <c r="N11" s="21"/>
      <c r="O11" s="23"/>
      <c r="P11" s="23"/>
      <c r="Q11" s="25"/>
      <c r="R11" s="21"/>
      <c r="S11" s="1"/>
    </row>
    <row r="12" spans="1:19" x14ac:dyDescent="0.35">
      <c r="A12" s="24">
        <v>43862</v>
      </c>
      <c r="B12" s="20">
        <v>1821231.4708817438</v>
      </c>
      <c r="C12" s="21"/>
      <c r="D12" s="21"/>
      <c r="E12" s="19" t="s">
        <v>227</v>
      </c>
      <c r="F12" s="19">
        <f>SUM(B30:B32)</f>
        <v>8157491.6436573081</v>
      </c>
      <c r="G12" s="12">
        <f t="shared" si="1"/>
        <v>6.0123590203967646E-2</v>
      </c>
      <c r="H12" s="12">
        <f>(SUM(B30:B32)-SUM(B27:B29))/SUM(B27:B29)</f>
        <v>-0.12564837322837438</v>
      </c>
      <c r="I12" s="23"/>
      <c r="J12" s="19" t="s">
        <v>227</v>
      </c>
      <c r="K12" s="26">
        <v>151.69999999999999</v>
      </c>
      <c r="L12" s="21">
        <f t="shared" si="2"/>
        <v>0.29436860068259374</v>
      </c>
      <c r="M12" s="21">
        <f t="shared" si="0"/>
        <v>-4.7110552763819098E-2</v>
      </c>
      <c r="N12" s="21"/>
      <c r="O12" s="23"/>
      <c r="P12" s="23"/>
      <c r="Q12" s="25"/>
      <c r="R12" s="21"/>
      <c r="S12" s="1"/>
    </row>
    <row r="13" spans="1:19" x14ac:dyDescent="0.35">
      <c r="A13" s="24">
        <v>43891</v>
      </c>
      <c r="B13" s="20">
        <v>1973072.2591879473</v>
      </c>
      <c r="C13" s="21"/>
      <c r="D13" s="21"/>
      <c r="E13" s="19" t="s">
        <v>228</v>
      </c>
      <c r="F13" s="19">
        <f>SUM(B33:B35)</f>
        <v>7739338.3948132517</v>
      </c>
      <c r="G13" s="12">
        <f t="shared" si="1"/>
        <v>8.843424654208476E-2</v>
      </c>
      <c r="H13" s="12">
        <f>(SUM(B33:B35)-SUM(B30:B32))/SUM(B30:B32)</f>
        <v>-5.1260027850495313E-2</v>
      </c>
      <c r="I13" s="23"/>
      <c r="J13" s="19" t="s">
        <v>228</v>
      </c>
      <c r="K13" s="26">
        <v>145.19999999999999</v>
      </c>
      <c r="L13" s="21">
        <f t="shared" si="2"/>
        <v>0.15329626687847484</v>
      </c>
      <c r="M13" s="21">
        <f t="shared" si="0"/>
        <v>-4.2847725774555048E-2</v>
      </c>
      <c r="N13" s="21"/>
      <c r="O13" s="23"/>
      <c r="P13" s="23"/>
      <c r="Q13" s="25"/>
      <c r="R13" s="21"/>
      <c r="S13" s="1"/>
    </row>
    <row r="14" spans="1:19" x14ac:dyDescent="0.35">
      <c r="A14" s="24">
        <v>43922</v>
      </c>
      <c r="B14" s="20">
        <v>2038516.4811118285</v>
      </c>
      <c r="C14" s="21"/>
      <c r="D14" s="21"/>
      <c r="E14" s="19" t="s">
        <v>229</v>
      </c>
      <c r="F14" s="19">
        <f>SUM(B36:B38)</f>
        <v>7947921.671703672</v>
      </c>
      <c r="G14" s="12">
        <f t="shared" si="1"/>
        <v>0.15728729298002761</v>
      </c>
      <c r="H14" s="12">
        <f>(SUM(B36:B38)-SUM(B33:B35))/SUM(B33:B35)</f>
        <v>2.6951047524967853E-2</v>
      </c>
      <c r="I14" s="23"/>
      <c r="J14" s="19" t="s">
        <v>229</v>
      </c>
      <c r="K14" s="26">
        <v>157.1</v>
      </c>
      <c r="L14" s="21">
        <f t="shared" si="2"/>
        <v>0.2168861347792409</v>
      </c>
      <c r="M14" s="21">
        <f t="shared" si="0"/>
        <v>8.1955922865013825E-2</v>
      </c>
      <c r="N14" s="21"/>
      <c r="O14" s="23"/>
      <c r="P14" s="23"/>
      <c r="Q14" s="25"/>
      <c r="R14" s="21"/>
      <c r="S14" s="1"/>
    </row>
    <row r="15" spans="1:19" x14ac:dyDescent="0.35">
      <c r="A15" s="24">
        <v>43952</v>
      </c>
      <c r="B15" s="20">
        <v>2360440.2786900704</v>
      </c>
      <c r="C15" s="21">
        <f t="shared" ref="C15:C39" si="3">(B15-B3)/B3</f>
        <v>4.1216088708035489E-2</v>
      </c>
      <c r="D15" s="21"/>
      <c r="E15" s="21"/>
      <c r="F15" s="21"/>
      <c r="G15" s="21"/>
      <c r="H15" s="21"/>
      <c r="I15" s="23"/>
      <c r="J15" s="23"/>
      <c r="K15" s="23"/>
      <c r="L15" s="23"/>
      <c r="M15" s="23"/>
      <c r="N15" s="21"/>
      <c r="O15" s="23"/>
      <c r="P15" s="23"/>
      <c r="Q15" s="25"/>
      <c r="R15" s="21"/>
      <c r="S15" s="1"/>
    </row>
    <row r="16" spans="1:19" x14ac:dyDescent="0.35">
      <c r="A16" s="24">
        <v>43983</v>
      </c>
      <c r="B16" s="20">
        <v>2266170.4566086261</v>
      </c>
      <c r="C16" s="21">
        <f t="shared" si="3"/>
        <v>0.17615360694441881</v>
      </c>
      <c r="D16" s="21"/>
      <c r="E16" s="21"/>
      <c r="F16" s="21"/>
      <c r="G16" s="21"/>
      <c r="H16" s="21"/>
      <c r="I16" s="23"/>
      <c r="J16" s="23"/>
      <c r="K16" s="23"/>
      <c r="L16" s="23"/>
      <c r="M16" s="23"/>
      <c r="N16" s="21"/>
      <c r="O16" s="23"/>
      <c r="P16" s="23"/>
      <c r="Q16" s="25"/>
      <c r="R16" s="21"/>
      <c r="S16" s="1"/>
    </row>
    <row r="17" spans="1:19" x14ac:dyDescent="0.35">
      <c r="A17" s="24">
        <v>44013</v>
      </c>
      <c r="B17" s="20">
        <v>2592701.2871733964</v>
      </c>
      <c r="C17" s="21">
        <f t="shared" si="3"/>
        <v>0.27213644322408936</v>
      </c>
      <c r="D17" s="21"/>
      <c r="E17" s="21"/>
      <c r="F17" s="21"/>
      <c r="G17" s="21"/>
      <c r="H17" s="21"/>
      <c r="I17" s="23"/>
      <c r="J17" s="23"/>
      <c r="K17" s="23"/>
      <c r="L17" s="23"/>
      <c r="M17" s="23"/>
      <c r="N17" s="21"/>
      <c r="O17" s="23"/>
      <c r="P17" s="23"/>
      <c r="Q17" s="25"/>
      <c r="R17" s="21"/>
      <c r="S17" s="1"/>
    </row>
    <row r="18" spans="1:19" x14ac:dyDescent="0.35">
      <c r="A18" s="24">
        <v>44044</v>
      </c>
      <c r="B18" s="20">
        <v>2791494.5920145833</v>
      </c>
      <c r="C18" s="21">
        <f t="shared" si="3"/>
        <v>0.832641762537911</v>
      </c>
      <c r="D18" s="21"/>
      <c r="E18" s="21"/>
      <c r="F18" s="21"/>
      <c r="G18" s="21"/>
      <c r="H18" s="21"/>
      <c r="I18" s="23"/>
      <c r="J18" s="23"/>
      <c r="K18" s="23"/>
      <c r="L18" s="23"/>
      <c r="M18" s="23"/>
      <c r="N18" s="21"/>
      <c r="O18" s="23"/>
      <c r="P18" s="23"/>
      <c r="Q18" s="25"/>
      <c r="R18" s="21"/>
      <c r="S18" s="1"/>
    </row>
    <row r="19" spans="1:19" x14ac:dyDescent="0.35">
      <c r="A19" s="24">
        <v>44075</v>
      </c>
      <c r="B19" s="20">
        <v>2444861.163230489</v>
      </c>
      <c r="C19" s="21">
        <f t="shared" si="3"/>
        <v>0.44494381456386384</v>
      </c>
      <c r="D19" s="21"/>
      <c r="E19" s="21"/>
      <c r="F19" s="21"/>
      <c r="G19" s="21"/>
      <c r="H19" s="21"/>
      <c r="I19" s="23"/>
      <c r="N19" s="21"/>
      <c r="O19" s="23"/>
      <c r="P19" s="23"/>
      <c r="Q19" s="25"/>
      <c r="R19" s="21"/>
      <c r="S19" s="1"/>
    </row>
    <row r="20" spans="1:19" x14ac:dyDescent="0.35">
      <c r="A20" s="24">
        <v>44105</v>
      </c>
      <c r="B20" s="20">
        <v>2458493.9009990706</v>
      </c>
      <c r="C20" s="21">
        <f t="shared" si="3"/>
        <v>0.39863236700728266</v>
      </c>
      <c r="D20" s="21"/>
      <c r="E20" s="21"/>
      <c r="F20" s="21"/>
      <c r="G20" s="21"/>
      <c r="H20" s="21"/>
      <c r="I20" s="23"/>
      <c r="N20" s="21"/>
      <c r="O20" s="23"/>
      <c r="P20" s="23"/>
      <c r="Q20" s="25"/>
      <c r="R20" s="21"/>
      <c r="S20" s="1"/>
    </row>
    <row r="21" spans="1:19" x14ac:dyDescent="0.35">
      <c r="A21" s="24">
        <v>44136</v>
      </c>
      <c r="B21" s="20">
        <v>2561101.7067050803</v>
      </c>
      <c r="C21" s="21">
        <f t="shared" si="3"/>
        <v>0.33576385353107002</v>
      </c>
      <c r="D21" s="21"/>
      <c r="E21" s="21"/>
      <c r="F21" s="21"/>
      <c r="G21" s="21"/>
      <c r="H21" s="21"/>
      <c r="I21" s="23"/>
      <c r="N21" s="21"/>
      <c r="O21" s="23"/>
      <c r="P21" s="23"/>
      <c r="Q21" s="25"/>
      <c r="R21" s="21"/>
      <c r="S21" s="1"/>
    </row>
    <row r="22" spans="1:19" x14ac:dyDescent="0.35">
      <c r="A22" s="24">
        <v>44166</v>
      </c>
      <c r="B22" s="20">
        <v>2422499.4295039647</v>
      </c>
      <c r="C22" s="21">
        <f t="shared" si="3"/>
        <v>9.39130109683072E-3</v>
      </c>
      <c r="D22" s="21"/>
      <c r="E22" s="21"/>
      <c r="F22" s="21"/>
      <c r="G22" s="21"/>
      <c r="H22" s="21"/>
      <c r="I22" s="23"/>
      <c r="N22" s="21"/>
      <c r="O22" s="23"/>
      <c r="P22" s="23"/>
      <c r="Q22" s="25"/>
      <c r="R22" s="21"/>
      <c r="S22" s="1"/>
    </row>
    <row r="23" spans="1:19" x14ac:dyDescent="0.35">
      <c r="A23" s="24">
        <v>44197</v>
      </c>
      <c r="B23" s="20">
        <v>2126923.380454082</v>
      </c>
      <c r="C23" s="21">
        <f t="shared" si="3"/>
        <v>-4.8136873448035501E-2</v>
      </c>
      <c r="D23" s="21"/>
      <c r="E23" s="21"/>
      <c r="F23" s="21"/>
      <c r="G23" s="21"/>
      <c r="H23" s="21"/>
      <c r="I23" s="23"/>
      <c r="N23" s="21"/>
      <c r="O23" s="23"/>
      <c r="P23" s="23"/>
      <c r="Q23" s="25"/>
      <c r="R23" s="21"/>
      <c r="S23" s="1"/>
    </row>
    <row r="24" spans="1:19" x14ac:dyDescent="0.35">
      <c r="A24" s="24">
        <v>44228</v>
      </c>
      <c r="B24" s="20">
        <v>1798208.1337206494</v>
      </c>
      <c r="C24" s="21">
        <f t="shared" si="3"/>
        <v>-1.2641631516474803E-2</v>
      </c>
      <c r="D24" s="21"/>
      <c r="E24" s="21"/>
      <c r="F24" s="21"/>
      <c r="G24" s="21"/>
      <c r="H24" s="21"/>
      <c r="I24" s="23"/>
      <c r="N24" s="21"/>
      <c r="O24" s="23"/>
      <c r="P24" s="23"/>
      <c r="Q24" s="25"/>
      <c r="R24" s="21"/>
      <c r="S24" s="1"/>
    </row>
    <row r="25" spans="1:19" x14ac:dyDescent="0.35">
      <c r="A25" s="24">
        <v>44256</v>
      </c>
      <c r="B25" s="20">
        <v>2282183.19970142</v>
      </c>
      <c r="C25" s="21">
        <f t="shared" si="3"/>
        <v>0.15666478461396688</v>
      </c>
      <c r="D25" s="21"/>
      <c r="E25" s="21"/>
      <c r="F25" s="21"/>
      <c r="G25" s="21"/>
      <c r="H25" s="21"/>
      <c r="I25" s="23"/>
      <c r="N25" s="21"/>
      <c r="O25" s="21"/>
      <c r="P25" s="23"/>
      <c r="Q25" s="25"/>
      <c r="R25" s="21"/>
      <c r="S25" s="1"/>
    </row>
    <row r="26" spans="1:19" x14ac:dyDescent="0.35">
      <c r="A26" s="24">
        <v>44287</v>
      </c>
      <c r="B26" s="20">
        <v>2787325.7148120692</v>
      </c>
      <c r="C26" s="21">
        <f t="shared" si="3"/>
        <v>0.36733047813860803</v>
      </c>
      <c r="D26" s="21"/>
      <c r="E26" s="21"/>
      <c r="F26" s="21"/>
      <c r="G26" s="21"/>
      <c r="H26" s="21"/>
      <c r="I26" s="23"/>
      <c r="N26" s="21"/>
      <c r="O26" s="21"/>
      <c r="P26" s="23"/>
      <c r="Q26" s="25"/>
      <c r="R26" s="21"/>
      <c r="S26" s="1"/>
    </row>
    <row r="27" spans="1:19" x14ac:dyDescent="0.35">
      <c r="A27" s="24">
        <v>44317</v>
      </c>
      <c r="B27" s="20">
        <v>3055124.7667178954</v>
      </c>
      <c r="C27" s="21">
        <f t="shared" si="3"/>
        <v>0.29430292911852068</v>
      </c>
      <c r="D27" s="21"/>
      <c r="E27" s="21"/>
      <c r="F27" s="21"/>
      <c r="G27" s="21"/>
      <c r="H27" s="21"/>
      <c r="I27" s="23"/>
      <c r="N27" s="21"/>
      <c r="O27" s="21"/>
      <c r="P27" s="23"/>
      <c r="Q27" s="25"/>
      <c r="R27" s="21"/>
      <c r="S27" s="1"/>
    </row>
    <row r="28" spans="1:19" x14ac:dyDescent="0.35">
      <c r="A28" s="24">
        <v>44348</v>
      </c>
      <c r="B28" s="20">
        <v>3216503.1092298632</v>
      </c>
      <c r="C28" s="21">
        <f t="shared" si="3"/>
        <v>0.41935620943688007</v>
      </c>
      <c r="D28" s="21"/>
      <c r="E28" s="21"/>
      <c r="F28" s="21"/>
      <c r="G28" s="21"/>
      <c r="H28" s="21"/>
      <c r="I28" s="23"/>
      <c r="N28" s="21"/>
      <c r="O28" s="21"/>
      <c r="P28" s="23"/>
      <c r="Q28" s="25"/>
      <c r="R28" s="21"/>
      <c r="S28" s="1"/>
    </row>
    <row r="29" spans="1:19" x14ac:dyDescent="0.35">
      <c r="A29" s="24">
        <v>44378</v>
      </c>
      <c r="B29" s="20">
        <v>3058133.0507600354</v>
      </c>
      <c r="C29" s="21">
        <f t="shared" si="3"/>
        <v>0.17951615401636181</v>
      </c>
      <c r="D29" s="21"/>
      <c r="E29" s="21"/>
      <c r="F29" s="21"/>
      <c r="G29" s="21"/>
      <c r="H29" s="21"/>
      <c r="I29" s="23"/>
      <c r="N29" s="21"/>
      <c r="O29" s="21"/>
      <c r="P29" s="23"/>
      <c r="Q29" s="25"/>
      <c r="R29" s="21"/>
      <c r="S29" s="1"/>
    </row>
    <row r="30" spans="1:19" x14ac:dyDescent="0.35">
      <c r="A30" s="24">
        <v>44409</v>
      </c>
      <c r="B30" s="20">
        <v>2688899.1697194129</v>
      </c>
      <c r="C30" s="21">
        <f t="shared" si="3"/>
        <v>-3.6752864429204807E-2</v>
      </c>
      <c r="D30" s="21"/>
      <c r="E30" s="21"/>
      <c r="F30" s="21"/>
      <c r="G30" s="21"/>
      <c r="H30" s="21"/>
      <c r="I30" s="23"/>
      <c r="N30" s="21"/>
      <c r="O30" s="21"/>
      <c r="P30" s="23"/>
      <c r="Q30" s="25"/>
      <c r="R30" s="21"/>
      <c r="S30" s="1"/>
    </row>
    <row r="31" spans="1:19" x14ac:dyDescent="0.35">
      <c r="A31" s="24">
        <v>44440</v>
      </c>
      <c r="B31" s="20">
        <v>2763615.0859123748</v>
      </c>
      <c r="C31" s="21">
        <f t="shared" si="3"/>
        <v>0.13037710585606585</v>
      </c>
      <c r="D31" s="21"/>
      <c r="E31" s="21"/>
      <c r="F31" s="21"/>
      <c r="G31" s="21"/>
      <c r="H31" s="21"/>
      <c r="I31" s="23"/>
      <c r="N31" s="21"/>
      <c r="O31" s="21"/>
      <c r="P31" s="23"/>
      <c r="Q31" s="25"/>
      <c r="R31" s="21"/>
      <c r="S31" s="1"/>
    </row>
    <row r="32" spans="1:19" x14ac:dyDescent="0.35">
      <c r="A32" s="24">
        <v>44470</v>
      </c>
      <c r="B32" s="20">
        <v>2704977.3880255199</v>
      </c>
      <c r="C32" s="21">
        <f t="shared" si="3"/>
        <v>0.10025792088655765</v>
      </c>
      <c r="D32" s="21"/>
      <c r="E32" s="21"/>
      <c r="F32" s="21"/>
      <c r="G32" s="21"/>
      <c r="H32" s="21"/>
      <c r="I32" s="23"/>
      <c r="N32" s="21"/>
      <c r="O32" s="21"/>
      <c r="P32" s="23"/>
      <c r="Q32" s="25"/>
      <c r="R32" s="21"/>
      <c r="S32" s="1"/>
    </row>
    <row r="33" spans="1:19" x14ac:dyDescent="0.35">
      <c r="A33" s="24">
        <v>44501</v>
      </c>
      <c r="B33" s="20">
        <v>2826984.7291903645</v>
      </c>
      <c r="C33" s="21">
        <f t="shared" si="3"/>
        <v>0.10381587806106658</v>
      </c>
      <c r="D33" s="21"/>
      <c r="E33" s="21"/>
      <c r="F33" s="21"/>
      <c r="G33" s="21"/>
      <c r="H33" s="21"/>
      <c r="I33" s="23"/>
      <c r="N33" s="21"/>
      <c r="O33" s="21"/>
      <c r="P33" s="23"/>
      <c r="Q33" s="25"/>
      <c r="R33" s="21"/>
      <c r="S33" s="1"/>
    </row>
    <row r="34" spans="1:19" x14ac:dyDescent="0.35">
      <c r="A34" s="24">
        <v>44531</v>
      </c>
      <c r="B34" s="20">
        <v>2691246.5064745382</v>
      </c>
      <c r="C34" s="21">
        <f t="shared" si="3"/>
        <v>0.11093793199596445</v>
      </c>
      <c r="D34" s="21"/>
      <c r="E34" s="21"/>
      <c r="F34" s="21"/>
      <c r="G34" s="21"/>
      <c r="H34" s="21"/>
      <c r="I34" s="23"/>
      <c r="N34" s="21"/>
      <c r="O34" s="21"/>
      <c r="P34" s="23"/>
      <c r="Q34" s="25"/>
      <c r="R34" s="21"/>
      <c r="S34" s="1"/>
    </row>
    <row r="35" spans="1:19" x14ac:dyDescent="0.35">
      <c r="A35" s="24">
        <v>44562</v>
      </c>
      <c r="B35" s="20">
        <v>2221107.1591483494</v>
      </c>
      <c r="C35" s="21">
        <f t="shared" si="3"/>
        <v>4.4281697949156901E-2</v>
      </c>
      <c r="D35" s="21"/>
      <c r="E35" s="21"/>
      <c r="F35" s="21"/>
      <c r="G35" s="21"/>
      <c r="H35" s="21"/>
      <c r="I35" s="23"/>
      <c r="N35" s="21"/>
      <c r="O35" s="21"/>
      <c r="P35" s="23"/>
      <c r="Q35" s="25"/>
      <c r="R35" s="21"/>
      <c r="S35" s="1"/>
    </row>
    <row r="36" spans="1:19" x14ac:dyDescent="0.35">
      <c r="A36" s="24">
        <v>44593</v>
      </c>
      <c r="B36" s="20">
        <v>2222413.6261051325</v>
      </c>
      <c r="C36" s="21">
        <f t="shared" si="3"/>
        <v>0.23590455655806924</v>
      </c>
      <c r="D36" s="21"/>
      <c r="E36" s="21"/>
      <c r="F36" s="21"/>
      <c r="G36" s="21"/>
      <c r="H36" s="21"/>
      <c r="I36" s="23"/>
      <c r="N36" s="21"/>
      <c r="O36" s="21"/>
      <c r="P36" s="23"/>
      <c r="Q36" s="25"/>
      <c r="R36" s="21"/>
      <c r="S36" s="1"/>
    </row>
    <row r="37" spans="1:19" x14ac:dyDescent="0.35">
      <c r="A37" s="24">
        <v>44621</v>
      </c>
      <c r="B37" s="20">
        <v>2841254.0252679572</v>
      </c>
      <c r="C37" s="21">
        <f t="shared" si="3"/>
        <v>0.24497193110512816</v>
      </c>
      <c r="D37" s="21"/>
      <c r="E37" s="21"/>
      <c r="F37" s="21"/>
      <c r="G37" s="21"/>
      <c r="H37" s="21"/>
      <c r="I37" s="23"/>
      <c r="N37" s="21"/>
      <c r="O37" s="21"/>
      <c r="P37" s="23"/>
      <c r="Q37" s="25"/>
      <c r="R37" s="21"/>
      <c r="S37" s="1"/>
    </row>
    <row r="38" spans="1:19" x14ac:dyDescent="0.35">
      <c r="A38" s="24">
        <v>44652</v>
      </c>
      <c r="B38" s="20">
        <v>2884254.0203305818</v>
      </c>
      <c r="C38" s="21">
        <f t="shared" si="3"/>
        <v>3.4774660529778754E-2</v>
      </c>
      <c r="D38" s="21"/>
      <c r="E38" s="21"/>
      <c r="F38" s="21"/>
      <c r="G38" s="21"/>
      <c r="H38" s="21"/>
      <c r="I38" s="23"/>
      <c r="N38" s="21"/>
      <c r="O38" s="21"/>
      <c r="P38" s="23"/>
      <c r="Q38" s="25"/>
      <c r="R38" s="21"/>
      <c r="S38" s="1"/>
    </row>
    <row r="39" spans="1:19" x14ac:dyDescent="0.35">
      <c r="A39" s="24">
        <v>44682</v>
      </c>
      <c r="B39" s="20">
        <v>3226969.4270105483</v>
      </c>
      <c r="C39" s="21">
        <f t="shared" si="3"/>
        <v>5.6248000790247506E-2</v>
      </c>
      <c r="D39" s="21"/>
      <c r="E39" s="21"/>
      <c r="F39" s="21"/>
      <c r="G39" s="21"/>
      <c r="H39" s="21"/>
      <c r="I39" s="23"/>
      <c r="N39" s="21"/>
      <c r="O39" s="21"/>
      <c r="P39" s="23"/>
      <c r="Q39" s="25"/>
      <c r="R39" s="21"/>
      <c r="S39" s="1"/>
    </row>
    <row r="40" spans="1:19" x14ac:dyDescent="0.35">
      <c r="A40" s="23"/>
      <c r="B40" s="23"/>
      <c r="C40" s="23"/>
      <c r="D40" s="23"/>
      <c r="E40" s="23"/>
      <c r="F40" s="23"/>
      <c r="G40" s="23"/>
      <c r="H40" s="23"/>
      <c r="I40" s="23"/>
      <c r="N40" s="23"/>
      <c r="O40" s="23"/>
      <c r="P40" s="23"/>
      <c r="Q40" s="23"/>
      <c r="R40" s="23"/>
    </row>
    <row r="41" spans="1:19" x14ac:dyDescent="0.35">
      <c r="A41" s="23"/>
      <c r="B41" s="23"/>
      <c r="C41" s="23"/>
      <c r="D41" s="23"/>
      <c r="E41" s="23"/>
      <c r="F41" s="23"/>
      <c r="G41" s="23"/>
      <c r="H41" s="23"/>
      <c r="I41" s="23"/>
      <c r="N41" s="23"/>
      <c r="O41" s="23"/>
      <c r="P41" s="23"/>
      <c r="Q41" s="23"/>
      <c r="R41" s="23"/>
    </row>
    <row r="42" spans="1:19" x14ac:dyDescent="0.35">
      <c r="A42" s="23"/>
      <c r="B42" s="23"/>
      <c r="C42" s="23"/>
      <c r="D42" s="23"/>
      <c r="E42" s="23"/>
      <c r="F42" s="23"/>
      <c r="G42" s="23"/>
      <c r="H42" s="23"/>
      <c r="I42" s="23"/>
      <c r="N42" s="23"/>
      <c r="O42" s="23"/>
      <c r="P42" s="23"/>
      <c r="Q42" s="23"/>
      <c r="R42" s="23"/>
    </row>
    <row r="43" spans="1:19" x14ac:dyDescent="0.35">
      <c r="A43" s="23"/>
      <c r="B43" s="23"/>
      <c r="C43" s="23"/>
      <c r="D43" s="23"/>
      <c r="E43" s="23"/>
      <c r="F43" s="23"/>
      <c r="G43" s="23"/>
      <c r="H43" s="23"/>
      <c r="I43" s="23"/>
      <c r="N43" s="23"/>
      <c r="O43" s="23"/>
      <c r="P43" s="23"/>
      <c r="Q43" s="23"/>
      <c r="R43" s="2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Correlations</vt:lpstr>
      <vt:lpstr>GCO</vt:lpstr>
      <vt:lpstr>GO</vt:lpstr>
      <vt:lpstr>GPS</vt:lpstr>
      <vt:lpstr>HD</vt:lpstr>
      <vt:lpstr>HIBB</vt:lpstr>
      <vt:lpstr>HLF</vt:lpstr>
      <vt:lpstr>JACK</vt:lpstr>
      <vt:lpstr>JILL</vt:lpstr>
      <vt:lpstr>JOAN</vt:lpstr>
      <vt:lpstr>JWN</vt:lpstr>
      <vt:lpstr>KIRK</vt:lpstr>
      <vt:lpstr>KR</vt:lpstr>
      <vt:lpstr>KSS</vt:lpstr>
      <vt:lpstr>LE</vt:lpstr>
      <vt:lpstr>LOCO</vt:lpstr>
      <vt:lpstr>LOW</vt:lpstr>
      <vt:lpstr>LULU</vt:lpstr>
      <vt:lpstr>M</vt:lpstr>
      <vt:lpstr>MCD</vt:lpstr>
      <vt:lpstr>MTCH</vt:lpstr>
      <vt:lpstr>MUSA</vt:lpstr>
      <vt:lpstr>NDLS</vt:lpstr>
      <vt:lpstr>NFLX</vt:lpstr>
      <vt:lpstr>NYT</vt:lpstr>
      <vt:lpstr>OLLI</vt:lpstr>
      <vt:lpstr>ORLY</vt:lpstr>
      <vt:lpstr>OSTK</vt:lpstr>
      <vt:lpstr>PBPB</vt:lpstr>
      <vt:lpstr>PETS</vt:lpstr>
      <vt:lpstr>PLAY</vt:lpstr>
      <vt:lpstr>PLCE</vt:lpstr>
      <vt:lpstr>PRTY</vt:lpstr>
      <vt:lpstr>PTON</vt:lpstr>
      <vt:lpstr>PZZA</vt:lpstr>
      <vt:lpstr>QRTEA</vt:lpstr>
      <vt:lpstr>QSR</vt:lpstr>
      <vt:lpstr>RH</vt:lpstr>
      <vt:lpstr>ROST</vt:lpstr>
      <vt:lpstr>RRGB</vt:lpstr>
      <vt:lpstr>RUTH</vt:lpstr>
      <vt:lpstr>SBH</vt:lpstr>
      <vt:lpstr>SBUX</vt:lpstr>
      <vt:lpstr>SCVL</vt:lpstr>
      <vt:lpstr>SEAS</vt:lpstr>
      <vt:lpstr>SFIX</vt:lpstr>
      <vt:lpstr>SFM</vt:lpstr>
      <vt:lpstr>SHAK</vt:lpstr>
      <vt:lpstr>SIX</vt:lpstr>
      <vt:lpstr>SPOT</vt:lpstr>
      <vt:lpstr>SPWH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Yehuda Colton</dc:creator>
  <cp:lastModifiedBy>Yehuda Colton</cp:lastModifiedBy>
  <dcterms:created xsi:type="dcterms:W3CDTF">2022-06-24T13:29:58Z</dcterms:created>
  <dcterms:modified xsi:type="dcterms:W3CDTF">2022-07-19T17:57:31Z</dcterms:modified>
</cp:coreProperties>
</file>