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Proyecto diseño\"/>
    </mc:Choice>
  </mc:AlternateContent>
  <xr:revisionPtr revIDLastSave="0" documentId="13_ncr:1_{4C534D49-95E9-4C47-977C-9B371421A2EC}" xr6:coauthVersionLast="47" xr6:coauthVersionMax="47" xr10:uidLastSave="{00000000-0000-0000-0000-000000000000}"/>
  <bookViews>
    <workbookView xWindow="-120" yWindow="-120" windowWidth="20730" windowHeight="11160" xr2:uid="{13D80EE5-DE57-40E6-9487-93912C76035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2" i="1" l="1"/>
  <c r="C24" i="1"/>
  <c r="C23" i="1"/>
  <c r="C32" i="1"/>
  <c r="C29" i="1"/>
  <c r="C30" i="1" s="1"/>
  <c r="C28" i="1"/>
  <c r="C27" i="1"/>
  <c r="C25" i="1"/>
  <c r="C21" i="1"/>
  <c r="H10" i="1"/>
  <c r="H9" i="1"/>
  <c r="H5" i="1"/>
  <c r="C34" i="1" l="1"/>
</calcChain>
</file>

<file path=xl/sharedStrings.xml><?xml version="1.0" encoding="utf-8"?>
<sst xmlns="http://schemas.openxmlformats.org/spreadsheetml/2006/main" count="71" uniqueCount="62">
  <si>
    <t>7/16 UNC x 1 1/4 in</t>
  </si>
  <si>
    <t>Designación</t>
  </si>
  <si>
    <t>Serie</t>
  </si>
  <si>
    <t>UNC</t>
  </si>
  <si>
    <t>Diámetro mayor nominal (in)</t>
  </si>
  <si>
    <t>Roscas por pulgada N</t>
  </si>
  <si>
    <t>Area esf. Tensión At (in^2)</t>
  </si>
  <si>
    <t>Area diametro menor Ar (in^2)</t>
  </si>
  <si>
    <t>Diámetro menor dr (in)</t>
  </si>
  <si>
    <t>Diámetro medio dm (in)</t>
  </si>
  <si>
    <t>Area diametro mayor Ad (in^2)</t>
  </si>
  <si>
    <t>Info tuerca</t>
  </si>
  <si>
    <t>Ancho</t>
  </si>
  <si>
    <t>Altura</t>
  </si>
  <si>
    <t>Agarre</t>
  </si>
  <si>
    <t>Variable</t>
  </si>
  <si>
    <t>Nomenc.</t>
  </si>
  <si>
    <t>Valor</t>
  </si>
  <si>
    <t>l</t>
  </si>
  <si>
    <t>Desfase roscas</t>
  </si>
  <si>
    <t>ñ</t>
  </si>
  <si>
    <t>Longitud perno</t>
  </si>
  <si>
    <t>L</t>
  </si>
  <si>
    <t>Se aproxima la solución a 1 1/4 in</t>
  </si>
  <si>
    <t>Longitud de rosca</t>
  </si>
  <si>
    <t>LT</t>
  </si>
  <si>
    <t>Longitud no roscada</t>
  </si>
  <si>
    <t>ld</t>
  </si>
  <si>
    <t>Longitud rascada en agarre</t>
  </si>
  <si>
    <t>lt</t>
  </si>
  <si>
    <t>Modulo E unión</t>
  </si>
  <si>
    <t>E</t>
  </si>
  <si>
    <t>Rigidez perno</t>
  </si>
  <si>
    <t>Modulo E perno</t>
  </si>
  <si>
    <t>E2</t>
  </si>
  <si>
    <t>Unidad</t>
  </si>
  <si>
    <t>Mpsi</t>
  </si>
  <si>
    <t>in</t>
  </si>
  <si>
    <t>Mlbf/in</t>
  </si>
  <si>
    <t>Rigidez elementos</t>
  </si>
  <si>
    <t>Kb</t>
  </si>
  <si>
    <t>Km</t>
  </si>
  <si>
    <t>Angulo cono de presión</t>
  </si>
  <si>
    <t>α</t>
  </si>
  <si>
    <t>Grados</t>
  </si>
  <si>
    <t>Radianes</t>
  </si>
  <si>
    <t>Tangente alpha</t>
  </si>
  <si>
    <t>Tan α</t>
  </si>
  <si>
    <t>Constante de rigidez</t>
  </si>
  <si>
    <t>C</t>
  </si>
  <si>
    <t>Sp</t>
  </si>
  <si>
    <t>Kpsi</t>
  </si>
  <si>
    <t>Resistencia  prueba mínima</t>
  </si>
  <si>
    <t>Precarga recomendada</t>
  </si>
  <si>
    <t>Fi</t>
  </si>
  <si>
    <t>Kip</t>
  </si>
  <si>
    <t>Fuerza de separación</t>
  </si>
  <si>
    <t>P</t>
  </si>
  <si>
    <t>kip</t>
  </si>
  <si>
    <t>Factor de carga</t>
  </si>
  <si>
    <t>n</t>
  </si>
  <si>
    <t>Información tornillo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</si>
</sst>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0" borderId="1" xfId="0" applyBorder="1"/>
    <xf numFmtId="12" fontId="0" fillId="4" borderId="1" xfId="0" applyNumberFormat="1" applyFill="1" applyBorder="1" applyAlignment="1">
      <alignment horizontal="center"/>
    </xf>
    <xf numFmtId="1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2" fontId="0" fillId="0" borderId="1" xfId="0" applyNumberForma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4.xml"/><Relationship Id="rId13" Type="http://schemas.openxmlformats.org/officeDocument/2006/relationships/image" Target="../media/image7.png"/><Relationship Id="rId18" Type="http://schemas.openxmlformats.org/officeDocument/2006/relationships/customXml" Target="../ink/ink9.xml"/><Relationship Id="rId3" Type="http://schemas.openxmlformats.org/officeDocument/2006/relationships/image" Target="../media/image2.png"/><Relationship Id="rId21" Type="http://schemas.openxmlformats.org/officeDocument/2006/relationships/image" Target="../media/image11.png"/><Relationship Id="rId7" Type="http://schemas.openxmlformats.org/officeDocument/2006/relationships/image" Target="../media/image4.png"/><Relationship Id="rId12" Type="http://schemas.openxmlformats.org/officeDocument/2006/relationships/customXml" Target="../ink/ink6.xml"/><Relationship Id="rId17" Type="http://schemas.openxmlformats.org/officeDocument/2006/relationships/image" Target="../media/image9.png"/><Relationship Id="rId2" Type="http://schemas.openxmlformats.org/officeDocument/2006/relationships/customXml" Target="../ink/ink1.xml"/><Relationship Id="rId16" Type="http://schemas.openxmlformats.org/officeDocument/2006/relationships/customXml" Target="../ink/ink8.xml"/><Relationship Id="rId20" Type="http://schemas.openxmlformats.org/officeDocument/2006/relationships/customXml" Target="../ink/ink10.xml"/><Relationship Id="rId1" Type="http://schemas.openxmlformats.org/officeDocument/2006/relationships/image" Target="../media/image1.png"/><Relationship Id="rId6" Type="http://schemas.openxmlformats.org/officeDocument/2006/relationships/customXml" Target="../ink/ink3.xml"/><Relationship Id="rId11" Type="http://schemas.openxmlformats.org/officeDocument/2006/relationships/image" Target="../media/image6.png"/><Relationship Id="rId5" Type="http://schemas.openxmlformats.org/officeDocument/2006/relationships/image" Target="../media/image3.png"/><Relationship Id="rId15" Type="http://schemas.openxmlformats.org/officeDocument/2006/relationships/image" Target="../media/image8.png"/><Relationship Id="rId23" Type="http://schemas.openxmlformats.org/officeDocument/2006/relationships/image" Target="../media/image12.png"/><Relationship Id="rId10" Type="http://schemas.openxmlformats.org/officeDocument/2006/relationships/customXml" Target="../ink/ink5.xml"/><Relationship Id="rId19" Type="http://schemas.openxmlformats.org/officeDocument/2006/relationships/image" Target="../media/image10.png"/><Relationship Id="rId4" Type="http://schemas.openxmlformats.org/officeDocument/2006/relationships/customXml" Target="../ink/ink2.xml"/><Relationship Id="rId9" Type="http://schemas.openxmlformats.org/officeDocument/2006/relationships/image" Target="../media/image5.png"/><Relationship Id="rId14" Type="http://schemas.openxmlformats.org/officeDocument/2006/relationships/customXml" Target="../ink/ink7.xml"/><Relationship Id="rId22" Type="http://schemas.openxmlformats.org/officeDocument/2006/relationships/customXml" Target="../ink/ink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28575</xdr:rowOff>
    </xdr:from>
    <xdr:to>
      <xdr:col>4</xdr:col>
      <xdr:colOff>285750</xdr:colOff>
      <xdr:row>13</xdr:row>
      <xdr:rowOff>184735</xdr:rowOff>
    </xdr:to>
    <xdr:pic>
      <xdr:nvPicPr>
        <xdr:cNvPr id="2" name="Imagen 1" descr="Uniones con tornillos - Curso: Ajuste y montaje de piezas sueltas en grupos  de estructuras sencillas. Material de trabajo para los aprendices: 1.  Finalidad de las uniones con tornillos">
          <a:extLst>
            <a:ext uri="{FF2B5EF4-FFF2-40B4-BE49-F238E27FC236}">
              <a16:creationId xmlns:a16="http://schemas.microsoft.com/office/drawing/2014/main" id="{3F2DFC4C-0350-48E2-B54C-EE4EA08482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09575"/>
          <a:ext cx="2428875" cy="2251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259920</xdr:colOff>
      <xdr:row>1</xdr:row>
      <xdr:rowOff>51420</xdr:rowOff>
    </xdr:from>
    <xdr:to>
      <xdr:col>3</xdr:col>
      <xdr:colOff>676440</xdr:colOff>
      <xdr:row>2</xdr:row>
      <xdr:rowOff>74400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5" name="Entrada de lápiz 4">
              <a:extLst>
                <a:ext uri="{FF2B5EF4-FFF2-40B4-BE49-F238E27FC236}">
                  <a16:creationId xmlns:a16="http://schemas.microsoft.com/office/drawing/2014/main" id="{8D8ED0C9-2C7A-4A2B-966D-E1C58EC69325}"/>
                </a:ext>
              </a:extLst>
            </xdr14:cNvPr>
            <xdr14:cNvContentPartPr/>
          </xdr14:nvContentPartPr>
          <xdr14:nvPr macro=""/>
          <xdr14:xfrm>
            <a:off x="2545920" y="241920"/>
            <a:ext cx="416520" cy="213480"/>
          </xdr14:xfrm>
        </xdr:contentPart>
      </mc:Choice>
      <mc:Fallback>
        <xdr:pic>
          <xdr:nvPicPr>
            <xdr:cNvPr id="5" name="Entrada de lápiz 4">
              <a:extLst>
                <a:ext uri="{FF2B5EF4-FFF2-40B4-BE49-F238E27FC236}">
                  <a16:creationId xmlns:a16="http://schemas.microsoft.com/office/drawing/2014/main" id="{8D8ED0C9-2C7A-4A2B-966D-E1C58EC69325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537280" y="233280"/>
              <a:ext cx="434160" cy="231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551880</xdr:colOff>
      <xdr:row>4</xdr:row>
      <xdr:rowOff>9120</xdr:rowOff>
    </xdr:from>
    <xdr:to>
      <xdr:col>0</xdr:col>
      <xdr:colOff>601200</xdr:colOff>
      <xdr:row>10</xdr:row>
      <xdr:rowOff>46560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10" name="Entrada de lápiz 9">
              <a:extLst>
                <a:ext uri="{FF2B5EF4-FFF2-40B4-BE49-F238E27FC236}">
                  <a16:creationId xmlns:a16="http://schemas.microsoft.com/office/drawing/2014/main" id="{F8881CDC-F48C-4092-A81B-AA30EA92DC32}"/>
                </a:ext>
              </a:extLst>
            </xdr14:cNvPr>
            <xdr14:cNvContentPartPr/>
          </xdr14:nvContentPartPr>
          <xdr14:nvPr macro=""/>
          <xdr14:xfrm>
            <a:off x="551880" y="771120"/>
            <a:ext cx="49320" cy="1180440"/>
          </xdr14:xfrm>
        </xdr:contentPart>
      </mc:Choice>
      <mc:Fallback>
        <xdr:pic>
          <xdr:nvPicPr>
            <xdr:cNvPr id="10" name="Entrada de lápiz 9">
              <a:extLst>
                <a:ext uri="{FF2B5EF4-FFF2-40B4-BE49-F238E27FC236}">
                  <a16:creationId xmlns:a16="http://schemas.microsoft.com/office/drawing/2014/main" id="{F8881CDC-F48C-4092-A81B-AA30EA92DC32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542880" y="762480"/>
              <a:ext cx="66960" cy="119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419760</xdr:colOff>
      <xdr:row>10</xdr:row>
      <xdr:rowOff>18120</xdr:rowOff>
    </xdr:from>
    <xdr:to>
      <xdr:col>0</xdr:col>
      <xdr:colOff>657360</xdr:colOff>
      <xdr:row>10</xdr:row>
      <xdr:rowOff>28560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97593BC0-76C8-4FDA-A368-70A9049CDE3F}"/>
                </a:ext>
              </a:extLst>
            </xdr14:cNvPr>
            <xdr14:cNvContentPartPr/>
          </xdr14:nvContentPartPr>
          <xdr14:nvPr macro=""/>
          <xdr14:xfrm>
            <a:off x="419760" y="1923120"/>
            <a:ext cx="237600" cy="10440"/>
          </xdr14:xfrm>
        </xdr:contentPart>
      </mc:Choice>
      <mc:Fallback>
        <xdr:pic>
          <xdr:nvPicPr>
            <xdr:cNvPr id="11" name="Entrada de lápiz 10">
              <a:extLst>
                <a:ext uri="{FF2B5EF4-FFF2-40B4-BE49-F238E27FC236}">
                  <a16:creationId xmlns:a16="http://schemas.microsoft.com/office/drawing/2014/main" id="{97593BC0-76C8-4FDA-A368-70A9049CDE3F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411120" y="1914480"/>
              <a:ext cx="255240" cy="2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429480</xdr:colOff>
      <xdr:row>3</xdr:row>
      <xdr:rowOff>178380</xdr:rowOff>
    </xdr:from>
    <xdr:to>
      <xdr:col>0</xdr:col>
      <xdr:colOff>666720</xdr:colOff>
      <xdr:row>4</xdr:row>
      <xdr:rowOff>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12" name="Entrada de lápiz 11">
              <a:extLst>
                <a:ext uri="{FF2B5EF4-FFF2-40B4-BE49-F238E27FC236}">
                  <a16:creationId xmlns:a16="http://schemas.microsoft.com/office/drawing/2014/main" id="{E0BFB071-6832-4562-9909-6934EFD79F3B}"/>
                </a:ext>
              </a:extLst>
            </xdr14:cNvPr>
            <xdr14:cNvContentPartPr/>
          </xdr14:nvContentPartPr>
          <xdr14:nvPr macro=""/>
          <xdr14:xfrm>
            <a:off x="429480" y="749880"/>
            <a:ext cx="237240" cy="12240"/>
          </xdr14:xfrm>
        </xdr:contentPart>
      </mc:Choice>
      <mc:Fallback>
        <xdr:pic>
          <xdr:nvPicPr>
            <xdr:cNvPr id="12" name="Entrada de lápiz 11">
              <a:extLst>
                <a:ext uri="{FF2B5EF4-FFF2-40B4-BE49-F238E27FC236}">
                  <a16:creationId xmlns:a16="http://schemas.microsoft.com/office/drawing/2014/main" id="{E0BFB071-6832-4562-9909-6934EFD79F3B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420840" y="741240"/>
              <a:ext cx="254880" cy="29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437760</xdr:colOff>
      <xdr:row>7</xdr:row>
      <xdr:rowOff>56820</xdr:rowOff>
    </xdr:from>
    <xdr:to>
      <xdr:col>0</xdr:col>
      <xdr:colOff>665640</xdr:colOff>
      <xdr:row>7</xdr:row>
      <xdr:rowOff>60780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13" name="Entrada de lápiz 12">
              <a:extLst>
                <a:ext uri="{FF2B5EF4-FFF2-40B4-BE49-F238E27FC236}">
                  <a16:creationId xmlns:a16="http://schemas.microsoft.com/office/drawing/2014/main" id="{420E1082-4E5B-4184-8823-C0D30B94A170}"/>
                </a:ext>
              </a:extLst>
            </xdr14:cNvPr>
            <xdr14:cNvContentPartPr/>
          </xdr14:nvContentPartPr>
          <xdr14:nvPr macro=""/>
          <xdr14:xfrm>
            <a:off x="437760" y="1390320"/>
            <a:ext cx="227880" cy="3960"/>
          </xdr14:xfrm>
        </xdr:contentPart>
      </mc:Choice>
      <mc:Fallback>
        <xdr:pic>
          <xdr:nvPicPr>
            <xdr:cNvPr id="13" name="Entrada de lápiz 12">
              <a:extLst>
                <a:ext uri="{FF2B5EF4-FFF2-40B4-BE49-F238E27FC236}">
                  <a16:creationId xmlns:a16="http://schemas.microsoft.com/office/drawing/2014/main" id="{420E1082-4E5B-4184-8823-C0D30B94A170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429120" y="1381680"/>
              <a:ext cx="245520" cy="2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1066440</xdr:colOff>
      <xdr:row>12</xdr:row>
      <xdr:rowOff>162000</xdr:rowOff>
    </xdr:from>
    <xdr:to>
      <xdr:col>4</xdr:col>
      <xdr:colOff>1066800</xdr:colOff>
      <xdr:row>12</xdr:row>
      <xdr:rowOff>162360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14" name="Entrada de lápiz 13">
              <a:extLst>
                <a:ext uri="{FF2B5EF4-FFF2-40B4-BE49-F238E27FC236}">
                  <a16:creationId xmlns:a16="http://schemas.microsoft.com/office/drawing/2014/main" id="{BA1A403B-8CD6-40D7-B890-B310ED59EDAF}"/>
                </a:ext>
              </a:extLst>
            </xdr14:cNvPr>
            <xdr14:cNvContentPartPr/>
          </xdr14:nvContentPartPr>
          <xdr14:nvPr macro=""/>
          <xdr14:xfrm>
            <a:off x="4114440" y="2448000"/>
            <a:ext cx="360" cy="360"/>
          </xdr14:xfrm>
        </xdr:contentPart>
      </mc:Choice>
      <mc:Fallback>
        <xdr:pic>
          <xdr:nvPicPr>
            <xdr:cNvPr id="14" name="Entrada de lápiz 13">
              <a:extLst>
                <a:ext uri="{FF2B5EF4-FFF2-40B4-BE49-F238E27FC236}">
                  <a16:creationId xmlns:a16="http://schemas.microsoft.com/office/drawing/2014/main" id="{BA1A403B-8CD6-40D7-B890-B310ED59EDAF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4105800" y="2439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306120</xdr:colOff>
      <xdr:row>4</xdr:row>
      <xdr:rowOff>39000</xdr:rowOff>
    </xdr:from>
    <xdr:to>
      <xdr:col>4</xdr:col>
      <xdr:colOff>1129440</xdr:colOff>
      <xdr:row>9</xdr:row>
      <xdr:rowOff>177660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30" name="Entrada de lápiz 29">
              <a:extLst>
                <a:ext uri="{FF2B5EF4-FFF2-40B4-BE49-F238E27FC236}">
                  <a16:creationId xmlns:a16="http://schemas.microsoft.com/office/drawing/2014/main" id="{9B1FE377-79D3-48C7-AB2B-9792E9273593}"/>
                </a:ext>
              </a:extLst>
            </xdr14:cNvPr>
            <xdr14:cNvContentPartPr/>
          </xdr14:nvContentPartPr>
          <xdr14:nvPr macro=""/>
          <xdr14:xfrm>
            <a:off x="3354120" y="801000"/>
            <a:ext cx="823320" cy="1091160"/>
          </xdr14:xfrm>
        </xdr:contentPart>
      </mc:Choice>
      <mc:Fallback>
        <xdr:pic>
          <xdr:nvPicPr>
            <xdr:cNvPr id="30" name="Entrada de lápiz 29">
              <a:extLst>
                <a:ext uri="{FF2B5EF4-FFF2-40B4-BE49-F238E27FC236}">
                  <a16:creationId xmlns:a16="http://schemas.microsoft.com/office/drawing/2014/main" id="{9B1FE377-79D3-48C7-AB2B-9792E9273593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3345120" y="792000"/>
              <a:ext cx="840960" cy="1108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132480</xdr:colOff>
      <xdr:row>4</xdr:row>
      <xdr:rowOff>140160</xdr:rowOff>
    </xdr:from>
    <xdr:to>
      <xdr:col>0</xdr:col>
      <xdr:colOff>502560</xdr:colOff>
      <xdr:row>5</xdr:row>
      <xdr:rowOff>181500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37" name="Entrada de lápiz 36">
              <a:extLst>
                <a:ext uri="{FF2B5EF4-FFF2-40B4-BE49-F238E27FC236}">
                  <a16:creationId xmlns:a16="http://schemas.microsoft.com/office/drawing/2014/main" id="{90590360-E246-4C0F-B14A-B516D159D770}"/>
                </a:ext>
              </a:extLst>
            </xdr14:cNvPr>
            <xdr14:cNvContentPartPr/>
          </xdr14:nvContentPartPr>
          <xdr14:nvPr macro=""/>
          <xdr14:xfrm>
            <a:off x="132480" y="902160"/>
            <a:ext cx="370080" cy="231840"/>
          </xdr14:xfrm>
        </xdr:contentPart>
      </mc:Choice>
      <mc:Fallback>
        <xdr:pic>
          <xdr:nvPicPr>
            <xdr:cNvPr id="37" name="Entrada de lápiz 36">
              <a:extLst>
                <a:ext uri="{FF2B5EF4-FFF2-40B4-BE49-F238E27FC236}">
                  <a16:creationId xmlns:a16="http://schemas.microsoft.com/office/drawing/2014/main" id="{90590360-E246-4C0F-B14A-B516D159D770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23480" y="893160"/>
              <a:ext cx="387720" cy="249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146160</xdr:colOff>
      <xdr:row>8</xdr:row>
      <xdr:rowOff>22920</xdr:rowOff>
    </xdr:from>
    <xdr:to>
      <xdr:col>0</xdr:col>
      <xdr:colOff>541440</xdr:colOff>
      <xdr:row>9</xdr:row>
      <xdr:rowOff>21420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42" name="Entrada de lápiz 41">
              <a:extLst>
                <a:ext uri="{FF2B5EF4-FFF2-40B4-BE49-F238E27FC236}">
                  <a16:creationId xmlns:a16="http://schemas.microsoft.com/office/drawing/2014/main" id="{569C9545-115D-4B9D-84E3-7EB690268DAB}"/>
                </a:ext>
              </a:extLst>
            </xdr14:cNvPr>
            <xdr14:cNvContentPartPr/>
          </xdr14:nvContentPartPr>
          <xdr14:nvPr macro=""/>
          <xdr14:xfrm>
            <a:off x="146160" y="1546920"/>
            <a:ext cx="395280" cy="189000"/>
          </xdr14:xfrm>
        </xdr:contentPart>
      </mc:Choice>
      <mc:Fallback>
        <xdr:pic>
          <xdr:nvPicPr>
            <xdr:cNvPr id="42" name="Entrada de lápiz 41">
              <a:extLst>
                <a:ext uri="{FF2B5EF4-FFF2-40B4-BE49-F238E27FC236}">
                  <a16:creationId xmlns:a16="http://schemas.microsoft.com/office/drawing/2014/main" id="{569C9545-115D-4B9D-84E3-7EB690268DAB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37160" y="1538280"/>
              <a:ext cx="412920" cy="20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330120</xdr:colOff>
      <xdr:row>11</xdr:row>
      <xdr:rowOff>153420</xdr:rowOff>
    </xdr:from>
    <xdr:to>
      <xdr:col>3</xdr:col>
      <xdr:colOff>330480</xdr:colOff>
      <xdr:row>11</xdr:row>
      <xdr:rowOff>153780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54" name="Entrada de lápiz 53">
              <a:extLst>
                <a:ext uri="{FF2B5EF4-FFF2-40B4-BE49-F238E27FC236}">
                  <a16:creationId xmlns:a16="http://schemas.microsoft.com/office/drawing/2014/main" id="{C0255B70-552C-4367-ABFA-C358D4681D1A}"/>
                </a:ext>
              </a:extLst>
            </xdr14:cNvPr>
            <xdr14:cNvContentPartPr/>
          </xdr14:nvContentPartPr>
          <xdr14:nvPr macro=""/>
          <xdr14:xfrm>
            <a:off x="2616120" y="2248920"/>
            <a:ext cx="360" cy="360"/>
          </xdr14:xfrm>
        </xdr:contentPart>
      </mc:Choice>
      <mc:Fallback>
        <xdr:pic>
          <xdr:nvPicPr>
            <xdr:cNvPr id="54" name="Entrada de lápiz 53">
              <a:extLst>
                <a:ext uri="{FF2B5EF4-FFF2-40B4-BE49-F238E27FC236}">
                  <a16:creationId xmlns:a16="http://schemas.microsoft.com/office/drawing/2014/main" id="{C0255B70-552C-4367-ABFA-C358D4681D1A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2607480" y="2240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1057080</xdr:colOff>
      <xdr:row>10</xdr:row>
      <xdr:rowOff>123960</xdr:rowOff>
    </xdr:from>
    <xdr:to>
      <xdr:col>4</xdr:col>
      <xdr:colOff>1057440</xdr:colOff>
      <xdr:row>10</xdr:row>
      <xdr:rowOff>124320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59" name="Entrada de lápiz 58">
              <a:extLst>
                <a:ext uri="{FF2B5EF4-FFF2-40B4-BE49-F238E27FC236}">
                  <a16:creationId xmlns:a16="http://schemas.microsoft.com/office/drawing/2014/main" id="{7316D7E7-7CA7-4955-9A21-BDA304B56BEA}"/>
                </a:ext>
              </a:extLst>
            </xdr14:cNvPr>
            <xdr14:cNvContentPartPr/>
          </xdr14:nvContentPartPr>
          <xdr14:nvPr macro=""/>
          <xdr14:xfrm>
            <a:off x="4105080" y="2028960"/>
            <a:ext cx="360" cy="360"/>
          </xdr14:xfrm>
        </xdr:contentPart>
      </mc:Choice>
      <mc:Fallback>
        <xdr:pic>
          <xdr:nvPicPr>
            <xdr:cNvPr id="59" name="Entrada de lápiz 58">
              <a:extLst>
                <a:ext uri="{FF2B5EF4-FFF2-40B4-BE49-F238E27FC236}">
                  <a16:creationId xmlns:a16="http://schemas.microsoft.com/office/drawing/2014/main" id="{7316D7E7-7CA7-4955-9A21-BDA304B56BEA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4096440" y="20199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11T04:27:29.8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1156 1 1345,'0'0'9921,"-31"19"-9590,-105 62 171,-142 76 3010,139-80-2881,126-70-572,-265 138 771,272-138-2046,18-5 363,24-6-3265,-25-1-535</inkml:trace>
  <inkml:trace contextRef="#ctx0" brushRef="#br0" timeOffset="1743.17">158 430 2353,'1'-1'6628,"3"1"-3381,25 2-2520,-20 4-497,0 0 1,0 1-1,0 0 0,9 10 0,28 22 161,28 10-188,-73-48 419,-1-2-607,1 0 0,-1 1 1,0-1-1,0 1 0,0-1 0,0 0 1,0 1-1,0-1 0,0 1 1,0-1-1,0 0 0,0 1 1,0-1-1,0 1 0,0-1 0,0 0 1,-1 1-1,1-1 0,0 1 1,0-1-1,-1 1 0,1-1 0,0 1 1,-1-1-1,1 1 0,-1-1 1,1 1-1,0-1 0,-2 0 1,-14-12 12,-1 0 1,0 1 0,-1 1 0,0 1 0,-28-12 0,45 22-53,-14 2-245,2 12 271,0-2 0,-1 1 0,0-2 0,-1 0 0,0-1 0,-1 0 0,0-2 0,-23 10 0,-18 1 118,56-18-178,16-1 44,23-3 29,-1-1-1,1-2 0,62-19 1,-19 5 29,-65 17-66,-1 1 1,1 1 0,17 0-1,-32 1-20,-1 1-23,0 0 71,0 1 605,-17-2-537,-156-6-106,173 6-10,-42 9-430,32-6 500,7-1-31,0-1-1,0 0 0,0 0 1,0 0-1,-1-1 0,1 1 1,0-1-1,0 1 0,-7-2 1,9 1 240,8-7-312,43-22 161,-50 29-68,-38 9-463,23-3 452,5-2-12,1 0 1,-1-1-1,0 0 0,-16 2 1,25-5-130,5-1-1058,2-1 1178,25-9 2,-1-1-1,-1-1 0,41-24 1,-68 36-274,-16 3-1541,-16 7-395,-7 4-1900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11T04:31:41.28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1 1 6227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11T04:32:00.892"/>
    </inkml:context>
    <inkml:brush xml:id="br0">
      <inkml:brushProperty name="width" value="0.05" units="cm"/>
      <inkml:brushProperty name="height" value="0.05" units="cm"/>
      <inkml:brushProperty name="color" value="#FFC114"/>
    </inkml:brush>
  </inkml:definitions>
  <inkml:trace contextRef="#ctx0" brushRef="#br0">1 0 24575,'0'0'-8191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11T04:29:16.1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81 1 24575,'0'49'0,"-3"-1"0,-10 67 0,8-76 0,-1 75 0,6-75 0,-10 72 0,-2-16 0,5 1 0,7 156 0,3-97 0,-1-35 0,-5 130 0,-10-179 0,9-51 0,0 0 0,-1 28 0,4 259 0,3-144 0,0-123 0,12 68 0,-3-38 0,1-1 0,-7-43 0,-1 0 0,2 37 0,-7-10 0,0-31 0,0 0 0,1 0 0,2 0 0,0-1 0,1 1 0,1 0 0,1-1 0,14 37 0,-13-43 0,-1 1 0,0 0 0,-2 0 0,4 33 0,3 14 0,-4-25-26,-2-1 0,-1 1 0,-5 63 0,1-34-1235,1-44-5565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11T04:29:21.16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660 29 24575,'-1'-1'0,"1"0"0,-1-1 0,1 1 0,-1 0 0,0 0 0,1 0 0,-1 0 0,0 0 0,0 0 0,0 0 0,1 0 0,-1 0 0,0 1 0,0-1 0,0 0 0,-1 1 0,1-1 0,0 0 0,0 1 0,0-1 0,0 1 0,0 0 0,-1-1 0,1 1 0,0 0 0,0 0 0,-3 0 0,-39-5 0,38 5 0,-372-3 64,195 5-1493,159-2-5397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11T04:29:22.38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659 34 24575,'-56'-21'0,"4"15"0,1 2 0,-1 2 0,-54 5 0,-2 0 0,49-4 0,-67 3 0,124-2-105,-1 0 0,0 1 0,0-1 0,0 1 0,1 0 0,-1 0 0,0 0 0,1 0 0,-1 0 0,1 1 0,-1-1 0,-2 3 0,-6 8-6721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11T04:29:23.76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24575,'557'0'0,"-505"5"-1365,-29 0-5461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11T04:29:56.18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11T04:30:32.99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 69 3346,'0'0'10183,"41"-2"-9247,11 1-645,126-7 763,3-2-205,74-7-727,-73-13-39,-179 29 736</inkml:trace>
  <inkml:trace contextRef="#ctx0" brushRef="#br0" timeOffset="1327.61">357 64 3954,'0'0'8337,"2"5"-7526,20 27 204,-17-26-946,0-1-1,-1 1 0,0 0 0,0 0 0,-1 1 1,0-1-1,0 1 0,0 0 0,-1 0 1,0-1-1,0 1 0,1 11 0,-4 15 168,0-1 45,2 0-1,0 0 1,3 0-1,11 56 0,37 91 91,34 218 0,-80-327-313,-5 130-1,-4-87-44,1-91-4,-1-1 1,-1 0-1,-1 1 1,-1-1-1,-1-1 0,-18 38 1,-4 15 4,-93 372 453,97-308-328,-3 13 437,17-86-408,2-1 0,3 2 0,3-1 0,6 79 0,-1-23 187,-2-120-355,0 13-87,0-11-275,0-12-320,0-21-3920,0 21-606</inkml:trace>
  <inkml:trace contextRef="#ctx0" brushRef="#br0" timeOffset="1964.41">0 3026 4818,'0'0'8228,"4"0"-7294,61 4 397,1-4 1,87-9 0,33-1 355,-143 10-1362,6-1-282,-11 2-9223</inkml:trace>
  <inkml:trace contextRef="#ctx0" brushRef="#br0" timeOffset="3156.83">899 1355 5827,'0'0'5407,"0"19"-5284,2 63-64,0-73 39,0 1 0,0-1-1,0 0 1,1 0 0,1 0 0,0-1 0,0 1-1,0-1 1,1 0 0,0 0 0,8 9 0,16 28 739,8 18-1568,-36-55-1656</inkml:trace>
  <inkml:trace contextRef="#ctx0" brushRef="#br0" timeOffset="3495.01">1275 1312 9316,'0'0'4610,"14"116"-4209,-14-69-113,0 1-208,0-1-32,0-4-32,0-5-32,0-1 16,0-9-48,0-1 16,0-5-64,0-3-160,0-2-321,0-6-527</inkml:trace>
  <inkml:trace contextRef="#ctx0" brushRef="#br0" timeOffset="3867.74">1584 1548 8948,'0'0'7289,"35"-8"-6892,107-25-143,-139 32-238,0 0 0,0 0 0,0 0 0,0 1 0,0-1 0,1 1 0,-1 0 0,0 0 0,0 0 0,1 0 0,-1 0 0,0 1 0,0 0 0,0-1 0,4 3 0,-6-3-9,-1 1-1,1 0 0,-1 0 0,1 0 1,-1-1-1,0 1 0,1 0 1,-1 0-1,0 0 0,1 0 0,-1 0 1,0 0-1,0 0 0,0-1 0,0 1 1,0 0-1,0 0 0,0 0 0,0 0 1,0 0-1,-1 0 0,1 0 0,-1 1 1,0 8 18,1-1-11,1 0 1,-2 0-1,1 0 0,-1 0 1,-1-1-1,1 1 0,-1 0 1,-1-1-1,0 1 0,0-1 1,-1 0-1,0 0 0,0 0 1,-1 0-1,-9 12 0,8-14 9,-30 46 660,35-50-640,0 0 1,-1 1-1,1-1 0,0 1 1,0-1-1,1 1 1,-1-1-1,1 1 0,-1 0 1,1-1-1,0 1 1,0-1-1,0 1 0,0 0 1,0-1-1,0 1 1,1 0-1,0-1 0,-1 1 1,2 2-1,0-3-41,0 0 0,0 0 0,0 0 0,1 0 0,-1-1 1,0 1-1,1-1 0,-1 0 0,1 1 0,0-1 0,-1 0 0,1 0 0,0-1 0,-1 1 0,1-1 0,0 1 0,0-1 0,0 0 1,4 0-1,5 1 1,64 4 158,120-5-1,-174-2-437,1 0 1,0-1 0,-1-2 0,0 0 0,0-1 0,0-1 0,40-20 0,-59 24-222,-1 2-948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11T04:30:39.26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0 528 6035,'0'0'8662,"3"-3"-6669,12 5-1933,1 1-1,-1 1 1,0 0-1,-1 0 0,1 2 1,-1 0-1,20 11 1,25 10-50,-22-11-66,-25-10-352,1 0 0,0-1-1,25 7 1,-34-12 724</inkml:trace>
  <inkml:trace contextRef="#ctx0" brushRef="#br0" timeOffset="338.09">0 528 1633</inkml:trace>
  <inkml:trace contextRef="#ctx0" brushRef="#br0" timeOffset="695.46">0 528 1633,'208'-70'3225,"-189"59"241,-31 6-1730,-39 5 299,45 0-1137,5 0-890,0 0 1,0 1 0,0-1 0,0 1 0,1-1 0,-1 1-1,0-1 1,0 1 0,1 0 0,-1-1 0,0 1 0,1 0-1,-1 0 1,1-1 0,-1 1 0,1 0 0,-1 0 0,1 0-1,-1 0 1,1-1 0,0 1 0,0 0 0,-1 0-1,1 0 1,0 0 0,0 0 0,0 0 0,0 0 0,0 1-1,0 36-66,0-31 68,0-5-26,0-1 0,0 1-1,1 0 1,-1 0 0,1 0 0,-1 0 0,1 0 0,-1-1 0,1 1 0,0 0 0,0-1 0,0 1 0,0 0 0,0-1-1,1 0 1,-1 1 0,0-1 0,1 0 0,-1 1 0,1-1 0,-1 0 0,1 0 0,0 0 0,-1 0 0,1 0 0,0-1 0,0 1-1,-1-1 1,1 1 0,0-1 0,0 1 0,3-1 0,9 2-63,0-1 0,1 0-1,21-3 1,-9 1 81,-18 1-6,0 0 0,0-1 0,0 0 0,0 0 0,0-1 0,0 0 0,-1-1 1,1 0-1,-1 0 0,0-1 0,0 0 0,0-1 0,0 1 0,-1-2 0,1 1 0,-1-1 0,-1 0 0,10-10 0,-15 14 42,1 1-1,-1-1 0,0 1 0,0-1 1,0 1-1,0-1 0,0 0 0,0 0 0,0 1 1,0-1-1,-1 0 0,1 0 0,-1 0 1,0 0-1,1 0 0,-1 0 0,0 0 1,0 0-1,0 0 0,0 0 0,-1 0 1,1 1-1,0-1 0,-1 0 0,1 0 1,-1 0-1,0 0 0,0 0 0,1 1 1,-1-1-1,-1 0 0,1 1 0,0-1 1,0 1-1,0-1 0,-1 1 0,1-1 0,-1 1 1,1 0-1,-1 0 0,0 0 0,1 0 1,-1 0-1,0 0 0,0 0 0,1 1 1,-1-1-1,-3 0 0,-31-5-128,0 1-1,-1 1 1,-51 3 0,86 1-8,0 0 0,0 0 1,0 0-1,0 0 0,0 1 1,0-1-1,0 1 0,0-1 1,0 1-1,0-1 1,0 1-1,0 0 0,-3 2 1,1 8-5018</inkml:trace>
  <inkml:trace contextRef="#ctx0" brushRef="#br0" timeOffset="1415.06">447 283 2945,'0'0'9274,"24"19"-7716,-18-16-1513,0 0 0,0 0 0,0-1-1,0 0 1,1-1 0,-1 1 0,1-1 0,0 0 0,-1-1-1,1 0 1,10 0 0,-14 0-36,-2-1-2,0 1 1,0 0-1,0-1 1,0 1 0,0-1-1,0 1 1,0-1-1,0 0 1,0 1-1,0-1 1,0 0-1,0 0 1,-1 0-1,1 1 1,0-1-1,-1 0 1,1 0-1,0 0 1,-1 0-1,1 0 1,-1 0-1,0 0 1,1 0 0,-1 0-1,0 0 1,0-1-1,1 1 1,-1 0-1,0 0 1,0 0-1,-1-2 1,2-46 131,-2 36-95,43 9-631,-41 4 475,37-3-389,-37 1 482,0 0 1,0 0-1,-1 1 0,1-1 1,0 0-1,-1 0 1,0 0-1,1 0 1,-1 0-1,0 0 1,0-1-1,0 1 1,0 0-1,-1-2 1,1-8 130,0 12-173,6 21-2263,-2-15 1489,1-1-1,-1 1 1,1-1-1,0-1 1,8 7-1,-8-9-1226</inkml:trace>
  <inkml:trace contextRef="#ctx0" brushRef="#br0" timeOffset="2158.51">742 129 4210,'0'0'6256,"3"1"-3680,18 13-2543,-16-7 23,31 35-478,-35-41 427,-1-1 0,1 1 0,0 0 0,-1-1 0,1 1 0,0 0 1,0-1-1,-1 1 0,1-1 0,0 1 0,0-1 0,0 1 0,0-1 0,0 0 0,0 1 0,0-1 0,0 0 0,0 0 0,0 0 0,0 0 0,0 0 0,-1 0 1,1 0-1,0 0 0,0 0 0,0 0 0,0 0 0,0-1 0,0 1 0,0 0 0,0-1 0,0 1 0,0-1 0,0 1 0,-1-1 0,1 1 0,0-1 0,0 0 0,-1 1 1,1-1-1,0 0 0,-1 1 0,1-1 0,-1 0 0,2-2 0,0-4 46,1 0 0,-1-1 1,0 1-1,-1-1 0,1 0 0,-2 1 1,1-15-1,5-32 19,-5 53-60,0 0 0,0 0 0,0 0 0,0 0-1,0 0 1,1 0 0,-1 1 0,0-1 0,1 0 0,-1 1 0,0-1-1,1 1 1,-1-1 0,1 1 0,-1 0 0,0 0 0,1 0 0,-1 0-1,1 0 1,-1 0 0,1 0 0,1 0 0,0 0 24,0 0 1,0 0-1,0 0 1,0-1-1,0 1 0,0-1 1,0 0-1,0 0 1,6-2-1,-7 1-108,1 0 0,0 1 0,0-1 0,0 1 0,-1-1-1,1 1 1,0 0 0,1 1 0,-1-1 0,0 0 0,0 1 0,0 0 0,0 0 0,6 0 0,16-1 137,-24 0-104,0 1 0,0 0 0,0 0 0,0-1 1,0 1-1,0-1 0,0 1 0,0-1 1,0 1-1,-1-1 0,1 0 0,0 1 0,0-1 1,-1 0-1,1 1 0,0-1 0,-1 0 1,1 0-1,-1 0 0,1 0 0,-1 0 0,1 0 1,-1 1-1,0-1 0,1 0 0,-1 0 1,0 0-1,0 0 0,0 0 0,1 0 0,-1 0 1,0 0-1,-1-1 0,1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11T04:30:43.25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0 364 7283,'0'0'5043,"6"-6"-4395,-1 1-515,1 0-1,0 0 1,0 0-1,1 0 1,-1 1 0,1 0-1,0 1 1,0 0-1,1 0 1,-1 0 0,1 1-1,-1 0 1,1 0-1,0 1 1,-1 0 0,10 0-1,-15 1-145,-1 0 0,0 0-1,1 0 1,-1 0 0,1 0-1,-1 0 1,1 0 0,-1 1-1,0-1 1,1 0-1,-1 1 1,0 0 0,1-1-1,-1 1 1,0 0 0,0-1-1,0 1 1,1 0 0,-1 0-1,0 0 1,0 0 0,0 0-1,0 0 1,-1 0 0,1 0-1,0 1 1,0-1 0,0 2-1,1 2 8,-1 0-1,-1 0 1,1 0 0,-1 0-1,0 0 1,0 9 0,-1 2 8,1-14-152,18-3-1182,11 3 1443,-28-1-107,0-1 0,0 1 1,-1 0-1,1 0 0,0 0 0,0 0 0,-1 0 0,1 0 0,0 0 0,-1 0 0,1 0 0,-1 0 0,0 0 0,1 0 0,-1 0 1,0 1-1,1-1 0,-1 0 0,0 0 0,0 0 0,0 1 0,0-1 0,-1 2 0,2 20 17,0-17-9,-1 0 0,1 0 0,-1 0 0,0-1 0,-1 1 0,0 0 0,0 0 0,0 0 0,0-1 0,-1 1 0,0-1 0,0 1 1,-3 4-1,5-9-152,-1-1 1,1 0-1,0 0 1,-1 0 0,1 1-1,0-1 1,-1 0 0,1 0-1,0 0 1,-1 0-1,1 0 1,0 0 0,-1 1-1,1-1 1,-1 0-1,1 0 1,0 0 0,-1 0-1,1 0 1,0-1 0,-1 1-1,1 0 1,-1 0-1,1 0 1,0 0 0,-1 0-1,1 0 1,0-1-1,-1 1 1,1 0 0,0 0-1,0 0 1,-1-1 0,1 1-1,0 0 1,0-1-1,-1 1 1,1 0 0,0 0-1,0-1 1,0 1 0,-1 0-1,1-1 1,0 1-1,0 0 1,0-1 0,0 1-1,0-1 1,-1-6-2697</inkml:trace>
  <inkml:trace contextRef="#ctx0" brushRef="#br0" timeOffset="614.29">342 291 4162,'0'0'6763,"11"-1"-5776,-1 1-822,0 1-1,0 0 0,0 0 1,0 1-1,-1 0 1,1 0-1,15 7 0,-17-7-113,-1 0 1,1 0-1,0-1 0,0 0 0,0 0 0,11-1 0,-18-43 280,-1-12-387,0 54-67,58 7-1075,-57-5 1140,1 0-1,0-1 1,0 1 0,0-1-1,0 1 1,0-1 0,0 0-1,0 0 1,0 0-1,0 0 1,0 0 0,0 0-1,0 0 1,0-1 0,0 1-1,0-1 1,0 1-1,0-1 1,-1 0 0,1 0-1,0 0 1,0 0 0,1-1-1,0-2-66,0 1 0,-1 0-1,0-1 1,0 1 0,0-1-1,0 0 1,0 0-1,1-6 1,14-26-393,-17 36 456,0 0-1,0 0 1,1 0-1,-1 0 1,0 0-1,0 0 1,0 0-1,0 0 1,0 0-1,1 0 1,-1 0-1,0 0 0,0 0 1,0 0-1,0 0 1,0 0-1,1 0 1,-1 0-1,0 0 1,0 0-1,0 0 1,0 0-1,0 0 1,0 0-1,1 0 1,-1 0-1,0 1 1,0-1-1,0 0 0,0 0 1,0 0-1,0 0 1,0 0-1,0 0 1,1 0-1,-1 1 1,0-1-1,0 0 1,0 0-1,0 0 1,0 0-1,0 0 1,0 0-1,0 1 1,0-1-1,0 0 1,0 0-1,0 0 0,0 0 1,0 0-1,0 1 1,0-1-1,0 0 1,0 0-1,0 0 1,0 0-1,0 0 1,0 1-1,0-1 1,-1 0-1,1 0 1,0 0-1,0 0 1</inkml:trace>
  <inkml:trace contextRef="#ctx0" brushRef="#br0" timeOffset="1226.29">713 105 6163,'0'0'2284,"8"2"-1503,4 2-570,1-1 0,0 0 0,0-1-1,0-1 1,1 0 0,14-1 0,-27 0-224,0 0 0,1-1 0,-1 1 0,0-1 0,1 1 1,-1-1-1,0 0 0,0 1 0,0-1 0,1 0 0,-1 0 0,0 0 1,0 0-1,0 0 0,0 0 0,-1 0 0,1 0 0,0 0 1,0 0-1,-1-1 0,1 1 0,0 0 0,-1-1 0,0 1 1,1 0-1,-1-1 0,0 1 0,1-2 0,2-43 1293,-3 41-669,0 4-339,21 3-28,-20-2-243,1 1-1,-1-1 0,0 1 1,1-1-1,-1 0 0,0 0 1,0 0-1,1 1 0,-1-1 1,0 0-1,1-1 0,-1 1 0,0 0 1,1 0-1,-1-1 0,0 1 1,0 0-1,1-1 0,-1 0 1,0 1-1,0-1 0,0 1 1,0-1-1,1 0 0,-1 0 0,0 0 1,-1 0-1,1 0 0,0 0 1,0 0-1,0 0 0,0 0 1,-1 0-1,1 0 0,-1 0 1,2-3-1,-2 3-4,1-1 0,0 1 1,0-1-1,0 1 0,0 0 0,0-1 1,1 1-1,-1 0 0,0 0 0,0 0 0,1 0 1,-1 0-1,1 0 0,-1 0 0,1 0 1,-1 1-1,1-1 0,-1 0 0,1 1 1,0-1-1,-1 1 0,1 0 0,0 0 1,0 0-1,-1 0 0,1 0 0,3 0 0,50 10-91,-44-7 21,32 3-1063,-16-5-2723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570EF-ECF2-4090-9359-4368EE2E51D2}">
  <dimension ref="A1:K34"/>
  <sheetViews>
    <sheetView tabSelected="1" workbookViewId="0">
      <selection activeCell="E34" sqref="E34"/>
    </sheetView>
  </sheetViews>
  <sheetFormatPr baseColWidth="10" defaultRowHeight="15" x14ac:dyDescent="0.25"/>
  <cols>
    <col min="1" max="1" width="26" customWidth="1"/>
    <col min="2" max="2" width="9.28515625" customWidth="1"/>
    <col min="5" max="5" width="32" customWidth="1"/>
    <col min="7" max="7" width="28.5703125" customWidth="1"/>
    <col min="8" max="8" width="15.5703125" customWidth="1"/>
    <col min="10" max="10" width="13.85546875" customWidth="1"/>
  </cols>
  <sheetData>
    <row r="1" spans="1:11" x14ac:dyDescent="0.25">
      <c r="E1" t="s">
        <v>0</v>
      </c>
      <c r="G1" s="9" t="s">
        <v>61</v>
      </c>
      <c r="H1" s="10"/>
      <c r="J1" s="1" t="s">
        <v>11</v>
      </c>
      <c r="K1" s="1"/>
    </row>
    <row r="2" spans="1:11" x14ac:dyDescent="0.25">
      <c r="G2" s="2" t="s">
        <v>2</v>
      </c>
      <c r="H2" s="3" t="s">
        <v>3</v>
      </c>
      <c r="J2" s="4" t="s">
        <v>1</v>
      </c>
      <c r="K2" s="5">
        <v>0.4375</v>
      </c>
    </row>
    <row r="3" spans="1:11" x14ac:dyDescent="0.25">
      <c r="G3" s="4" t="s">
        <v>1</v>
      </c>
      <c r="H3" s="11">
        <v>0.4375</v>
      </c>
      <c r="J3" s="4" t="s">
        <v>12</v>
      </c>
      <c r="K3" s="6">
        <v>0.6875</v>
      </c>
    </row>
    <row r="4" spans="1:11" x14ac:dyDescent="0.25">
      <c r="G4" s="4" t="s">
        <v>4</v>
      </c>
      <c r="H4" s="7">
        <v>0.4375</v>
      </c>
      <c r="J4" s="4" t="s">
        <v>13</v>
      </c>
      <c r="K4" s="6">
        <v>0.375</v>
      </c>
    </row>
    <row r="5" spans="1:11" x14ac:dyDescent="0.25">
      <c r="G5" s="4" t="s">
        <v>10</v>
      </c>
      <c r="H5" s="7">
        <f>(PI()*H4^2)/4</f>
        <v>0.15033011721279282</v>
      </c>
    </row>
    <row r="6" spans="1:11" x14ac:dyDescent="0.25">
      <c r="G6" s="4" t="s">
        <v>5</v>
      </c>
      <c r="H6" s="7">
        <v>14</v>
      </c>
    </row>
    <row r="7" spans="1:11" x14ac:dyDescent="0.25">
      <c r="G7" s="4" t="s">
        <v>6</v>
      </c>
      <c r="H7" s="7">
        <v>0.10630000000000001</v>
      </c>
    </row>
    <row r="8" spans="1:11" x14ac:dyDescent="0.25">
      <c r="G8" s="4" t="s">
        <v>7</v>
      </c>
      <c r="H8" s="7">
        <v>9.3299999999999994E-2</v>
      </c>
    </row>
    <row r="9" spans="1:11" x14ac:dyDescent="0.25">
      <c r="G9" s="4" t="s">
        <v>8</v>
      </c>
      <c r="H9" s="7">
        <f>SQRT((4*H8)/PI())</f>
        <v>0.34466396609420991</v>
      </c>
    </row>
    <row r="10" spans="1:11" x14ac:dyDescent="0.25">
      <c r="G10" s="4" t="s">
        <v>9</v>
      </c>
      <c r="H10" s="7">
        <f>(H9+H4)/2</f>
        <v>0.39108198304710495</v>
      </c>
    </row>
    <row r="16" spans="1:11" x14ac:dyDescent="0.25">
      <c r="A16" s="8" t="s">
        <v>15</v>
      </c>
      <c r="B16" s="8" t="s">
        <v>16</v>
      </c>
      <c r="C16" s="8" t="s">
        <v>17</v>
      </c>
      <c r="D16" s="8" t="s">
        <v>35</v>
      </c>
    </row>
    <row r="17" spans="1:5" x14ac:dyDescent="0.25">
      <c r="A17" s="4" t="s">
        <v>33</v>
      </c>
      <c r="B17" s="7" t="s">
        <v>31</v>
      </c>
      <c r="C17" s="7">
        <v>28.5</v>
      </c>
      <c r="D17" s="4" t="s">
        <v>36</v>
      </c>
    </row>
    <row r="18" spans="1:5" x14ac:dyDescent="0.25">
      <c r="A18" s="4" t="s">
        <v>30</v>
      </c>
      <c r="B18" s="7" t="s">
        <v>34</v>
      </c>
      <c r="C18" s="7">
        <v>29.5</v>
      </c>
      <c r="D18" s="4" t="s">
        <v>36</v>
      </c>
    </row>
    <row r="19" spans="1:5" x14ac:dyDescent="0.25">
      <c r="A19" s="4" t="s">
        <v>14</v>
      </c>
      <c r="B19" s="7" t="s">
        <v>18</v>
      </c>
      <c r="C19" s="6">
        <v>0.5</v>
      </c>
      <c r="D19" s="4" t="s">
        <v>37</v>
      </c>
    </row>
    <row r="20" spans="1:5" x14ac:dyDescent="0.25">
      <c r="A20" s="4" t="s">
        <v>19</v>
      </c>
      <c r="B20" s="7" t="s">
        <v>20</v>
      </c>
      <c r="C20" s="6">
        <v>0.18181818181818182</v>
      </c>
      <c r="D20" s="4" t="s">
        <v>37</v>
      </c>
    </row>
    <row r="21" spans="1:5" x14ac:dyDescent="0.25">
      <c r="A21" s="4" t="s">
        <v>21</v>
      </c>
      <c r="B21" s="7" t="s">
        <v>22</v>
      </c>
      <c r="C21" s="12">
        <f>C19+C20+K4</f>
        <v>1.0568181818181819</v>
      </c>
      <c r="D21" s="6">
        <v>1.25</v>
      </c>
      <c r="E21" t="s">
        <v>23</v>
      </c>
    </row>
    <row r="22" spans="1:5" x14ac:dyDescent="0.25">
      <c r="A22" s="4" t="s">
        <v>24</v>
      </c>
      <c r="B22" s="7" t="s">
        <v>25</v>
      </c>
      <c r="C22" s="7">
        <f>(2*H4)+1/4</f>
        <v>1.125</v>
      </c>
      <c r="D22" s="4" t="s">
        <v>37</v>
      </c>
    </row>
    <row r="23" spans="1:5" x14ac:dyDescent="0.25">
      <c r="A23" s="4" t="s">
        <v>26</v>
      </c>
      <c r="B23" s="7" t="s">
        <v>27</v>
      </c>
      <c r="C23" s="6">
        <f>D21-C22</f>
        <v>0.125</v>
      </c>
      <c r="D23" s="4" t="s">
        <v>37</v>
      </c>
    </row>
    <row r="24" spans="1:5" x14ac:dyDescent="0.25">
      <c r="A24" s="4" t="s">
        <v>28</v>
      </c>
      <c r="B24" s="7" t="s">
        <v>29</v>
      </c>
      <c r="C24" s="6">
        <f>C19-C23</f>
        <v>0.375</v>
      </c>
      <c r="D24" s="4" t="s">
        <v>37</v>
      </c>
    </row>
    <row r="25" spans="1:5" x14ac:dyDescent="0.25">
      <c r="A25" s="4" t="s">
        <v>32</v>
      </c>
      <c r="B25" s="7" t="s">
        <v>40</v>
      </c>
      <c r="C25" s="13">
        <f>(H5*H7*C17)/(H5*C24+H7*C23)</f>
        <v>6.5378143405941236</v>
      </c>
      <c r="D25" s="4" t="s">
        <v>38</v>
      </c>
    </row>
    <row r="26" spans="1:5" x14ac:dyDescent="0.25">
      <c r="A26" s="4" t="s">
        <v>42</v>
      </c>
      <c r="B26" s="14" t="s">
        <v>43</v>
      </c>
      <c r="C26" s="7">
        <v>30</v>
      </c>
      <c r="D26" s="4" t="s">
        <v>44</v>
      </c>
    </row>
    <row r="27" spans="1:5" x14ac:dyDescent="0.25">
      <c r="A27" s="4" t="s">
        <v>42</v>
      </c>
      <c r="B27" s="14" t="s">
        <v>43</v>
      </c>
      <c r="C27" s="7">
        <f>RADIANS(C26)</f>
        <v>0.52359877559829882</v>
      </c>
      <c r="D27" s="4" t="s">
        <v>45</v>
      </c>
    </row>
    <row r="28" spans="1:5" x14ac:dyDescent="0.25">
      <c r="A28" s="4" t="s">
        <v>46</v>
      </c>
      <c r="B28" s="14" t="s">
        <v>47</v>
      </c>
      <c r="C28" s="7">
        <f>TAN(C27)</f>
        <v>0.57735026918962573</v>
      </c>
      <c r="D28" s="4"/>
    </row>
    <row r="29" spans="1:5" x14ac:dyDescent="0.25">
      <c r="A29" s="4" t="s">
        <v>39</v>
      </c>
      <c r="B29" s="7" t="s">
        <v>41</v>
      </c>
      <c r="C29" s="13">
        <f>(C28*PI()*C18*H4)/(2*LN(5*(C28*C19+0.5*H4)/(C28*C19+2.5*H4)))</f>
        <v>19.27671000407399</v>
      </c>
      <c r="D29" s="4" t="s">
        <v>38</v>
      </c>
    </row>
    <row r="30" spans="1:5" x14ac:dyDescent="0.25">
      <c r="A30" s="4" t="s">
        <v>48</v>
      </c>
      <c r="B30" s="7" t="s">
        <v>49</v>
      </c>
      <c r="C30" s="4">
        <f>(C25)/(C25+C29)</f>
        <v>0.25326108098305838</v>
      </c>
      <c r="D30" s="4"/>
    </row>
    <row r="31" spans="1:5" x14ac:dyDescent="0.25">
      <c r="A31" s="4" t="s">
        <v>52</v>
      </c>
      <c r="B31" s="7" t="s">
        <v>50</v>
      </c>
      <c r="C31" s="7">
        <v>120</v>
      </c>
      <c r="D31" s="4" t="s">
        <v>51</v>
      </c>
    </row>
    <row r="32" spans="1:5" x14ac:dyDescent="0.25">
      <c r="A32" s="4" t="s">
        <v>53</v>
      </c>
      <c r="B32" s="7" t="s">
        <v>54</v>
      </c>
      <c r="C32" s="7">
        <f>0.75*H7*C31</f>
        <v>9.5670000000000002</v>
      </c>
      <c r="D32" s="4" t="s">
        <v>55</v>
      </c>
    </row>
    <row r="33" spans="1:4" x14ac:dyDescent="0.25">
      <c r="A33" s="4" t="s">
        <v>59</v>
      </c>
      <c r="B33" s="7" t="s">
        <v>60</v>
      </c>
      <c r="C33" s="7">
        <v>2</v>
      </c>
      <c r="D33" s="4"/>
    </row>
    <row r="34" spans="1:4" x14ac:dyDescent="0.25">
      <c r="A34" s="4" t="s">
        <v>56</v>
      </c>
      <c r="B34" s="7" t="s">
        <v>57</v>
      </c>
      <c r="C34" s="7">
        <f>(4*(C31*H7-C32))/(C30*C33)</f>
        <v>25.183498290551203</v>
      </c>
      <c r="D34" s="4" t="s">
        <v>58</v>
      </c>
    </row>
  </sheetData>
  <mergeCells count="2">
    <mergeCell ref="G1:H1"/>
    <mergeCell ref="J1:K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2022-02-11T04:23:02Z</dcterms:created>
  <dcterms:modified xsi:type="dcterms:W3CDTF">2022-02-11T09:10:44Z</dcterms:modified>
</cp:coreProperties>
</file>