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CALIDAD FINANCIERA UM V.4\4. BASE DE DATOS DOCUMENTOS\4.5.   FORMATOS\"/>
    </mc:Choice>
  </mc:AlternateContent>
  <bookViews>
    <workbookView xWindow="0" yWindow="0" windowWidth="9320" windowHeight="6360" firstSheet="2" activeTab="2"/>
  </bookViews>
  <sheets>
    <sheet name="Objetivos" sheetId="7" state="hidden" r:id="rId1"/>
    <sheet name="Plan Operativo" sheetId="6" state="hidden" r:id="rId2"/>
    <sheet name="Presupuesto" sheetId="2" r:id="rId3"/>
    <sheet name="Validación" sheetId="3" state="hidden" r:id="rId4"/>
  </sheets>
  <definedNames>
    <definedName name="_xlnm.Print_Area" localSheetId="2">Presupuesto!$A$1:$N$145</definedName>
    <definedName name="_xlnm.Print_Titles" localSheetId="1">'Plan Operativo'!$1:$10</definedName>
    <definedName name="_xlnm.Print_Titles" localSheetId="2">Presupuesto!$1:$7</definedName>
  </definedNames>
  <calcPr calcId="152511"/>
</workbook>
</file>

<file path=xl/calcChain.xml><?xml version="1.0" encoding="utf-8"?>
<calcChain xmlns="http://schemas.openxmlformats.org/spreadsheetml/2006/main">
  <c r="H18" i="2" l="1"/>
  <c r="H20" i="2"/>
  <c r="H21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G59" i="2"/>
  <c r="G61" i="2" s="1"/>
  <c r="G60" i="2"/>
  <c r="G62" i="2"/>
  <c r="G67" i="2"/>
  <c r="G68" i="2"/>
  <c r="G70" i="2"/>
  <c r="G71" i="2"/>
  <c r="G73" i="2"/>
  <c r="G72" i="2" s="1"/>
  <c r="G74" i="2"/>
  <c r="G79" i="2"/>
  <c r="G80" i="2"/>
  <c r="G82" i="2"/>
  <c r="G81" i="2" s="1"/>
  <c r="G83" i="2"/>
  <c r="G84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5" i="2"/>
  <c r="H116" i="2"/>
  <c r="N116" i="2" s="1"/>
  <c r="H117" i="2"/>
  <c r="H118" i="2"/>
  <c r="H122" i="2"/>
  <c r="H123" i="2"/>
  <c r="N123" i="2" s="1"/>
  <c r="L18" i="2"/>
  <c r="J20" i="2"/>
  <c r="L26" i="2" s="1"/>
  <c r="I20" i="2"/>
  <c r="M20" i="2" s="1"/>
  <c r="J21" i="2"/>
  <c r="L21" i="2" s="1"/>
  <c r="N21" i="2" s="1"/>
  <c r="I21" i="2"/>
  <c r="L25" i="2"/>
  <c r="N25" i="2" s="1"/>
  <c r="L29" i="2"/>
  <c r="N29" i="2" s="1"/>
  <c r="L37" i="2"/>
  <c r="N37" i="2" s="1"/>
  <c r="L39" i="2"/>
  <c r="L40" i="2"/>
  <c r="N40" i="2" s="1"/>
  <c r="L41" i="2"/>
  <c r="L42" i="2"/>
  <c r="N42" i="2" s="1"/>
  <c r="L43" i="2"/>
  <c r="L44" i="2"/>
  <c r="L45" i="2"/>
  <c r="L46" i="2"/>
  <c r="N46" i="2" s="1"/>
  <c r="L47" i="2"/>
  <c r="N47" i="2" s="1"/>
  <c r="L48" i="2"/>
  <c r="N48" i="2" s="1"/>
  <c r="L49" i="2"/>
  <c r="L50" i="2"/>
  <c r="N50" i="2" s="1"/>
  <c r="L51" i="2"/>
  <c r="N51" i="2" s="1"/>
  <c r="K59" i="2"/>
  <c r="K61" i="2" s="1"/>
  <c r="K60" i="2"/>
  <c r="K62" i="2"/>
  <c r="K67" i="2"/>
  <c r="K68" i="2"/>
  <c r="K70" i="2"/>
  <c r="K71" i="2"/>
  <c r="K73" i="2"/>
  <c r="K72" i="2" s="1"/>
  <c r="K74" i="2"/>
  <c r="K79" i="2"/>
  <c r="K80" i="2"/>
  <c r="K82" i="2"/>
  <c r="K81" i="2" s="1"/>
  <c r="K83" i="2"/>
  <c r="K84" i="2"/>
  <c r="L86" i="2"/>
  <c r="N86" i="2" s="1"/>
  <c r="L87" i="2"/>
  <c r="L88" i="2"/>
  <c r="L89" i="2"/>
  <c r="L90" i="2"/>
  <c r="N90" i="2" s="1"/>
  <c r="L91" i="2"/>
  <c r="L92" i="2"/>
  <c r="L93" i="2"/>
  <c r="L94" i="2"/>
  <c r="N94" i="2" s="1"/>
  <c r="L95" i="2"/>
  <c r="L96" i="2"/>
  <c r="L97" i="2"/>
  <c r="L98" i="2"/>
  <c r="N98" i="2" s="1"/>
  <c r="L99" i="2"/>
  <c r="L100" i="2"/>
  <c r="L101" i="2"/>
  <c r="L102" i="2"/>
  <c r="N102" i="2" s="1"/>
  <c r="L103" i="2"/>
  <c r="L104" i="2"/>
  <c r="L105" i="2"/>
  <c r="L106" i="2"/>
  <c r="N106" i="2" s="1"/>
  <c r="L107" i="2"/>
  <c r="L108" i="2"/>
  <c r="L109" i="2"/>
  <c r="L110" i="2"/>
  <c r="N110" i="2" s="1"/>
  <c r="L111" i="2"/>
  <c r="L112" i="2"/>
  <c r="L115" i="2"/>
  <c r="L116" i="2"/>
  <c r="L117" i="2"/>
  <c r="L118" i="2"/>
  <c r="L122" i="2"/>
  <c r="L123" i="2"/>
  <c r="N87" i="2"/>
  <c r="N88" i="2"/>
  <c r="N89" i="2"/>
  <c r="N91" i="2"/>
  <c r="N92" i="2"/>
  <c r="N93" i="2"/>
  <c r="N95" i="2"/>
  <c r="N96" i="2"/>
  <c r="N97" i="2"/>
  <c r="N99" i="2"/>
  <c r="N100" i="2"/>
  <c r="N101" i="2"/>
  <c r="N103" i="2"/>
  <c r="N104" i="2"/>
  <c r="N105" i="2"/>
  <c r="N107" i="2"/>
  <c r="N108" i="2"/>
  <c r="N109" i="2"/>
  <c r="N111" i="2"/>
  <c r="N112" i="2"/>
  <c r="N115" i="2"/>
  <c r="N117" i="2"/>
  <c r="N118" i="2"/>
  <c r="N122" i="2"/>
  <c r="N18" i="2"/>
  <c r="N39" i="2"/>
  <c r="N41" i="2"/>
  <c r="N43" i="2"/>
  <c r="N44" i="2"/>
  <c r="N45" i="2"/>
  <c r="N49" i="2"/>
  <c r="C12" i="2"/>
  <c r="M122" i="2"/>
  <c r="M118" i="2"/>
  <c r="M115" i="2"/>
  <c r="M116" i="2"/>
  <c r="M109" i="2"/>
  <c r="M108" i="2"/>
  <c r="M107" i="2"/>
  <c r="M110" i="2"/>
  <c r="M104" i="2"/>
  <c r="M100" i="2"/>
  <c r="M98" i="2"/>
  <c r="M89" i="2"/>
  <c r="M88" i="2"/>
  <c r="M87" i="2"/>
  <c r="M50" i="2"/>
  <c r="C10" i="2"/>
  <c r="C9" i="2"/>
  <c r="L11" i="2"/>
  <c r="C8" i="2"/>
  <c r="M86" i="2"/>
  <c r="M49" i="2"/>
  <c r="M43" i="2"/>
  <c r="M47" i="2"/>
  <c r="M45" i="2"/>
  <c r="M18" i="2"/>
  <c r="M39" i="2"/>
  <c r="M25" i="2"/>
  <c r="M23" i="2"/>
  <c r="M95" i="2"/>
  <c r="M94" i="2"/>
  <c r="M90" i="2"/>
  <c r="M21" i="2"/>
  <c r="M26" i="2"/>
  <c r="M27" i="2"/>
  <c r="M28" i="2"/>
  <c r="M29" i="2"/>
  <c r="M30" i="2"/>
  <c r="M31" i="2"/>
  <c r="M32" i="2"/>
  <c r="M33" i="2"/>
  <c r="M34" i="2"/>
  <c r="M35" i="2"/>
  <c r="M36" i="2"/>
  <c r="M37" i="2"/>
  <c r="E19" i="2"/>
  <c r="M24" i="2"/>
  <c r="M41" i="2"/>
  <c r="M123" i="2"/>
  <c r="M117" i="2"/>
  <c r="M92" i="2"/>
  <c r="M93" i="2"/>
  <c r="M96" i="2"/>
  <c r="M97" i="2"/>
  <c r="M99" i="2"/>
  <c r="M101" i="2"/>
  <c r="M102" i="2"/>
  <c r="M103" i="2"/>
  <c r="M105" i="2"/>
  <c r="M106" i="2"/>
  <c r="M111" i="2"/>
  <c r="M112" i="2"/>
  <c r="M91" i="2"/>
  <c r="M42" i="2"/>
  <c r="M44" i="2"/>
  <c r="M48" i="2"/>
  <c r="M46" i="2"/>
  <c r="M51" i="2"/>
  <c r="J11" i="6" l="1"/>
  <c r="C11" i="2" s="1"/>
  <c r="K66" i="2"/>
  <c r="K75" i="2" s="1"/>
  <c r="L65" i="2" s="1"/>
  <c r="G66" i="2"/>
  <c r="K78" i="2"/>
  <c r="L77" i="2" s="1"/>
  <c r="L24" i="2"/>
  <c r="N24" i="2" s="1"/>
  <c r="N26" i="2"/>
  <c r="G78" i="2"/>
  <c r="H77" i="2" s="1"/>
  <c r="K69" i="2"/>
  <c r="L33" i="2"/>
  <c r="N33" i="2" s="1"/>
  <c r="I19" i="2"/>
  <c r="G69" i="2"/>
  <c r="H54" i="2"/>
  <c r="G75" i="2"/>
  <c r="H65" i="2"/>
  <c r="N77" i="2"/>
  <c r="J12" i="6"/>
  <c r="L58" i="2"/>
  <c r="H58" i="2"/>
  <c r="H125" i="2"/>
  <c r="L36" i="2"/>
  <c r="N36" i="2" s="1"/>
  <c r="L32" i="2"/>
  <c r="N32" i="2" s="1"/>
  <c r="L28" i="2"/>
  <c r="N28" i="2" s="1"/>
  <c r="L35" i="2"/>
  <c r="N35" i="2" s="1"/>
  <c r="L31" i="2"/>
  <c r="N31" i="2" s="1"/>
  <c r="L27" i="2"/>
  <c r="N27" i="2" s="1"/>
  <c r="L23" i="2"/>
  <c r="N23" i="2" s="1"/>
  <c r="L20" i="2"/>
  <c r="N20" i="2" s="1"/>
  <c r="N54" i="2" s="1"/>
  <c r="L34" i="2"/>
  <c r="N34" i="2" s="1"/>
  <c r="L30" i="2"/>
  <c r="N30" i="2" s="1"/>
  <c r="N65" i="2" l="1"/>
  <c r="H11" i="6"/>
  <c r="H12" i="6" s="1"/>
  <c r="H127" i="2"/>
  <c r="N58" i="2"/>
  <c r="L54" i="2"/>
  <c r="H130" i="2" l="1"/>
  <c r="H129" i="2"/>
  <c r="L125" i="2"/>
  <c r="N125" i="2" l="1"/>
  <c r="N127" i="2" s="1"/>
  <c r="L127" i="2"/>
  <c r="H132" i="2"/>
  <c r="H135" i="2" s="1"/>
  <c r="L129" i="2" l="1"/>
  <c r="N129" i="2" s="1"/>
  <c r="L130" i="2"/>
  <c r="N130" i="2" s="1"/>
  <c r="N132" i="2"/>
  <c r="I11" i="6" l="1"/>
  <c r="I12" i="6" s="1"/>
  <c r="N135" i="2"/>
  <c r="C140" i="2" s="1"/>
  <c r="L132" i="2"/>
  <c r="L135" i="2" s="1"/>
</calcChain>
</file>

<file path=xl/comments1.xml><?xml version="1.0" encoding="utf-8"?>
<comments xmlns="http://schemas.openxmlformats.org/spreadsheetml/2006/main">
  <authors>
    <author>auxiliar4</author>
    <author>ypineda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Nombre del proyecto, por ejemplo pregrado en...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Ingrese el código del centro de utilidad asignado al proyecto, si el proyecto es nuevo el código es = NUEVO_AÑO
Ejemplo: NUEVO_2019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1" shapeId="0">
      <text>
        <r>
          <rPr>
            <sz val="9"/>
            <color indexed="81"/>
            <rFont val="Tahoma"/>
            <family val="2"/>
          </rPr>
          <t>Objetivo del proyecto. (máximo 400 caracteres)</t>
        </r>
      </text>
    </comment>
    <comment ref="F10" authorId="1" shapeId="0">
      <text>
        <r>
          <rPr>
            <sz val="9"/>
            <color indexed="81"/>
            <rFont val="Tahoma"/>
            <family val="2"/>
          </rPr>
          <t>Enumerar las principales actividades y/o tareas a realizar para la ejecución del proyecto</t>
        </r>
      </text>
    </comment>
    <comment ref="H10" authorId="1" shapeId="0">
      <text>
        <r>
          <rPr>
            <sz val="9"/>
            <color indexed="81"/>
            <rFont val="Tahoma"/>
            <family val="2"/>
          </rPr>
          <t xml:space="preserve">Se traslada automaticamente el renglón </t>
        </r>
        <r>
          <rPr>
            <b/>
            <sz val="9"/>
            <color indexed="81"/>
            <rFont val="Tahoma"/>
            <family val="2"/>
          </rPr>
          <t>TOTAL INGRESOS</t>
        </r>
        <r>
          <rPr>
            <sz val="9"/>
            <color indexed="81"/>
            <rFont val="Tahoma"/>
            <family val="2"/>
          </rPr>
          <t xml:space="preserve"> correspondiente al presupuesto detallado, teniendo en cuenta lo que se va ejecutar en el año.
En caso de no requerir presupuesto,  debe ir cero (0)</t>
        </r>
      </text>
    </comment>
    <comment ref="I10" authorId="1" shapeId="0">
      <text>
        <r>
          <rPr>
            <sz val="9"/>
            <color indexed="81"/>
            <rFont val="Tahoma"/>
            <family val="2"/>
          </rPr>
          <t xml:space="preserve">Se traslada automaticamente el renglón </t>
        </r>
        <r>
          <rPr>
            <b/>
            <sz val="9"/>
            <color indexed="81"/>
            <rFont val="Tahoma"/>
            <family val="2"/>
          </rPr>
          <t>TOTAL EGRESOS</t>
        </r>
        <r>
          <rPr>
            <sz val="9"/>
            <color indexed="81"/>
            <rFont val="Tahoma"/>
            <family val="2"/>
          </rPr>
          <t xml:space="preserve"> correspondiente al presupuesto detallado, teniendo en cuenta lo que se va ejecutar en el año.
En caso de no requerir presupuesto,  debe ir cero (0)</t>
        </r>
      </text>
    </comment>
    <comment ref="J10" authorId="1" shapeId="0">
      <text>
        <r>
          <rPr>
            <sz val="9"/>
            <color indexed="81"/>
            <rFont val="Tahoma"/>
            <family val="2"/>
          </rPr>
          <t xml:space="preserve">Se traslada automaticamente el renglón </t>
        </r>
        <r>
          <rPr>
            <b/>
            <sz val="9"/>
            <color indexed="81"/>
            <rFont val="Tahoma"/>
            <family val="2"/>
          </rPr>
          <t>TOTAL INVERSIONES</t>
        </r>
        <r>
          <rPr>
            <sz val="9"/>
            <color indexed="81"/>
            <rFont val="Tahoma"/>
            <family val="2"/>
          </rPr>
          <t xml:space="preserve"> correspondiente al presupuesto detallado, teniendo en cuenta lo que se va ejecutar en el año.
En caso de no requerir presupuesto,  debe ir cero (0)</t>
        </r>
      </text>
    </comment>
    <comment ref="K10" authorId="1" shapeId="0">
      <text>
        <r>
          <rPr>
            <sz val="9"/>
            <color indexed="81"/>
            <rFont val="Tahoma"/>
            <family val="2"/>
          </rPr>
          <t>Fecha en que se tiene  planeado iniciar la ejecución del proyecto</t>
        </r>
      </text>
    </comment>
    <comment ref="L10" authorId="1" shapeId="0">
      <text>
        <r>
          <rPr>
            <sz val="9"/>
            <color indexed="81"/>
            <rFont val="Tahoma"/>
            <family val="2"/>
          </rPr>
          <t>Fecha en la que se tiene planeado terminar el proyecto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Fecha de aprobación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auxiliar4</author>
    <author>User</author>
    <author>jairopinedacontabil</author>
  </authors>
  <commentList>
    <comment ref="F20" authorId="0" shapeId="0">
      <text>
        <r>
          <rPr>
            <b/>
            <sz val="9"/>
            <color indexed="81"/>
            <rFont val="Tahoma"/>
            <family val="2"/>
          </rPr>
          <t xml:space="preserve">Tarifa sin descuento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2" authorId="1" shapeId="0">
      <text>
        <r>
          <rPr>
            <sz val="8"/>
            <color indexed="81"/>
            <rFont val="Tahoma"/>
            <family val="2"/>
          </rPr>
          <t>Si necesita discriminar otros ingresos importantes, adicione la fila y discrimine el concepto, de lo contrario agregue el valor global de los otros ingresos.</t>
        </r>
      </text>
    </comment>
    <comment ref="B86" authorId="0" shapeId="0">
      <text>
        <r>
          <rPr>
            <b/>
            <sz val="9"/>
            <color indexed="81"/>
            <rFont val="Tahoma"/>
            <family val="2"/>
          </rPr>
          <t>Sólo para quienes tiene una contratación laboral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6" authorId="1" shapeId="0">
      <text>
        <r>
          <rPr>
            <sz val="8"/>
            <color indexed="81"/>
            <rFont val="Tahoma"/>
            <family val="2"/>
          </rPr>
          <t>En este rubro se incluyen:
- Servicios públicos
- Internet
- Vigilancia
- Correspondencia
- Otros</t>
        </r>
      </text>
    </comment>
    <comment ref="B101" authorId="2" shapeId="0">
      <text>
        <r>
          <rPr>
            <sz val="8"/>
            <color indexed="81"/>
            <rFont val="Tahoma"/>
            <family val="2"/>
          </rPr>
          <t xml:space="preserve">En caso de requerir transporte internacional, deberá agregar una nueva fila y especificarlo
</t>
        </r>
      </text>
    </comment>
    <comment ref="C129" authorId="2" shapeId="0">
      <text>
        <r>
          <rPr>
            <sz val="8"/>
            <color indexed="81"/>
            <rFont val="Tahoma"/>
            <family val="2"/>
          </rPr>
          <t>Ingrese el porcentaje de participación establecido en el convenio que debe ser pagado.</t>
        </r>
      </text>
    </comment>
    <comment ref="C130" authorId="2" shapeId="0">
      <text>
        <r>
          <rPr>
            <sz val="8"/>
            <color indexed="81"/>
            <rFont val="Tahoma"/>
            <family val="2"/>
          </rPr>
          <t>Ingrese el porcentaje de participación establecido en el convenio que debe ser pagado.</t>
        </r>
      </text>
    </comment>
  </commentList>
</comments>
</file>

<file path=xl/sharedStrings.xml><?xml version="1.0" encoding="utf-8"?>
<sst xmlns="http://schemas.openxmlformats.org/spreadsheetml/2006/main" count="535" uniqueCount="472">
  <si>
    <t>Derechos de grado</t>
  </si>
  <si>
    <t>INGRESOS</t>
  </si>
  <si>
    <t>EGRESOS</t>
  </si>
  <si>
    <t>Secretaria</t>
  </si>
  <si>
    <t>Otros ingresos</t>
  </si>
  <si>
    <t>Factor prestacional</t>
  </si>
  <si>
    <t>Transporte</t>
  </si>
  <si>
    <t>Alimentación</t>
  </si>
  <si>
    <t xml:space="preserve">Hospedaje </t>
  </si>
  <si>
    <t>Utiles papaleria y fotocopias</t>
  </si>
  <si>
    <t>Inversiones</t>
  </si>
  <si>
    <t>Publicaciones y revistas</t>
  </si>
  <si>
    <t>Fecha inicio:</t>
  </si>
  <si>
    <t>Publicidad y propaganda</t>
  </si>
  <si>
    <t>TOTAL INGRESOS</t>
  </si>
  <si>
    <t>En convenio con:</t>
  </si>
  <si>
    <t>Intereses de financiación</t>
  </si>
  <si>
    <t>TOTAL EGRESOS</t>
  </si>
  <si>
    <t>Valor Unitario</t>
  </si>
  <si>
    <t>Valor Total</t>
  </si>
  <si>
    <t>Validación</t>
  </si>
  <si>
    <t>Und.</t>
  </si>
  <si>
    <t>horas</t>
  </si>
  <si>
    <t>Noche</t>
  </si>
  <si>
    <t>Tiquete</t>
  </si>
  <si>
    <t>Descuento egresados</t>
  </si>
  <si>
    <t>TOTAL</t>
  </si>
  <si>
    <t>VALOR TOTAL</t>
  </si>
  <si>
    <t>Valor Parcial</t>
  </si>
  <si>
    <t>Vr. Unit</t>
  </si>
  <si>
    <t>Q.</t>
  </si>
  <si>
    <t>Inscripciones o reingreso</t>
  </si>
  <si>
    <t>Honorarios y servicios</t>
  </si>
  <si>
    <t>cantidad</t>
  </si>
  <si>
    <t>Factor de admon y logistica</t>
  </si>
  <si>
    <t>SUPERAVIT O DEFICIT NETO</t>
  </si>
  <si>
    <t>OBSERVACIONES:</t>
  </si>
  <si>
    <t>Bibliografia</t>
  </si>
  <si>
    <t>Arrendamientos (equipos o locaciones)</t>
  </si>
  <si>
    <t>Coordinación general</t>
  </si>
  <si>
    <t>Equipos (explicar)</t>
  </si>
  <si>
    <t>Participación convenio 1</t>
  </si>
  <si>
    <t>Participación convenio 2</t>
  </si>
  <si>
    <t>Docentes tiempo completo</t>
  </si>
  <si>
    <t>Docentes medio tiempo</t>
  </si>
  <si>
    <t>Docentes catedráticos</t>
  </si>
  <si>
    <t>Contribuciones y afiliaciones</t>
  </si>
  <si>
    <t xml:space="preserve">Seguros estudiantil y otros </t>
  </si>
  <si>
    <t>Gastos legales (MEN, contratos, otros)</t>
  </si>
  <si>
    <t>Elementos de aseo y cafetería</t>
  </si>
  <si>
    <t>Actividades culturales y civicas</t>
  </si>
  <si>
    <t>Contrucciones y edificaciones</t>
  </si>
  <si>
    <t>4. Plan de proyección social</t>
  </si>
  <si>
    <t>Facultad - División:</t>
  </si>
  <si>
    <t>5. Plan de administración y gestión</t>
  </si>
  <si>
    <t>6. Plan División de desarrollo humano</t>
  </si>
  <si>
    <t>7. Plan de autoevaluación y regulación</t>
  </si>
  <si>
    <t>DD/MM/AA</t>
  </si>
  <si>
    <t>Fecha terminación:</t>
  </si>
  <si>
    <t>Pesona responsable:</t>
  </si>
  <si>
    <t>DIRECCION ADMINISTRATIVA Y FINANCIERA</t>
  </si>
  <si>
    <t>PERIODO  1</t>
  </si>
  <si>
    <t>PERIODO  2</t>
  </si>
  <si>
    <t>GASTOS DE ADMINISTRACION</t>
  </si>
  <si>
    <t>GASTOS DE OPERACIÓN</t>
  </si>
  <si>
    <t>Con vinculo laboral</t>
  </si>
  <si>
    <t>Docentes locales</t>
  </si>
  <si>
    <t>1. Plan de investigación y posgrados</t>
  </si>
  <si>
    <t>2. Plan de educación a distancia y virtual</t>
  </si>
  <si>
    <t xml:space="preserve">3. Plan desarrollo Facultad, Programa - Departamento </t>
  </si>
  <si>
    <t>Funcionario 2</t>
  </si>
  <si>
    <t xml:space="preserve">Funcionario 1 </t>
  </si>
  <si>
    <t>Sub_total</t>
  </si>
  <si>
    <t>Matriculas antiguos</t>
  </si>
  <si>
    <t>Matriculas extraordinarias</t>
  </si>
  <si>
    <t>Funcionario 1</t>
  </si>
  <si>
    <t>Matriculas nuevos</t>
  </si>
  <si>
    <t>Practicantes</t>
  </si>
  <si>
    <t>mes</t>
  </si>
  <si>
    <t>Otros Honorarios</t>
  </si>
  <si>
    <t>Cursos de vacaciones</t>
  </si>
  <si>
    <t>Otros egresos</t>
  </si>
  <si>
    <t>Gastos personal</t>
  </si>
  <si>
    <t>Docentes Nacionales</t>
  </si>
  <si>
    <t>Descuento Conven.Asprofum</t>
  </si>
  <si>
    <t>Descuento Conven. Asoden</t>
  </si>
  <si>
    <t>Descuento Monitoria academica</t>
  </si>
  <si>
    <t>Descuento Monitoria administrativa</t>
  </si>
  <si>
    <t>Descuento Comité de programa</t>
  </si>
  <si>
    <t>Descuento Consejo Académico</t>
  </si>
  <si>
    <t>Descuento Consejo Superior</t>
  </si>
  <si>
    <t>Descuento Consejo Facultad</t>
  </si>
  <si>
    <t>Descuento grupo familiar</t>
  </si>
  <si>
    <t>Otras Becas y beneficios</t>
  </si>
  <si>
    <t>Matriculas Ordinarias</t>
  </si>
  <si>
    <t>Descuento Beca 40 años</t>
  </si>
  <si>
    <t>Valor total descuentos</t>
  </si>
  <si>
    <t>A. Facultad De Ciencias Sociales Y Humanas</t>
  </si>
  <si>
    <t>B. Facultad De Ciencias Cont.Econo. Y Admin</t>
  </si>
  <si>
    <t>C. Facultad De Ciencias Juridicas</t>
  </si>
  <si>
    <t>D. Facultad De Ciencias E Ingenieria</t>
  </si>
  <si>
    <t>E. Facultad De Ciencias De La Salud</t>
  </si>
  <si>
    <t>K. Consejos</t>
  </si>
  <si>
    <t>L. Rectoria</t>
  </si>
  <si>
    <t>M. Vicerrectoria</t>
  </si>
  <si>
    <t>R. Division Desarrollo Humano</t>
  </si>
  <si>
    <t>S. Direccion Administrativa Y Financiera</t>
  </si>
  <si>
    <t>T. Direccion Docencia</t>
  </si>
  <si>
    <t>U. Direccion De Investigaciones Y Posgrados</t>
  </si>
  <si>
    <t>V. Direccion De Proyeccion Social</t>
  </si>
  <si>
    <t>W. Direccion De  Comunicaciones Y Mercadeo</t>
  </si>
  <si>
    <t>Dotación empleados</t>
  </si>
  <si>
    <t>Servicio de Vigilancia</t>
  </si>
  <si>
    <t>Servicios de aseo</t>
  </si>
  <si>
    <t>Servicios (internet.correp. Otros)</t>
  </si>
  <si>
    <t>Nombre Proyecto:</t>
  </si>
  <si>
    <t>Código Centro de Utilidad:</t>
  </si>
  <si>
    <t>Descuento Beca Bien Tarifa 2016 y años anteriores</t>
  </si>
  <si>
    <t>Descuento Beca Bien Tarifa 2017 al 2019</t>
  </si>
  <si>
    <t>% Dcto
Tarifa 2016 y años anteriores</t>
  </si>
  <si>
    <t>% Dcto2
Tarifa 2017 y 2018</t>
  </si>
  <si>
    <t>Derecho</t>
  </si>
  <si>
    <t>Mercadeo Nacional e Internacional</t>
  </si>
  <si>
    <t>Ingeniería de Sistemas y Telecomunicaciones</t>
  </si>
  <si>
    <t>Licenciatura en educacion con enfasis en ingles (Convenio)</t>
  </si>
  <si>
    <t>Programa con dcto beca bien</t>
  </si>
  <si>
    <t>Administracion de empresas Y Contaduria Publica</t>
  </si>
  <si>
    <t xml:space="preserve">Devolución matriculas </t>
  </si>
  <si>
    <t>Homologaciones</t>
  </si>
  <si>
    <t>Certificados</t>
  </si>
  <si>
    <t>Adiciones y cancelaciones</t>
  </si>
  <si>
    <t xml:space="preserve">Habilitaciones y Supletorios </t>
  </si>
  <si>
    <t>Recuperaciones</t>
  </si>
  <si>
    <t>Viaticos</t>
  </si>
  <si>
    <t>Plan Presupuestal</t>
  </si>
  <si>
    <t>Facultad - División</t>
  </si>
  <si>
    <t>NOMBRE PROYECTO</t>
  </si>
  <si>
    <t>TAREAS/ACTIVIDADES/ACCIONES</t>
  </si>
  <si>
    <t>PPTO INGRESOS</t>
  </si>
  <si>
    <t>PPTO EGRESOS</t>
  </si>
  <si>
    <t>INICIO</t>
  </si>
  <si>
    <t>FIN</t>
  </si>
  <si>
    <t>FACULTAD - DIRECCIÓN</t>
  </si>
  <si>
    <t>PERIODO</t>
  </si>
  <si>
    <t>OBJETIVO ESTRATEGICO</t>
  </si>
  <si>
    <t>OBJETIVO DEL PROYECTO</t>
  </si>
  <si>
    <t>SUB-TOTAL EGRESOS</t>
  </si>
  <si>
    <t>INDICADOR DE CUMPLIMIENTO</t>
  </si>
  <si>
    <t>CODIGO CENTRO DE UTILIDAD</t>
  </si>
  <si>
    <t>RESPONSABLE</t>
  </si>
  <si>
    <t>Asesoria y consultoria</t>
  </si>
  <si>
    <t>Gastos deportivos y recreación</t>
  </si>
  <si>
    <t>Gastos medicos y medicamentos</t>
  </si>
  <si>
    <t>Mantenimiento y reparaciones</t>
  </si>
  <si>
    <t>Adecuaciones e instalaciones</t>
  </si>
  <si>
    <t>Suscrip.periodicos y revistas</t>
  </si>
  <si>
    <t>Taxis y buses</t>
  </si>
  <si>
    <t>Casino, restaurantes</t>
  </si>
  <si>
    <t>Material educativo</t>
  </si>
  <si>
    <t>Muebles, sillas, escritorios etc.</t>
  </si>
  <si>
    <t>Equipos de procesamiento de datos</t>
  </si>
  <si>
    <t>Eq. radio, tv, audio y video</t>
  </si>
  <si>
    <t>Programas para computador</t>
  </si>
  <si>
    <t>Equipo medico cientifico</t>
  </si>
  <si>
    <t>Cont. y/o afiliaciones a bases de datos</t>
  </si>
  <si>
    <t xml:space="preserve">Inscripciones y matriculas </t>
  </si>
  <si>
    <t>Código:</t>
  </si>
  <si>
    <t>Versión:</t>
  </si>
  <si>
    <t>PRESUPUESTO PREGRADO, DEPARTAMENTO</t>
  </si>
  <si>
    <t>Fecha:</t>
  </si>
  <si>
    <t>Cargo:</t>
  </si>
  <si>
    <t>Revisó:</t>
  </si>
  <si>
    <t>Elaboró:</t>
  </si>
  <si>
    <t>Aprobó:</t>
  </si>
  <si>
    <t>Fecha de elaboración:</t>
  </si>
  <si>
    <t>Fecha de última actualización:</t>
  </si>
  <si>
    <t xml:space="preserve"> (dd/mm/aa)</t>
  </si>
  <si>
    <t>PLAN OPERATIVO</t>
  </si>
  <si>
    <t>Objetivos Estratégicos</t>
  </si>
  <si>
    <r>
      <rPr>
        <b/>
        <sz val="12"/>
        <rFont val="Calibri"/>
        <family val="2"/>
      </rPr>
      <t>Objetivos Específicos</t>
    </r>
  </si>
  <si>
    <r>
      <rPr>
        <b/>
        <sz val="12"/>
        <rFont val="Calibri"/>
        <family val="2"/>
      </rPr>
      <t>Responsable</t>
    </r>
  </si>
  <si>
    <t>1.  Consolidar la  gestión  curricular de</t>
  </si>
  <si>
    <r>
      <rPr>
        <sz val="12"/>
        <rFont val="Calibri"/>
        <family val="2"/>
      </rPr>
      <t>1.1 Analizar y evaluar los resultados de las pruebas</t>
    </r>
  </si>
  <si>
    <r>
      <rPr>
        <sz val="12"/>
        <rFont val="Calibri"/>
        <family val="2"/>
      </rPr>
      <t>Vicerrectoría</t>
    </r>
  </si>
  <si>
    <t>los programas de pregrado y</t>
  </si>
  <si>
    <r>
      <rPr>
        <sz val="12"/>
        <rFont val="Calibri"/>
        <family val="2"/>
      </rPr>
      <t>Saber Pro y del MIDE</t>
    </r>
  </si>
  <si>
    <r>
      <rPr>
        <sz val="12"/>
        <rFont val="Calibri"/>
        <family val="2"/>
      </rPr>
      <t>Comité Central de Currículo</t>
    </r>
  </si>
  <si>
    <t>Postgrado</t>
  </si>
  <si>
    <r>
      <rPr>
        <sz val="12"/>
        <rFont val="Calibri"/>
        <family val="2"/>
      </rPr>
      <t>1.2  Evaluar,  mantener  y  mejorar  los  currículos  de</t>
    </r>
  </si>
  <si>
    <r>
      <rPr>
        <sz val="12"/>
        <rFont val="Calibri"/>
        <family val="2"/>
      </rPr>
      <t>Asesor de Rectoría en Planeación</t>
    </r>
  </si>
  <si>
    <r>
      <rPr>
        <sz val="12"/>
        <rFont val="Calibri"/>
        <family val="2"/>
      </rPr>
      <t>los programas a luz de las nuevas tendencias y los</t>
    </r>
  </si>
  <si>
    <r>
      <rPr>
        <sz val="12"/>
        <rFont val="Calibri"/>
        <family val="2"/>
      </rPr>
      <t>Planeación Académica</t>
    </r>
  </si>
  <si>
    <r>
      <rPr>
        <sz val="12"/>
        <rFont val="Calibri"/>
        <family val="2"/>
      </rPr>
      <t>resultados de las pruebas Saber Pro y MIDE</t>
    </r>
  </si>
  <si>
    <r>
      <rPr>
        <sz val="12"/>
        <rFont val="Calibri"/>
        <family val="2"/>
      </rPr>
      <t>Dirección Docencia</t>
    </r>
  </si>
  <si>
    <r>
      <rPr>
        <sz val="12"/>
        <rFont val="Calibri"/>
        <family val="2"/>
      </rPr>
      <t>1.3 Diseñar e implementar guía metodológica para</t>
    </r>
  </si>
  <si>
    <r>
      <rPr>
        <sz val="12"/>
        <rFont val="Calibri"/>
        <family val="2"/>
      </rPr>
      <t>Decanos</t>
    </r>
  </si>
  <si>
    <r>
      <rPr>
        <sz val="12"/>
        <rFont val="Calibri"/>
        <family val="2"/>
      </rPr>
      <t>el  diseño  y  rediseño de los  programas  académicos</t>
    </r>
  </si>
  <si>
    <r>
      <rPr>
        <sz val="12"/>
        <rFont val="Calibri"/>
        <family val="2"/>
      </rPr>
      <t>Directores de Programa</t>
    </r>
  </si>
  <si>
    <r>
      <rPr>
        <sz val="12"/>
        <rFont val="Calibri"/>
        <family val="2"/>
      </rPr>
      <t>de la Universidad de Manizales. Teniendo en cuenta</t>
    </r>
  </si>
  <si>
    <r>
      <rPr>
        <sz val="12"/>
        <rFont val="Calibri"/>
        <family val="2"/>
      </rPr>
      <t>Director del Centro</t>
    </r>
  </si>
  <si>
    <r>
      <rPr>
        <sz val="12"/>
        <rFont val="Calibri"/>
        <family val="2"/>
      </rPr>
      <t>los   Lineamientos   Curriculares   aprobados   por   la</t>
    </r>
  </si>
  <si>
    <r>
      <rPr>
        <sz val="12"/>
        <rFont val="Calibri"/>
        <family val="2"/>
      </rPr>
      <t>Director de Departamento</t>
    </r>
  </si>
  <si>
    <r>
      <rPr>
        <sz val="12"/>
        <rFont val="Calibri"/>
        <family val="2"/>
      </rPr>
      <t>institución</t>
    </r>
  </si>
  <si>
    <r>
      <rPr>
        <sz val="12"/>
        <rFont val="Calibri"/>
        <family val="2"/>
      </rPr>
      <t>1.4    Revisar,    ajustar    y    mejorar    la    oferta    de</t>
    </r>
  </si>
  <si>
    <r>
      <rPr>
        <sz val="12"/>
        <rFont val="Calibri"/>
        <family val="2"/>
      </rPr>
      <t>programas  de  posgrado,  que  respondan  a  nuevas</t>
    </r>
  </si>
  <si>
    <r>
      <rPr>
        <sz val="12"/>
        <rFont val="Calibri"/>
        <family val="2"/>
      </rPr>
      <t>realidades sociales, regionales, e internacionales</t>
    </r>
  </si>
  <si>
    <r>
      <rPr>
        <sz val="12"/>
        <rFont val="Calibri"/>
        <family val="2"/>
      </rPr>
      <t>1.5 Fortalecer dentro de los programas académicos</t>
    </r>
  </si>
  <si>
    <r>
      <rPr>
        <sz val="12"/>
        <rFont val="Calibri"/>
        <family val="2"/>
      </rPr>
      <t>el    uso    de    tecnologías    de    la    información,    el</t>
    </r>
  </si>
  <si>
    <r>
      <rPr>
        <sz val="12"/>
        <rFont val="Calibri"/>
        <family val="2"/>
      </rPr>
      <t>bilingüismo     y     el     desarrollo     de     estrategias</t>
    </r>
  </si>
  <si>
    <r>
      <rPr>
        <sz val="12"/>
        <rFont val="Calibri"/>
        <family val="2"/>
      </rPr>
      <t>pedagógicas  para   facilitar   y  crear   ambientes  de</t>
    </r>
  </si>
  <si>
    <r>
      <rPr>
        <sz val="12"/>
        <rFont val="Calibri"/>
        <family val="2"/>
      </rPr>
      <t>aprendizaje   que   respondan      con   calidad   a   la</t>
    </r>
  </si>
  <si>
    <r>
      <rPr>
        <sz val="12"/>
        <rFont val="Calibri"/>
        <family val="2"/>
      </rPr>
      <t>necesidades del entorno y de la sociedad</t>
    </r>
  </si>
  <si>
    <r>
      <rPr>
        <sz val="12"/>
        <rFont val="Calibri"/>
        <family val="2"/>
      </rPr>
      <t>1.6    Revisar,    ajustar,    mantener    y    mejorar    el</t>
    </r>
  </si>
  <si>
    <r>
      <rPr>
        <sz val="12"/>
        <rFont val="Calibri"/>
        <family val="2"/>
      </rPr>
      <t>desarrollo de los programas  virtuales de pregrado,</t>
    </r>
  </si>
  <si>
    <r>
      <rPr>
        <sz val="12"/>
        <rFont val="Calibri"/>
        <family val="2"/>
      </rPr>
      <t>tomando  como  referente  los  diferentes resultados</t>
    </r>
  </si>
  <si>
    <r>
      <rPr>
        <sz val="12"/>
        <rFont val="Calibri"/>
        <family val="2"/>
      </rPr>
      <t>de la autoevaluación de los mismos</t>
    </r>
  </si>
  <si>
    <r>
      <rPr>
        <sz val="12"/>
        <rFont val="Calibri"/>
        <family val="2"/>
      </rPr>
      <t>1.7   Evaluar,   mantener   y   mejorar   los   procesos</t>
    </r>
  </si>
  <si>
    <r>
      <rPr>
        <sz val="12"/>
        <rFont val="Calibri"/>
        <family val="2"/>
      </rPr>
      <t>relacionados con los Centros y Departamentos de la</t>
    </r>
  </si>
  <si>
    <r>
      <rPr>
        <sz val="12"/>
        <rFont val="Calibri"/>
        <family val="2"/>
      </rPr>
      <t>Universidad  de  Manizales:  CECAL,  CIMAD,  Centro</t>
    </r>
  </si>
  <si>
    <r>
      <rPr>
        <sz val="12"/>
        <rFont val="Calibri"/>
        <family val="2"/>
      </rPr>
      <t>de    Estudos    Avanzados    en    Infancia,    Niñez    y</t>
    </r>
  </si>
  <si>
    <t>Juventud;   Departamentos   de       Humanidades   e Idiomas</t>
  </si>
  <si>
    <t>2.      Consolidar      el      Sistema de</t>
  </si>
  <si>
    <r>
      <rPr>
        <sz val="12"/>
        <rFont val="Calibri"/>
        <family val="2"/>
      </rPr>
      <t>2.1 Analizar y evaluar los  resultados obtenidos por</t>
    </r>
  </si>
  <si>
    <r>
      <rPr>
        <sz val="12"/>
        <rFont val="Calibri"/>
        <family val="2"/>
      </rPr>
      <t>Director de</t>
    </r>
  </si>
  <si>
    <t>Investigación/Posgrados</t>
  </si>
  <si>
    <r>
      <rPr>
        <sz val="12"/>
        <rFont val="Calibri"/>
        <family val="2"/>
      </rPr>
      <t>la Universidad de Manizales en el sistema MIDE</t>
    </r>
  </si>
  <si>
    <r>
      <rPr>
        <sz val="12"/>
        <rFont val="Calibri"/>
        <family val="2"/>
      </rPr>
      <t>Investigación/Posgrados</t>
    </r>
  </si>
  <si>
    <r>
      <rPr>
        <sz val="12"/>
        <rFont val="Calibri"/>
        <family val="2"/>
      </rPr>
      <t>2.2  Evaluar,  mantener  y  mejorar  el  desarrollo  e</t>
    </r>
  </si>
  <si>
    <r>
      <rPr>
        <sz val="12"/>
        <rFont val="Calibri"/>
        <family val="2"/>
      </rPr>
      <t>implementación   del   Sistema   de   Investigación   /</t>
    </r>
  </si>
  <si>
    <r>
      <rPr>
        <sz val="12"/>
        <rFont val="Calibri"/>
        <family val="2"/>
      </rPr>
      <t>Responsables de Investigación de</t>
    </r>
  </si>
  <si>
    <r>
      <rPr>
        <sz val="12"/>
        <rFont val="Calibri"/>
        <family val="2"/>
      </rPr>
      <t>Posgrados</t>
    </r>
  </si>
  <si>
    <r>
      <rPr>
        <sz val="12"/>
        <rFont val="Calibri"/>
        <family val="2"/>
      </rPr>
      <t>los Subprogramas de</t>
    </r>
  </si>
  <si>
    <r>
      <rPr>
        <sz val="12"/>
        <rFont val="Calibri"/>
        <family val="2"/>
      </rPr>
      <t>2.3 Revisar, ajustar y mejorar la implementación del</t>
    </r>
  </si>
  <si>
    <r>
      <rPr>
        <sz val="12"/>
        <rFont val="Calibri"/>
        <family val="2"/>
      </rPr>
      <t>Investigación/Posgrados por</t>
    </r>
  </si>
  <si>
    <r>
      <rPr>
        <sz val="12"/>
        <rFont val="Calibri"/>
        <family val="2"/>
      </rPr>
      <t>Sistema     de     Investigación/Posgrados     en     las</t>
    </r>
  </si>
  <si>
    <r>
      <rPr>
        <sz val="12"/>
        <rFont val="Calibri"/>
        <family val="2"/>
      </rPr>
      <t>Facultad</t>
    </r>
  </si>
  <si>
    <r>
      <rPr>
        <sz val="12"/>
        <rFont val="Calibri"/>
        <family val="2"/>
      </rPr>
      <t>maestrías   y   doctorados   de   la   Universidad   de</t>
    </r>
  </si>
  <si>
    <r>
      <rPr>
        <sz val="12"/>
        <rFont val="Calibri"/>
        <family val="2"/>
      </rPr>
      <t>Manizales</t>
    </r>
  </si>
  <si>
    <r>
      <rPr>
        <sz val="12"/>
        <rFont val="Calibri"/>
        <family val="2"/>
      </rPr>
      <t>2.4  Diseñar  y  desarrollar  mecanismos  que  faciliten</t>
    </r>
  </si>
  <si>
    <r>
      <rPr>
        <sz val="12"/>
        <rFont val="Calibri"/>
        <family val="2"/>
      </rPr>
      <t>la   Internacionalización   de   la   Investigación   de   la</t>
    </r>
  </si>
  <si>
    <r>
      <rPr>
        <sz val="12"/>
        <rFont val="Calibri"/>
        <family val="2"/>
      </rPr>
      <t>Universidad de Manizales</t>
    </r>
  </si>
  <si>
    <r>
      <rPr>
        <sz val="12"/>
        <rFont val="Calibri"/>
        <family val="2"/>
      </rPr>
      <t>2.5 Fortalecer desde los currículos de los diferentes</t>
    </r>
  </si>
  <si>
    <r>
      <rPr>
        <sz val="12"/>
        <rFont val="Calibri"/>
        <family val="2"/>
      </rPr>
      <t>programas  la  investigación  formativa;  a  la  par  del</t>
    </r>
  </si>
  <si>
    <r>
      <rPr>
        <sz val="12"/>
        <rFont val="Calibri"/>
        <family val="2"/>
      </rPr>
      <t>mejoramiento    continuo    de    los    semilleros    de</t>
    </r>
  </si>
  <si>
    <r>
      <rPr>
        <sz val="12"/>
        <rFont val="Calibri"/>
        <family val="2"/>
      </rPr>
      <t>investigación</t>
    </r>
  </si>
  <si>
    <t>3.      Fortalecer      el      Sistema      de</t>
  </si>
  <si>
    <r>
      <rPr>
        <sz val="12"/>
        <rFont val="Calibri"/>
        <family val="2"/>
      </rPr>
      <t>3.1 Revisar, ajustar, mantener y mejorar el Sistema</t>
    </r>
  </si>
  <si>
    <r>
      <rPr>
        <sz val="12"/>
        <rFont val="Calibri"/>
        <family val="2"/>
      </rPr>
      <t>Director de Proyección Social</t>
    </r>
  </si>
  <si>
    <t>Proyección  Social  de  la  Universidad</t>
  </si>
  <si>
    <r>
      <rPr>
        <sz val="12"/>
        <rFont val="Calibri"/>
        <family val="2"/>
      </rPr>
      <t>de Proyección Social</t>
    </r>
  </si>
  <si>
    <r>
      <rPr>
        <sz val="12"/>
        <rFont val="Calibri"/>
        <family val="2"/>
      </rPr>
      <t>Responsables  de proyección Social</t>
    </r>
  </si>
  <si>
    <t>de Manizales</t>
  </si>
  <si>
    <r>
      <rPr>
        <sz val="12"/>
        <rFont val="Calibri"/>
        <family val="2"/>
      </rPr>
      <t>3.2   Evaluar,   mantener   y   mejorar   el   Sistema   de</t>
    </r>
  </si>
  <si>
    <r>
      <rPr>
        <sz val="12"/>
        <rFont val="Calibri"/>
        <family val="2"/>
      </rPr>
      <t>de la Facultades</t>
    </r>
  </si>
  <si>
    <r>
      <rPr>
        <sz val="12"/>
        <rFont val="Calibri"/>
        <family val="2"/>
      </rPr>
      <t>Practicas Estudiantiles de la Universidad</t>
    </r>
  </si>
  <si>
    <r>
      <rPr>
        <sz val="12"/>
        <rFont val="Calibri"/>
        <family val="2"/>
      </rPr>
      <t>Responsable del Sistema de</t>
    </r>
  </si>
  <si>
    <r>
      <rPr>
        <sz val="12"/>
        <rFont val="Calibri"/>
        <family val="2"/>
      </rPr>
      <t>3.3   Evaluar,   mantener   y   mejorar   el   Sistema   de</t>
    </r>
  </si>
  <si>
    <r>
      <rPr>
        <sz val="12"/>
        <rFont val="Calibri"/>
        <family val="2"/>
      </rPr>
      <t>Graduado</t>
    </r>
  </si>
  <si>
    <r>
      <rPr>
        <sz val="12"/>
        <rFont val="Calibri"/>
        <family val="2"/>
      </rPr>
      <t>Emprendimiento de la Universidad de Manizales</t>
    </r>
  </si>
  <si>
    <r>
      <rPr>
        <sz val="12"/>
        <rFont val="Calibri"/>
        <family val="2"/>
      </rPr>
      <t>3.4   Evaluar,   mantener   y   mejorar   el   Sistema   de</t>
    </r>
  </si>
  <si>
    <r>
      <rPr>
        <sz val="12"/>
        <rFont val="Calibri"/>
        <family val="2"/>
      </rPr>
      <t>Educaciòn     Continuada     y     No     Formal     de    la</t>
    </r>
  </si>
  <si>
    <r>
      <rPr>
        <sz val="12"/>
        <rFont val="Calibri"/>
        <family val="2"/>
      </rPr>
      <t>Universidad</t>
    </r>
  </si>
  <si>
    <r>
      <rPr>
        <sz val="12"/>
        <rFont val="Calibri"/>
        <family val="2"/>
      </rPr>
      <t>3.5 Revisar, ajustar, mantener y mejorar el sistema</t>
    </r>
  </si>
  <si>
    <r>
      <rPr>
        <sz val="12"/>
        <rFont val="Calibri"/>
        <family val="2"/>
      </rPr>
      <t>de    graduados,    tomando    como    referente    los</t>
    </r>
  </si>
  <si>
    <r>
      <rPr>
        <sz val="12"/>
        <rFont val="Calibri"/>
        <family val="2"/>
      </rPr>
      <t>resultados del MIDE y las políticas del MEN</t>
    </r>
  </si>
  <si>
    <r>
      <rPr>
        <sz val="12"/>
        <rFont val="Calibri"/>
        <family val="2"/>
      </rPr>
      <t>3.6   Evaluar,   mantener   y   mejorar   el   Sistema   de</t>
    </r>
  </si>
  <si>
    <r>
      <rPr>
        <sz val="12"/>
        <rFont val="Calibri"/>
        <family val="2"/>
      </rPr>
      <t>Consultoria de la Universidad</t>
    </r>
  </si>
  <si>
    <t>4.    Consolidar    la    Cultura    de    la</t>
  </si>
  <si>
    <r>
      <rPr>
        <sz val="12"/>
        <rFont val="Calibri"/>
        <family val="2"/>
      </rPr>
      <t>4.1    Fortalecer    la    aplicación    del    Modelo    de</t>
    </r>
  </si>
  <si>
    <t>Autoevaluación  /  Autorregulación,  el</t>
  </si>
  <si>
    <r>
      <rPr>
        <sz val="12"/>
        <rFont val="Calibri"/>
        <family val="2"/>
      </rPr>
      <t>Autoevaluación     –     Autorregulación     en     forma</t>
    </r>
  </si>
  <si>
    <r>
      <rPr>
        <sz val="12"/>
        <rFont val="Calibri"/>
        <family val="2"/>
      </rPr>
      <t>Dirección Investigación/Posgrados</t>
    </r>
  </si>
  <si>
    <t>mejoramiento  continuo  e  innovación</t>
  </si>
  <si>
    <r>
      <rPr>
        <sz val="12"/>
        <rFont val="Calibri"/>
        <family val="2"/>
      </rPr>
      <t>continua  en  todos  los  programas  de  pregrado  Y</t>
    </r>
  </si>
  <si>
    <r>
      <rPr>
        <sz val="12"/>
        <rFont val="Calibri"/>
        <family val="2"/>
      </rPr>
      <t>Decanaturas</t>
    </r>
  </si>
  <si>
    <t>en  todos  los  niveles  de  la institución</t>
  </si>
  <si>
    <r>
      <rPr>
        <sz val="12"/>
        <rFont val="Calibri"/>
        <family val="2"/>
      </rPr>
      <t>posgrados, previo cumplimiento de las condiciones</t>
    </r>
  </si>
  <si>
    <t>para  armonizar  procesos  de  calidad</t>
  </si>
  <si>
    <r>
      <rPr>
        <sz val="12"/>
        <rFont val="Calibri"/>
        <family val="2"/>
      </rPr>
      <t>iniciales</t>
    </r>
  </si>
  <si>
    <t>acordes  con  los  lineamientos  de  la</t>
  </si>
  <si>
    <r>
      <rPr>
        <sz val="12"/>
        <rFont val="Calibri"/>
        <family val="2"/>
      </rPr>
      <t>4.2  Evaluar,   mantener   y  mejorar   el  proceso   de</t>
    </r>
  </si>
  <si>
    <t>Educación Superior</t>
  </si>
  <si>
    <r>
      <rPr>
        <sz val="12"/>
        <rFont val="Calibri"/>
        <family val="2"/>
      </rPr>
      <t>Acreditación y Renovación de la Acreditación tanto</t>
    </r>
  </si>
  <si>
    <r>
      <rPr>
        <sz val="12"/>
        <rFont val="Calibri"/>
        <family val="2"/>
      </rPr>
      <t>a  los  programas  de  pregrado  como  de posgrado  y</t>
    </r>
  </si>
  <si>
    <r>
      <rPr>
        <sz val="12"/>
        <rFont val="Calibri"/>
        <family val="2"/>
      </rPr>
      <t>de la Universidad</t>
    </r>
  </si>
  <si>
    <r>
      <rPr>
        <sz val="12"/>
        <rFont val="Calibri"/>
        <family val="2"/>
      </rPr>
      <t>4.3  Mejorar  el  proceso  de  Registro  y  renovación;</t>
    </r>
  </si>
  <si>
    <r>
      <rPr>
        <sz val="12"/>
        <rFont val="Calibri"/>
        <family val="2"/>
      </rPr>
      <t>teniendo en  cuenta  los  lineamientos  generales del</t>
    </r>
  </si>
  <si>
    <r>
      <rPr>
        <sz val="12"/>
        <rFont val="Calibri"/>
        <family val="2"/>
      </rPr>
      <t>Modelo del MEN y de la Universidad de Manizales</t>
    </r>
  </si>
  <si>
    <r>
      <rPr>
        <sz val="12"/>
        <rFont val="Calibri"/>
        <family val="2"/>
      </rPr>
      <t>4.4 Revisar, mantener y mejorar  la implementación</t>
    </r>
  </si>
  <si>
    <r>
      <rPr>
        <sz val="12"/>
        <rFont val="Calibri"/>
        <family val="2"/>
      </rPr>
      <t>de  los  planes  de  mantenimiento  y  mejoramiento,</t>
    </r>
  </si>
  <si>
    <r>
      <rPr>
        <sz val="12"/>
        <rFont val="Calibri"/>
        <family val="2"/>
      </rPr>
      <t>producto    de    la    autoevaluación    y    evaluación</t>
    </r>
  </si>
  <si>
    <r>
      <rPr>
        <sz val="12"/>
        <rFont val="Calibri"/>
        <family val="2"/>
      </rPr>
      <t>externa, procesos de registro calificado, renovación</t>
    </r>
  </si>
  <si>
    <r>
      <rPr>
        <sz val="12"/>
        <rFont val="Calibri"/>
        <family val="2"/>
      </rPr>
      <t>y la acreditación y su renovación</t>
    </r>
  </si>
  <si>
    <r>
      <rPr>
        <sz val="12"/>
        <rFont val="Calibri"/>
        <family val="2"/>
      </rPr>
      <t>4.5  Fortalecer los estudios de impacto producto de</t>
    </r>
  </si>
  <si>
    <r>
      <rPr>
        <sz val="12"/>
        <rFont val="Calibri"/>
        <family val="2"/>
      </rPr>
      <t>los  procesos  de  autoevaluación  de  los  programas</t>
    </r>
  </si>
  <si>
    <r>
      <rPr>
        <sz val="12"/>
        <rFont val="Calibri"/>
        <family val="2"/>
      </rPr>
      <t>de   pregrado,   posgrado   e   institucional   como   un</t>
    </r>
  </si>
  <si>
    <r>
      <rPr>
        <sz val="12"/>
        <rFont val="Calibri"/>
        <family val="2"/>
      </rPr>
      <t>todo.</t>
    </r>
  </si>
  <si>
    <r>
      <rPr>
        <sz val="12"/>
        <rFont val="Calibri"/>
        <family val="2"/>
      </rPr>
      <t>4.6  Diseñar,  desarrollar  e  implementar  el  Sistema</t>
    </r>
  </si>
  <si>
    <r>
      <rPr>
        <sz val="12"/>
        <rFont val="Calibri"/>
        <family val="2"/>
      </rPr>
      <t>de  armonización  de  los  procesos  administrativos</t>
    </r>
  </si>
  <si>
    <r>
      <rPr>
        <sz val="12"/>
        <rFont val="Calibri"/>
        <family val="2"/>
      </rPr>
      <t>tomando como referente la Norma ISO 9001:2015</t>
    </r>
  </si>
  <si>
    <t>5.  Consolidar  la  implementación  del</t>
  </si>
  <si>
    <r>
      <rPr>
        <sz val="12"/>
        <rFont val="Calibri"/>
        <family val="2"/>
      </rPr>
      <t>5.1  Revisar,  mantener  y  mejorar  el  desarrollo  del</t>
    </r>
  </si>
  <si>
    <r>
      <rPr>
        <sz val="12"/>
        <rFont val="Calibri"/>
        <family val="2"/>
      </rPr>
      <t>División de Desarrollo Humano</t>
    </r>
  </si>
  <si>
    <t>Modelo       de       Gestión       Humana</t>
  </si>
  <si>
    <r>
      <rPr>
        <sz val="12"/>
        <rFont val="Calibri"/>
        <family val="2"/>
      </rPr>
      <t>Sistema de Gestión Humana de la Universidad</t>
    </r>
  </si>
  <si>
    <r>
      <rPr>
        <sz val="12"/>
        <rFont val="Calibri"/>
        <family val="2"/>
      </rPr>
      <t>Secretaria General División</t>
    </r>
  </si>
  <si>
    <t>“Desarrollo del Potencial y Calidad de</t>
  </si>
  <si>
    <r>
      <rPr>
        <sz val="12"/>
        <rFont val="Calibri"/>
        <family val="2"/>
      </rPr>
      <t>5.2 Fortalecer la implementación de los programas</t>
    </r>
  </si>
  <si>
    <r>
      <rPr>
        <sz val="12"/>
        <rFont val="Calibri"/>
        <family val="2"/>
      </rPr>
      <t>Financiera</t>
    </r>
  </si>
  <si>
    <t>Vida”, de la Universidad de Manizales</t>
  </si>
  <si>
    <r>
      <rPr>
        <sz val="12"/>
        <rFont val="Calibri"/>
        <family val="2"/>
      </rPr>
      <t>relacionados   con   el   Bienestar   de   estudiantes,</t>
    </r>
  </si>
  <si>
    <r>
      <rPr>
        <sz val="12"/>
        <rFont val="Calibri"/>
        <family val="2"/>
      </rPr>
      <t>Responsables de los Programas</t>
    </r>
  </si>
  <si>
    <r>
      <rPr>
        <sz val="12"/>
        <rFont val="Calibri"/>
        <family val="2"/>
      </rPr>
      <t>docentes,      administrativos.      Tanto      para      los</t>
    </r>
  </si>
  <si>
    <r>
      <rPr>
        <sz val="12"/>
        <rFont val="Calibri"/>
        <family val="2"/>
      </rPr>
      <t>programas     presenciales     como     los     virtuales;</t>
    </r>
  </si>
  <si>
    <r>
      <rPr>
        <sz val="12"/>
        <rFont val="Calibri"/>
        <family val="2"/>
      </rPr>
      <t>pregrado y posgrado</t>
    </r>
  </si>
  <si>
    <r>
      <rPr>
        <sz val="12"/>
        <rFont val="Calibri"/>
        <family val="2"/>
      </rPr>
      <t>5.3  Evaluar,  mantener    y  mejorar  los  programas</t>
    </r>
  </si>
  <si>
    <r>
      <rPr>
        <sz val="12"/>
        <rFont val="Calibri"/>
        <family val="2"/>
      </rPr>
      <t>relacionados   con:   Acompañamiento,   Ser   Pilo   –</t>
    </r>
  </si>
  <si>
    <r>
      <rPr>
        <sz val="12"/>
        <rFont val="Calibri"/>
        <family val="2"/>
      </rPr>
      <t>Paga;  TIC;  teniendo  en  cuenta  los  lineamientos  de</t>
    </r>
  </si>
  <si>
    <r>
      <rPr>
        <sz val="12"/>
        <rFont val="Calibri"/>
        <family val="2"/>
      </rPr>
      <t>la Universidad y del MEN</t>
    </r>
  </si>
  <si>
    <r>
      <rPr>
        <sz val="12"/>
        <rFont val="Calibri"/>
        <family val="2"/>
      </rPr>
      <t>5.4    Revisar,    mantener    y    mejorar    el    proceso</t>
    </r>
  </si>
  <si>
    <r>
      <rPr>
        <sz val="12"/>
        <rFont val="Calibri"/>
        <family val="2"/>
      </rPr>
      <t>relacionado   con   la   Contratación   y   Nomina   del</t>
    </r>
  </si>
  <si>
    <r>
      <rPr>
        <sz val="12"/>
        <rFont val="Calibri"/>
        <family val="2"/>
      </rPr>
      <t>Talento Humano de la Universidad</t>
    </r>
  </si>
  <si>
    <r>
      <rPr>
        <sz val="12"/>
        <rFont val="Calibri"/>
        <family val="2"/>
      </rPr>
      <t>5.5  Fortalecer  las  relaciones  con  las  asociaciones,</t>
    </r>
  </si>
  <si>
    <r>
      <rPr>
        <sz val="12"/>
        <rFont val="Calibri"/>
        <family val="2"/>
      </rPr>
      <t>ASPROFUM Y ASODEM</t>
    </r>
  </si>
  <si>
    <t>6.  Consolidar  el  Modelo  de  Gestión Docencia     de     la     Universidad     de Manizales</t>
  </si>
  <si>
    <r>
      <rPr>
        <sz val="12"/>
        <rFont val="Calibri"/>
        <family val="2"/>
      </rPr>
      <t xml:space="preserve">6.1   Evaluar   mantener   y  mejorar   el   Sistema   de Gestión  Docencia  de  la  Universidad,  teniendo  en cuenta   los  resultados  de:   Pruebas  Saber   –   Pro; MIDE,     Autoevaluación     y     evaluación     de     los programas de  pregrado, posgrado y la Universidad como un todo
</t>
    </r>
    <r>
      <rPr>
        <sz val="12"/>
        <rFont val="Calibri"/>
        <family val="2"/>
      </rPr>
      <t xml:space="preserve">6.2  Evaluar,  mantener  y  mejorar  los  programas  y proyectos relacionados con el desarrollo del Plan de Vida de los Académicos
</t>
    </r>
    <r>
      <rPr>
        <sz val="12"/>
        <rFont val="Calibri"/>
        <family val="2"/>
      </rPr>
      <t xml:space="preserve">6.3   Fortalecer    el    proceso    relacionado    con    la Asignación académica, tanto de pregrado como de posgrado
</t>
    </r>
    <r>
      <rPr>
        <sz val="12"/>
        <rFont val="Calibri"/>
        <family val="2"/>
      </rPr>
      <t>6.4   Evaluar,   mantener   y   mejorar   los   procesos relacionados  con  la  Evaluación  Docente,  tanto  de pregrado como de posgrado</t>
    </r>
  </si>
  <si>
    <r>
      <rPr>
        <sz val="12"/>
        <rFont val="Calibri"/>
        <family val="2"/>
      </rPr>
      <t xml:space="preserve">Vicerrectoría
</t>
    </r>
    <r>
      <rPr>
        <sz val="12"/>
        <rFont val="Calibri"/>
        <family val="2"/>
      </rPr>
      <t xml:space="preserve">Asesor de Rectoría en Planeación Dirección Docencia
</t>
    </r>
    <r>
      <rPr>
        <sz val="12"/>
        <rFont val="Calibri"/>
        <family val="2"/>
      </rPr>
      <t xml:space="preserve">División de Desarrollo Humano Decanos
</t>
    </r>
    <r>
      <rPr>
        <sz val="12"/>
        <rFont val="Calibri"/>
        <family val="2"/>
      </rPr>
      <t>Directores de Programa</t>
    </r>
  </si>
  <si>
    <t>7. Consolidar la Gestión financiera de</t>
  </si>
  <si>
    <r>
      <rPr>
        <sz val="12"/>
        <rFont val="Calibri"/>
        <family val="2"/>
      </rPr>
      <t>7.1  Evaluar,  mantener  y  mejorar  el  desarrollo  del</t>
    </r>
  </si>
  <si>
    <t>la Universidad de Manizales</t>
  </si>
  <si>
    <r>
      <rPr>
        <sz val="12"/>
        <rFont val="Calibri"/>
        <family val="2"/>
      </rPr>
      <t>Sistema de Gestión Financiera de la Universidad, a</t>
    </r>
  </si>
  <si>
    <r>
      <rPr>
        <sz val="12"/>
        <rFont val="Calibri"/>
        <family val="2"/>
      </rPr>
      <t>División Financiera</t>
    </r>
  </si>
  <si>
    <r>
      <rPr>
        <sz val="12"/>
        <rFont val="Calibri"/>
        <family val="2"/>
      </rPr>
      <t>la      luz      de     las     políticas     institucionales     y</t>
    </r>
  </si>
  <si>
    <r>
      <rPr>
        <sz val="12"/>
        <rFont val="Calibri"/>
        <family val="2"/>
      </rPr>
      <t>Jefe de Contabiliad</t>
    </r>
  </si>
  <si>
    <r>
      <rPr>
        <sz val="12"/>
        <rFont val="Calibri"/>
        <family val="2"/>
      </rPr>
      <t>requerimientos del MEN</t>
    </r>
  </si>
  <si>
    <r>
      <rPr>
        <sz val="12"/>
        <rFont val="Calibri"/>
        <family val="2"/>
      </rPr>
      <t>7.2  Evaluar,  ajustar  y  mejorar  la  implementación</t>
    </r>
  </si>
  <si>
    <r>
      <rPr>
        <sz val="12"/>
        <rFont val="Calibri"/>
        <family val="2"/>
      </rPr>
      <t>Directores</t>
    </r>
  </si>
  <si>
    <r>
      <rPr>
        <sz val="12"/>
        <rFont val="Calibri"/>
        <family val="2"/>
      </rPr>
      <t>del  proceso  relacionado con  la gestión  integral del</t>
    </r>
  </si>
  <si>
    <r>
      <rPr>
        <sz val="12"/>
        <rFont val="Calibri"/>
        <family val="2"/>
      </rPr>
      <t>Dirección de programas</t>
    </r>
  </si>
  <si>
    <r>
      <rPr>
        <sz val="12"/>
        <rFont val="Calibri"/>
        <family val="2"/>
      </rPr>
      <t>presupuesto; alineado con los planes, programas y</t>
    </r>
  </si>
  <si>
    <r>
      <rPr>
        <sz val="12"/>
        <rFont val="Calibri"/>
        <family val="2"/>
      </rPr>
      <t>proyectos    de    la    Universidad,    las    facultades,</t>
    </r>
  </si>
  <si>
    <r>
      <rPr>
        <sz val="12"/>
        <rFont val="Calibri"/>
        <family val="2"/>
      </rPr>
      <t>divisiones y programas académicos</t>
    </r>
  </si>
  <si>
    <r>
      <rPr>
        <sz val="12"/>
        <rFont val="Calibri"/>
        <family val="2"/>
      </rPr>
      <t>7.3 Fortalecer el sistema de indicadores financieros</t>
    </r>
  </si>
  <si>
    <r>
      <rPr>
        <sz val="12"/>
        <rFont val="Calibri"/>
        <family val="2"/>
      </rPr>
      <t>y su despliegue a los diferentes responsables de la</t>
    </r>
  </si>
  <si>
    <r>
      <rPr>
        <sz val="12"/>
        <rFont val="Calibri"/>
        <family val="2"/>
      </rPr>
      <t>gestión del presupuesto</t>
    </r>
  </si>
  <si>
    <r>
      <rPr>
        <sz val="12"/>
        <rFont val="Calibri"/>
        <family val="2"/>
      </rPr>
      <t>7.4  Diseñar  estrategias  que  permitan  mejorar  la</t>
    </r>
  </si>
  <si>
    <r>
      <rPr>
        <sz val="12"/>
        <rFont val="Calibri"/>
        <family val="2"/>
      </rPr>
      <t>asignación  de  recursos  propios  para  el  desarrollo</t>
    </r>
  </si>
  <si>
    <r>
      <rPr>
        <sz val="12"/>
        <rFont val="Calibri"/>
        <family val="2"/>
      </rPr>
      <t>final de la TEM</t>
    </r>
  </si>
  <si>
    <t>8.  Consolidar  la  implementación  del</t>
  </si>
  <si>
    <r>
      <rPr>
        <sz val="12"/>
        <rFont val="Calibri"/>
        <family val="2"/>
      </rPr>
      <t>8.1 Evaluar, mantener y mejorar la implementación</t>
    </r>
  </si>
  <si>
    <r>
      <rPr>
        <sz val="12"/>
        <rFont val="Calibri"/>
        <family val="2"/>
      </rPr>
      <t>Director Mercadeo Institucional</t>
    </r>
  </si>
  <si>
    <t>Modelo            de            Comunicación</t>
  </si>
  <si>
    <r>
      <rPr>
        <sz val="12"/>
        <rFont val="Calibri"/>
        <family val="2"/>
      </rPr>
      <t>del     Sistema     de     Comunicación     y     Mercadeo</t>
    </r>
  </si>
  <si>
    <r>
      <rPr>
        <sz val="12"/>
        <rFont val="Calibri"/>
        <family val="2"/>
      </rPr>
      <t>Jefe de Comunicaciones</t>
    </r>
  </si>
  <si>
    <t>Institucional      y      el      Modelo      de</t>
  </si>
  <si>
    <r>
      <rPr>
        <sz val="12"/>
        <rFont val="Calibri"/>
        <family val="2"/>
      </rPr>
      <t>Institucional</t>
    </r>
  </si>
  <si>
    <r>
      <rPr>
        <sz val="12"/>
        <rFont val="Calibri"/>
        <family val="2"/>
      </rPr>
      <t>Responsables de programas de</t>
    </r>
  </si>
  <si>
    <t>Mercadeo de la Universidad</t>
  </si>
  <si>
    <r>
      <rPr>
        <sz val="12"/>
        <rFont val="Calibri"/>
        <family val="2"/>
      </rPr>
      <t>8.2  Fortalecer  la  implementación  de los diferentes</t>
    </r>
  </si>
  <si>
    <r>
      <rPr>
        <sz val="12"/>
        <rFont val="Calibri"/>
        <family val="2"/>
      </rPr>
      <t>mercadeo y comunicación</t>
    </r>
  </si>
  <si>
    <r>
      <rPr>
        <sz val="12"/>
        <rFont val="Calibri"/>
        <family val="2"/>
      </rPr>
      <t>programas    y    proyectos    relacionados    con    la</t>
    </r>
  </si>
  <si>
    <r>
      <rPr>
        <sz val="12"/>
        <rFont val="Calibri"/>
        <family val="2"/>
      </rPr>
      <t>Comunicación Institucional</t>
    </r>
  </si>
  <si>
    <r>
      <rPr>
        <sz val="12"/>
        <rFont val="Calibri"/>
        <family val="2"/>
      </rPr>
      <t>8.3   Revisar,   ajustar   y   mejorar   los   programas   y</t>
    </r>
  </si>
  <si>
    <r>
      <rPr>
        <sz val="12"/>
        <rFont val="Calibri"/>
        <family val="2"/>
      </rPr>
      <t>proyectos    relacionados    con    los    procesos    de</t>
    </r>
  </si>
  <si>
    <r>
      <rPr>
        <sz val="12"/>
        <rFont val="Calibri"/>
        <family val="2"/>
      </rPr>
      <t>Mercadeo Institucional y consolidación de la marca</t>
    </r>
  </si>
  <si>
    <r>
      <rPr>
        <sz val="12"/>
        <rFont val="Calibri"/>
        <family val="2"/>
      </rPr>
      <t>8.4 Evaluar, ajustar y mejorar los diferentes medios,</t>
    </r>
  </si>
  <si>
    <r>
      <rPr>
        <sz val="12"/>
        <rFont val="Calibri"/>
        <family val="2"/>
      </rPr>
      <t>herramientas y mecanismos utilizados para mejorar</t>
    </r>
  </si>
  <si>
    <r>
      <rPr>
        <sz val="12"/>
        <rFont val="Calibri"/>
        <family val="2"/>
      </rPr>
      <t>la comunicación tanto interna como externa</t>
    </r>
  </si>
  <si>
    <t>9.  Consolidar  el  Modelo  de  Gestión</t>
  </si>
  <si>
    <r>
      <rPr>
        <sz val="12"/>
        <rFont val="Calibri"/>
        <family val="2"/>
      </rPr>
      <t>9.1 Evaluar, mantener y mejorar la implementación</t>
    </r>
  </si>
  <si>
    <t>de   las   Tic´s   de   la   Universidad   de</t>
  </si>
  <si>
    <r>
      <rPr>
        <sz val="12"/>
        <rFont val="Calibri"/>
        <family val="2"/>
      </rPr>
      <t>del Sistema de Gestión de la Tic´s de la Universidad</t>
    </r>
  </si>
  <si>
    <r>
      <rPr>
        <sz val="12"/>
        <rFont val="Calibri"/>
        <family val="2"/>
      </rPr>
      <t>Jefe Gestión de la Tic´s</t>
    </r>
  </si>
  <si>
    <t>Manizales</t>
  </si>
  <si>
    <r>
      <rPr>
        <sz val="12"/>
        <rFont val="Calibri"/>
        <family val="2"/>
      </rPr>
      <t>9.2  Fortalecer  la  implementación  de  los  procesos</t>
    </r>
  </si>
  <si>
    <r>
      <rPr>
        <sz val="12"/>
        <rFont val="Calibri"/>
        <family val="2"/>
      </rPr>
      <t>relacionados   con   la   Gestión   Tecnológica   de   la</t>
    </r>
  </si>
  <si>
    <r>
      <rPr>
        <sz val="12"/>
        <rFont val="Calibri"/>
        <family val="2"/>
      </rPr>
      <t>9.3   Evaluar,   mantener   y   mejorar   los   procesos</t>
    </r>
  </si>
  <si>
    <r>
      <rPr>
        <sz val="12"/>
        <rFont val="Calibri"/>
        <family val="2"/>
      </rPr>
      <t>relacionados   con   la   gestión   del   mantenimiento</t>
    </r>
  </si>
  <si>
    <r>
      <rPr>
        <sz val="12"/>
        <rFont val="Calibri"/>
        <family val="2"/>
      </rPr>
      <t>preventivo    y    correctivos    de    los    equipos    de</t>
    </r>
  </si>
  <si>
    <r>
      <rPr>
        <sz val="12"/>
        <rFont val="Calibri"/>
        <family val="2"/>
      </rPr>
      <t>tecnologías de la información y la comunicación</t>
    </r>
  </si>
  <si>
    <r>
      <rPr>
        <sz val="12"/>
        <rFont val="Calibri"/>
        <family val="2"/>
      </rPr>
      <t>9.4   Evaluar,   mantener   y   mejorar   el   diseño   y</t>
    </r>
  </si>
  <si>
    <r>
      <rPr>
        <sz val="12"/>
        <rFont val="Calibri"/>
        <family val="2"/>
      </rPr>
      <t>desarrollo de nuevos proyectos relacionados con la</t>
    </r>
  </si>
  <si>
    <r>
      <rPr>
        <sz val="12"/>
        <rFont val="Calibri"/>
        <family val="2"/>
      </rPr>
      <t>gestión tecnológica de la Universidad</t>
    </r>
  </si>
  <si>
    <t>10.  Consolidación  dela  Gestión  de  la Infraestructura de la planta   Física de la Universidad de Manizales</t>
  </si>
  <si>
    <r>
      <rPr>
        <sz val="12"/>
        <rFont val="Calibri"/>
        <family val="2"/>
      </rPr>
      <t xml:space="preserve">10.1       Evaluar,       mantener       y       mejorar       la implementación de la gestión de la infraestructura física de la Universidad
</t>
    </r>
    <r>
      <rPr>
        <sz val="12"/>
        <rFont val="Calibri"/>
        <family val="2"/>
      </rPr>
      <t xml:space="preserve">10.2  Fortalecer  la  implementación  de los  procesos relacionados  con  la  gestión  de  la  infraestructura física de la Universidad
</t>
    </r>
    <r>
      <rPr>
        <sz val="12"/>
        <rFont val="Calibri"/>
        <family val="2"/>
      </rPr>
      <t xml:space="preserve">10.3 Diseñar y desarrollar los procesos relacionados con el mantenimiento preventivo y correctivo de la infraestructura     física     de     la     Universidad     de Manizales
</t>
    </r>
    <r>
      <rPr>
        <sz val="12"/>
        <rFont val="Calibri"/>
        <family val="2"/>
      </rPr>
      <t xml:space="preserve">10.4   Evaluar,   mantener   y   mejorar   el   diseño   y desarrollo de nuevos proyectos relacionados con la gestión de la infraestructura de la planta física de la
</t>
    </r>
    <r>
      <rPr>
        <sz val="12"/>
        <rFont val="Calibri"/>
        <family val="2"/>
      </rPr>
      <t>Universidad</t>
    </r>
  </si>
  <si>
    <r>
      <rPr>
        <sz val="12"/>
        <rFont val="Calibri"/>
        <family val="2"/>
      </rPr>
      <t xml:space="preserve">Vicerrectoría
</t>
    </r>
    <r>
      <rPr>
        <sz val="12"/>
        <rFont val="Calibri"/>
        <family val="2"/>
      </rPr>
      <t>Jefe gestión Infraestructura física</t>
    </r>
  </si>
  <si>
    <t>11.  Fortalecer  el  Modelo  de  Gestión</t>
  </si>
  <si>
    <r>
      <rPr>
        <sz val="12"/>
        <rFont val="Calibri"/>
        <family val="2"/>
      </rPr>
      <t>11.1   Evaluar,   mantener   y   mejorar   el   diseño   y</t>
    </r>
  </si>
  <si>
    <r>
      <rPr>
        <sz val="12"/>
        <rFont val="Calibri"/>
        <family val="2"/>
      </rPr>
      <t>Responsables Gestión de la</t>
    </r>
  </si>
  <si>
    <t>de    la    Internacionalización    de    la</t>
  </si>
  <si>
    <r>
      <rPr>
        <sz val="12"/>
        <rFont val="Calibri"/>
        <family val="2"/>
      </rPr>
      <t>desarrollo     del     Modelo     de     Gestión     de     la</t>
    </r>
  </si>
  <si>
    <r>
      <rPr>
        <sz val="12"/>
        <rFont val="Calibri"/>
        <family val="2"/>
      </rPr>
      <t>Internacionalización</t>
    </r>
  </si>
  <si>
    <t>Universidad de Manizales</t>
  </si>
  <si>
    <r>
      <rPr>
        <sz val="12"/>
        <rFont val="Calibri"/>
        <family val="2"/>
      </rPr>
      <t>Internacionalización, a la luz de los lineamientos de</t>
    </r>
  </si>
  <si>
    <r>
      <rPr>
        <sz val="12"/>
        <rFont val="Calibri"/>
        <family val="2"/>
      </rPr>
      <t>la Universidad, del MEN, CNA, y otras instituciones</t>
    </r>
  </si>
  <si>
    <r>
      <rPr>
        <sz val="12"/>
        <rFont val="Calibri"/>
        <family val="2"/>
      </rPr>
      <t>relacionadas con el tema</t>
    </r>
  </si>
  <si>
    <r>
      <rPr>
        <sz val="12"/>
        <rFont val="Calibri"/>
        <family val="2"/>
      </rPr>
      <t>11.2 Diseñar y desarrollar estrategias y mecanismos</t>
    </r>
  </si>
  <si>
    <r>
      <rPr>
        <sz val="12"/>
        <rFont val="Calibri"/>
        <family val="2"/>
      </rPr>
      <t>que  permitan  implementar  el  Sistema  de  Gestión</t>
    </r>
  </si>
  <si>
    <r>
      <rPr>
        <sz val="12"/>
        <rFont val="Calibri"/>
        <family val="2"/>
      </rPr>
      <t>de   la   Internacionalización   en   la   Universidad   de</t>
    </r>
  </si>
  <si>
    <r>
      <rPr>
        <sz val="12"/>
        <rFont val="Calibri"/>
        <family val="2"/>
      </rPr>
      <t>11.3 Desarrollar procesos y programas que faciliten</t>
    </r>
  </si>
  <si>
    <r>
      <rPr>
        <sz val="12"/>
        <rFont val="Calibri"/>
        <family val="2"/>
      </rPr>
      <t>el   desarrollo   del   Sistema   de   la   Gestión   de   la</t>
    </r>
  </si>
  <si>
    <r>
      <rPr>
        <sz val="12"/>
        <rFont val="Calibri"/>
        <family val="2"/>
      </rPr>
      <t>Internacionalización en la Universidad</t>
    </r>
  </si>
  <si>
    <t>12.  Fortalecer  el  Modelo  de  Gestión</t>
  </si>
  <si>
    <r>
      <rPr>
        <sz val="12"/>
        <rFont val="Calibri"/>
        <family val="2"/>
      </rPr>
      <t>12.1  Evaluar,  mantener  y  mejorar  el  Sistema  de</t>
    </r>
  </si>
  <si>
    <t>de    la    Secretaria    General    de    la</t>
  </si>
  <si>
    <r>
      <rPr>
        <sz val="12"/>
        <rFont val="Calibri"/>
        <family val="2"/>
      </rPr>
      <t>Gestión  de  la  secretaria  general  de  la  Universidad</t>
    </r>
  </si>
  <si>
    <r>
      <rPr>
        <sz val="12"/>
        <rFont val="Calibri"/>
        <family val="2"/>
      </rPr>
      <t>Secretaria General</t>
    </r>
  </si>
  <si>
    <r>
      <rPr>
        <sz val="12"/>
        <rFont val="Calibri"/>
        <family val="2"/>
      </rPr>
      <t>de Manizales</t>
    </r>
  </si>
  <si>
    <r>
      <rPr>
        <sz val="12"/>
        <rFont val="Calibri"/>
        <family val="2"/>
      </rPr>
      <t>Jefe de Tic´s</t>
    </r>
  </si>
  <si>
    <r>
      <rPr>
        <sz val="12"/>
        <rFont val="Calibri"/>
        <family val="2"/>
      </rPr>
      <t>12.2  Fortalecer  la  implementación  de los  procesos</t>
    </r>
  </si>
  <si>
    <r>
      <rPr>
        <sz val="12"/>
        <rFont val="Calibri"/>
        <family val="2"/>
      </rPr>
      <t>relacionados   con   la   gestión   documental   de   la</t>
    </r>
  </si>
  <si>
    <r>
      <rPr>
        <sz val="12"/>
        <rFont val="Calibri"/>
        <family val="2"/>
      </rPr>
      <t>12.3   Evaluar,   mantener   y   mejorar   los   procesos</t>
    </r>
  </si>
  <si>
    <r>
      <rPr>
        <sz val="12"/>
        <rFont val="Calibri"/>
        <family val="2"/>
      </rPr>
      <t>relacionados    con     la     gestión     jurídica     de     la</t>
    </r>
  </si>
  <si>
    <r>
      <rPr>
        <sz val="12"/>
        <rFont val="Calibri"/>
        <family val="2"/>
      </rPr>
      <t>12.4   Evaluar,   mantener   y   mejorar   los   procesos</t>
    </r>
  </si>
  <si>
    <r>
      <rPr>
        <sz val="12"/>
        <rFont val="Calibri"/>
        <family val="2"/>
      </rPr>
      <t>relacionados con la contratación de adquisición de</t>
    </r>
  </si>
  <si>
    <r>
      <rPr>
        <sz val="12"/>
        <rFont val="Calibri"/>
        <family val="2"/>
      </rPr>
      <t>bienes  y  servicios,  a  la  par  de  los  contratos  de</t>
    </r>
  </si>
  <si>
    <r>
      <rPr>
        <sz val="12"/>
        <rFont val="Calibri"/>
        <family val="2"/>
      </rPr>
      <t>prestación de servicios por parte de la Universidad</t>
    </r>
  </si>
  <si>
    <t>13.  Consolidar  el  Modelo  de  Gestión</t>
  </si>
  <si>
    <r>
      <rPr>
        <sz val="12"/>
        <rFont val="Calibri"/>
        <family val="2"/>
      </rPr>
      <t>13.1  Evaluar,  mantener  y  mejorar  el  Sistema  de</t>
    </r>
  </si>
  <si>
    <t>de Educación Virtual y/o a Distancia</t>
  </si>
  <si>
    <r>
      <rPr>
        <sz val="12"/>
        <rFont val="Calibri"/>
        <family val="2"/>
      </rPr>
      <t>gestión de Educación Virtual y/o a Distancia</t>
    </r>
  </si>
  <si>
    <r>
      <rPr>
        <sz val="12"/>
        <rFont val="Calibri"/>
        <family val="2"/>
      </rPr>
      <t>Asesor de Rectoría en planeación</t>
    </r>
  </si>
  <si>
    <r>
      <rPr>
        <sz val="12"/>
        <rFont val="Calibri"/>
        <family val="2"/>
      </rPr>
      <t>13.2   Evaluar,   mantener   y   mejorar   los   procesos</t>
    </r>
  </si>
  <si>
    <r>
      <rPr>
        <sz val="12"/>
        <rFont val="Calibri"/>
        <family val="2"/>
      </rPr>
      <t>relacionados  con  la  gestión  de  los  programas  de</t>
    </r>
  </si>
  <si>
    <r>
      <rPr>
        <sz val="12"/>
        <rFont val="Calibri"/>
        <family val="2"/>
      </rPr>
      <t>pregrado virtuales</t>
    </r>
  </si>
  <si>
    <r>
      <rPr>
        <sz val="12"/>
        <rFont val="Calibri"/>
        <family val="2"/>
      </rPr>
      <t>Jefe CEDUM</t>
    </r>
  </si>
  <si>
    <r>
      <rPr>
        <sz val="12"/>
        <rFont val="Calibri"/>
        <family val="2"/>
      </rPr>
      <t>13.3   Evaluar,   mantener   y   mejorar   los   procesos</t>
    </r>
  </si>
  <si>
    <r>
      <rPr>
        <sz val="12"/>
        <rFont val="Calibri"/>
        <family val="2"/>
      </rPr>
      <t>relacionados   con   la   gestión   tecnológica   como</t>
    </r>
  </si>
  <si>
    <r>
      <rPr>
        <sz val="12"/>
        <rFont val="Calibri"/>
        <family val="2"/>
      </rPr>
      <t>soporte a la Educación  Virtual,  tanto de pregrados</t>
    </r>
  </si>
  <si>
    <r>
      <rPr>
        <sz val="12"/>
        <rFont val="Calibri"/>
        <family val="2"/>
      </rPr>
      <t>como de posgrados</t>
    </r>
  </si>
  <si>
    <r>
      <rPr>
        <sz val="12"/>
        <rFont val="Calibri"/>
        <family val="2"/>
      </rPr>
      <t>13.4   Evaluar,   mantener   y   mejorar   los   procesos</t>
    </r>
  </si>
  <si>
    <r>
      <rPr>
        <sz val="12"/>
        <rFont val="Calibri"/>
        <family val="2"/>
      </rPr>
      <t>relacionados   con   el   uso   de   las   Tic´s,   en   los</t>
    </r>
  </si>
  <si>
    <r>
      <rPr>
        <sz val="12"/>
        <rFont val="Calibri"/>
        <family val="2"/>
      </rPr>
      <t>programas  de  pregrado;  tanto  presenciales  como</t>
    </r>
  </si>
  <si>
    <r>
      <rPr>
        <sz val="12"/>
        <rFont val="Calibri"/>
        <family val="2"/>
      </rPr>
      <t>virtuales</t>
    </r>
  </si>
  <si>
    <t>14.  Fortalecer  el  Modelo  de  Gestión</t>
  </si>
  <si>
    <r>
      <rPr>
        <sz val="12"/>
        <rFont val="Calibri"/>
        <family val="2"/>
      </rPr>
      <t>14.1  Evaluar,  mantener  y  mejorar  el  Sistema  de</t>
    </r>
  </si>
  <si>
    <r>
      <rPr>
        <sz val="12"/>
        <rFont val="Calibri"/>
        <family val="2"/>
      </rPr>
      <t>Vicerrector</t>
    </r>
  </si>
  <si>
    <t>del  Instituto  pedagógico  a  la  luz  de</t>
  </si>
  <si>
    <r>
      <rPr>
        <sz val="12"/>
        <rFont val="Calibri"/>
        <family val="2"/>
      </rPr>
      <t>Gestión  del  Instituto  Pedagógico,  tomando  como</t>
    </r>
  </si>
  <si>
    <r>
      <rPr>
        <sz val="12"/>
        <rFont val="Calibri"/>
        <family val="2"/>
      </rPr>
      <t>Decano Facultad de Ciencias</t>
    </r>
  </si>
  <si>
    <t>las  nuevas  exigencias  del  MEN,  y  las</t>
  </si>
  <si>
    <r>
      <rPr>
        <sz val="12"/>
        <rFont val="Calibri"/>
        <family val="2"/>
      </rPr>
      <t>referente    el    Sistema    de    Planificación    de    la</t>
    </r>
  </si>
  <si>
    <t>Políticas     de     la     Universidad     de</t>
  </si>
  <si>
    <r>
      <rPr>
        <sz val="12"/>
        <rFont val="Calibri"/>
        <family val="2"/>
      </rPr>
      <t>Universidad y las nuevas exigencias del MEN</t>
    </r>
  </si>
  <si>
    <r>
      <rPr>
        <sz val="12"/>
        <rFont val="Calibri"/>
        <family val="2"/>
      </rPr>
      <t>Sociales y Humanas</t>
    </r>
  </si>
  <si>
    <r>
      <rPr>
        <sz val="12"/>
        <rFont val="Calibri"/>
        <family val="2"/>
      </rPr>
      <t>14.2  Fortalecer  los  procesos  relacionados  con  la</t>
    </r>
  </si>
  <si>
    <r>
      <rPr>
        <sz val="12"/>
        <rFont val="Calibri"/>
        <family val="2"/>
      </rPr>
      <t>Director Instituto Pedagógico</t>
    </r>
  </si>
  <si>
    <r>
      <rPr>
        <sz val="12"/>
        <rFont val="Calibri"/>
        <family val="2"/>
      </rPr>
      <t>gestión  de  programas  de  Licenciatura  con  énfasis</t>
    </r>
  </si>
  <si>
    <r>
      <rPr>
        <sz val="12"/>
        <rFont val="Calibri"/>
        <family val="2"/>
      </rPr>
      <t>Inglés;  en  convenio:  Secretaria  de  Educación  de</t>
    </r>
  </si>
  <si>
    <r>
      <rPr>
        <sz val="12"/>
        <rFont val="Calibri"/>
        <family val="2"/>
      </rPr>
      <t>Manizales y del Departamento</t>
    </r>
  </si>
  <si>
    <r>
      <rPr>
        <sz val="12"/>
        <rFont val="Calibri"/>
        <family val="2"/>
      </rPr>
      <t>14.3 Evaluar, mantener y mejorar, la gestión de los</t>
    </r>
  </si>
  <si>
    <r>
      <rPr>
        <sz val="12"/>
        <rFont val="Calibri"/>
        <family val="2"/>
      </rPr>
      <t>diferentes     programas     adscritos     al     Instituto</t>
    </r>
  </si>
  <si>
    <r>
      <rPr>
        <sz val="12"/>
        <rFont val="Calibri"/>
        <family val="2"/>
      </rPr>
      <t>Pedagógico;  Registros  Calificados  y  su  renovación.</t>
    </r>
  </si>
  <si>
    <r>
      <rPr>
        <sz val="12"/>
        <rFont val="Calibri"/>
        <family val="2"/>
      </rPr>
      <t>Lo mismo que programas que cumplan condiciones</t>
    </r>
  </si>
  <si>
    <r>
      <rPr>
        <sz val="12"/>
        <rFont val="Calibri"/>
        <family val="2"/>
      </rPr>
      <t>iniciales para la Acreditación de Alta Calidad</t>
    </r>
  </si>
  <si>
    <t>15.  Fortalecer  el  Modelo  de  Gestión de    Control    Interno,    teniendo    en cuenta   los   aspectos   epistémicos   y filosóficos      desarrollados      en      el Sistema de Planificación</t>
  </si>
  <si>
    <r>
      <rPr>
        <sz val="12"/>
        <rFont val="Calibri"/>
        <family val="2"/>
      </rPr>
      <t xml:space="preserve">15.1  Desarrollar   estrategias  y  mecanismos     que faciliten la puesta en práctica el Sistema de Control Interno en la Universidad
</t>
    </r>
    <r>
      <rPr>
        <sz val="12"/>
        <rFont val="Calibri"/>
        <family val="2"/>
      </rPr>
      <t xml:space="preserve">15.2     Diseñar     e     implementar     los     procesos relacionados con la gestión del Sistema de Control Interno de la Universidad de Manizales
</t>
    </r>
    <r>
      <rPr>
        <sz val="12"/>
        <rFont val="Calibri"/>
        <family val="2"/>
      </rPr>
      <t xml:space="preserve">15.3 Diseñar y desarrollar los procesos relacionados con  la  Gestión  del  Riesgo  en  todas  las  áreas  y procesos de la Universidad de Manizales
</t>
    </r>
    <r>
      <rPr>
        <sz val="12"/>
        <rFont val="Calibri"/>
        <family val="2"/>
      </rPr>
      <t xml:space="preserve">15.4  Fortalecer  la  aplicación de los normatividad y los   protocolos   relacionados   con   la   contratación tanto  de  bienes  y  servicios  adquiridos  y  de  los
</t>
    </r>
    <r>
      <rPr>
        <sz val="12"/>
        <rFont val="Calibri"/>
        <family val="2"/>
      </rPr>
      <t>servicios prestados por la Universidad</t>
    </r>
  </si>
  <si>
    <r>
      <rPr>
        <sz val="12"/>
        <rFont val="Calibri"/>
        <family val="2"/>
      </rPr>
      <t>Asesor de Rectoría en Planeación Secretaria General Auditores Internos</t>
    </r>
  </si>
  <si>
    <t>PPTO INVERSIONES</t>
  </si>
  <si>
    <t>SGC-FDF-038</t>
  </si>
  <si>
    <t>1.
2.
3.</t>
  </si>
  <si>
    <t>Carolina Orozco Santafé</t>
  </si>
  <si>
    <t>Profesional Universitario</t>
  </si>
  <si>
    <t>Guillermo Arias Ostos</t>
  </si>
  <si>
    <t>Fecha de elaboración:     01/10/2018</t>
  </si>
  <si>
    <t>01</t>
  </si>
  <si>
    <t>fecha Revisión:  01/11/2018</t>
  </si>
  <si>
    <t>Fecha Aprobacion:  01/11/2018</t>
  </si>
  <si>
    <t xml:space="preserve">GFI-FOR-013 </t>
  </si>
  <si>
    <t>Yhon Pineda</t>
  </si>
  <si>
    <t>Contador</t>
  </si>
  <si>
    <t>Aseguramiento de la 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</si>
</sst>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(* #,##0_);_(* \(#,##0\);_(* &quot;-&quot;_);_(@_)"/>
    <numFmt numFmtId="165" formatCode="[$-C0A]d\-mmm\-yyyy;@"/>
    <numFmt numFmtId="166" formatCode="[$-C0A]d\-mmm\-yy;@"/>
    <numFmt numFmtId="167" formatCode="_-* #,##0_-;\-* #,##0_-;_-* &quot;-&quot;??_-;_-@_-"/>
    <numFmt numFmtId="168" formatCode="[$-C0A]dd\-mmm\-yy;@"/>
    <numFmt numFmtId="169" formatCode="0.0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b/>
      <i/>
      <u/>
      <sz val="10"/>
      <name val="Arial"/>
      <family val="2"/>
    </font>
    <font>
      <b/>
      <u/>
      <sz val="10"/>
      <name val="Arial"/>
      <family val="2"/>
    </font>
    <font>
      <b/>
      <u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4" fillId="0" borderId="0" applyFont="0" applyFill="0" applyBorder="0" applyAlignment="0" applyProtection="0"/>
    <xf numFmtId="0" fontId="4" fillId="0" borderId="0"/>
    <xf numFmtId="0" fontId="3" fillId="0" borderId="0"/>
    <xf numFmtId="43" fontId="3" fillId="0" borderId="0" applyFont="0" applyFill="0" applyBorder="0" applyAlignment="0" applyProtection="0"/>
    <xf numFmtId="0" fontId="2" fillId="0" borderId="0"/>
  </cellStyleXfs>
  <cellXfs count="383">
    <xf numFmtId="0" fontId="0" fillId="0" borderId="0" xfId="0"/>
    <xf numFmtId="0" fontId="0" fillId="0" borderId="0" xfId="0" applyBorder="1" applyProtection="1">
      <protection locked="0"/>
    </xf>
    <xf numFmtId="0" fontId="8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3" fontId="0" fillId="0" borderId="0" xfId="0" applyNumberFormat="1" applyBorder="1"/>
    <xf numFmtId="0" fontId="8" fillId="0" borderId="10" xfId="0" applyFont="1" applyBorder="1"/>
    <xf numFmtId="3" fontId="8" fillId="0" borderId="10" xfId="0" applyNumberFormat="1" applyFont="1" applyBorder="1"/>
    <xf numFmtId="3" fontId="8" fillId="0" borderId="10" xfId="0" applyNumberFormat="1" applyFont="1" applyBorder="1" applyAlignment="1">
      <alignment horizontal="center"/>
    </xf>
    <xf numFmtId="3" fontId="8" fillId="3" borderId="6" xfId="0" applyNumberFormat="1" applyFont="1" applyFill="1" applyBorder="1"/>
    <xf numFmtId="10" fontId="11" fillId="0" borderId="0" xfId="1" applyNumberFormat="1" applyFont="1" applyFill="1" applyBorder="1" applyAlignment="1">
      <alignment horizontal="center"/>
    </xf>
    <xf numFmtId="0" fontId="0" fillId="0" borderId="0" xfId="0" applyProtection="1">
      <protection locked="0"/>
    </xf>
    <xf numFmtId="0" fontId="8" fillId="0" borderId="15" xfId="0" applyFont="1" applyBorder="1" applyProtection="1">
      <protection locked="0"/>
    </xf>
    <xf numFmtId="0" fontId="8" fillId="0" borderId="16" xfId="0" applyFont="1" applyBorder="1" applyAlignment="1" applyProtection="1">
      <alignment horizontal="center"/>
      <protection locked="0"/>
    </xf>
    <xf numFmtId="0" fontId="8" fillId="0" borderId="17" xfId="0" applyFont="1" applyBorder="1" applyAlignment="1" applyProtection="1">
      <alignment horizontal="center"/>
      <protection locked="0"/>
    </xf>
    <xf numFmtId="0" fontId="8" fillId="3" borderId="18" xfId="0" applyFont="1" applyFill="1" applyBorder="1" applyAlignment="1" applyProtection="1">
      <alignment horizontal="center"/>
      <protection locked="0"/>
    </xf>
    <xf numFmtId="0" fontId="8" fillId="3" borderId="12" xfId="0" applyFont="1" applyFill="1" applyBorder="1" applyAlignment="1" applyProtection="1">
      <alignment horizontal="center"/>
      <protection locked="0"/>
    </xf>
    <xf numFmtId="0" fontId="8" fillId="3" borderId="19" xfId="0" applyFont="1" applyFill="1" applyBorder="1" applyProtection="1">
      <protection locked="0"/>
    </xf>
    <xf numFmtId="0" fontId="8" fillId="0" borderId="0" xfId="0" applyFont="1" applyProtection="1"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3" fontId="0" fillId="0" borderId="0" xfId="0" applyNumberFormat="1" applyBorder="1" applyProtection="1">
      <protection locked="0"/>
    </xf>
    <xf numFmtId="3" fontId="0" fillId="3" borderId="2" xfId="0" applyNumberForma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3" fontId="0" fillId="0" borderId="0" xfId="0" applyNumberFormat="1" applyBorder="1" applyAlignment="1" applyProtection="1">
      <alignment horizontal="center"/>
      <protection locked="0"/>
    </xf>
    <xf numFmtId="0" fontId="8" fillId="0" borderId="12" xfId="0" applyFont="1" applyBorder="1" applyProtection="1">
      <protection locked="0"/>
    </xf>
    <xf numFmtId="0" fontId="8" fillId="0" borderId="10" xfId="0" applyFont="1" applyBorder="1" applyProtection="1">
      <protection locked="0"/>
    </xf>
    <xf numFmtId="0" fontId="8" fillId="3" borderId="19" xfId="0" applyFont="1" applyFill="1" applyBorder="1" applyAlignment="1" applyProtection="1">
      <alignment horizontal="center"/>
      <protection locked="0"/>
    </xf>
    <xf numFmtId="3" fontId="8" fillId="3" borderId="9" xfId="0" applyNumberFormat="1" applyFont="1" applyFill="1" applyBorder="1" applyProtection="1"/>
    <xf numFmtId="3" fontId="8" fillId="3" borderId="20" xfId="0" applyNumberFormat="1" applyFont="1" applyFill="1" applyBorder="1" applyProtection="1"/>
    <xf numFmtId="10" fontId="11" fillId="4" borderId="13" xfId="1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8" fillId="0" borderId="6" xfId="0" applyFont="1" applyBorder="1" applyProtection="1"/>
    <xf numFmtId="3" fontId="8" fillId="0" borderId="6" xfId="0" applyNumberFormat="1" applyFont="1" applyBorder="1" applyProtection="1"/>
    <xf numFmtId="3" fontId="8" fillId="0" borderId="6" xfId="0" applyNumberFormat="1" applyFont="1" applyBorder="1" applyAlignment="1" applyProtection="1">
      <alignment horizontal="center"/>
    </xf>
    <xf numFmtId="3" fontId="8" fillId="0" borderId="8" xfId="0" applyNumberFormat="1" applyFont="1" applyBorder="1" applyAlignment="1" applyProtection="1">
      <alignment horizontal="center"/>
    </xf>
    <xf numFmtId="3" fontId="8" fillId="0" borderId="7" xfId="0" applyNumberFormat="1" applyFont="1" applyBorder="1" applyProtection="1"/>
    <xf numFmtId="3" fontId="8" fillId="0" borderId="11" xfId="0" applyNumberFormat="1" applyFont="1" applyBorder="1" applyAlignment="1" applyProtection="1">
      <alignment horizontal="center"/>
    </xf>
    <xf numFmtId="0" fontId="8" fillId="0" borderId="0" xfId="0" applyFont="1" applyProtection="1"/>
    <xf numFmtId="3" fontId="8" fillId="0" borderId="19" xfId="0" applyNumberFormat="1" applyFont="1" applyBorder="1"/>
    <xf numFmtId="0" fontId="0" fillId="0" borderId="0" xfId="0" applyBorder="1"/>
    <xf numFmtId="0" fontId="4" fillId="0" borderId="0" xfId="2" applyProtection="1">
      <protection locked="0"/>
    </xf>
    <xf numFmtId="0" fontId="8" fillId="5" borderId="17" xfId="0" applyFont="1" applyFill="1" applyBorder="1" applyAlignment="1" applyProtection="1">
      <alignment horizontal="center"/>
      <protection locked="0"/>
    </xf>
    <xf numFmtId="0" fontId="8" fillId="5" borderId="10" xfId="0" applyFont="1" applyFill="1" applyBorder="1" applyAlignment="1" applyProtection="1">
      <alignment horizontal="center"/>
      <protection locked="0"/>
    </xf>
    <xf numFmtId="0" fontId="0" fillId="0" borderId="0" xfId="0" applyFill="1" applyBorder="1" applyProtection="1"/>
    <xf numFmtId="0" fontId="4" fillId="0" borderId="0" xfId="2"/>
    <xf numFmtId="0" fontId="4" fillId="0" borderId="0" xfId="2" applyProtection="1"/>
    <xf numFmtId="0" fontId="8" fillId="0" borderId="0" xfId="2" applyFont="1" applyProtection="1"/>
    <xf numFmtId="0" fontId="18" fillId="8" borderId="0" xfId="0" applyFont="1" applyFill="1" applyAlignment="1">
      <alignment horizontal="center" vertical="center" wrapText="1"/>
    </xf>
    <xf numFmtId="10" fontId="0" fillId="0" borderId="0" xfId="1" applyNumberFormat="1" applyFont="1"/>
    <xf numFmtId="0" fontId="4" fillId="0" borderId="0" xfId="0" applyFont="1"/>
    <xf numFmtId="0" fontId="0" fillId="3" borderId="21" xfId="0" applyFill="1" applyBorder="1" applyProtection="1">
      <protection locked="0"/>
    </xf>
    <xf numFmtId="0" fontId="0" fillId="3" borderId="23" xfId="0" applyFill="1" applyBorder="1" applyProtection="1">
      <protection locked="0"/>
    </xf>
    <xf numFmtId="3" fontId="8" fillId="3" borderId="11" xfId="0" applyNumberFormat="1" applyFont="1" applyFill="1" applyBorder="1" applyAlignment="1" applyProtection="1">
      <alignment horizontal="center"/>
    </xf>
    <xf numFmtId="3" fontId="8" fillId="3" borderId="6" xfId="0" applyNumberFormat="1" applyFont="1" applyFill="1" applyBorder="1" applyProtection="1"/>
    <xf numFmtId="167" fontId="0" fillId="0" borderId="0" xfId="4" applyNumberFormat="1" applyFont="1"/>
    <xf numFmtId="167" fontId="18" fillId="6" borderId="13" xfId="4" applyNumberFormat="1" applyFont="1" applyFill="1" applyBorder="1" applyAlignment="1">
      <alignment wrapText="1"/>
    </xf>
    <xf numFmtId="3" fontId="0" fillId="0" borderId="0" xfId="0" applyNumberFormat="1" applyBorder="1" applyAlignment="1">
      <alignment horizontal="center"/>
    </xf>
    <xf numFmtId="167" fontId="18" fillId="6" borderId="24" xfId="4" applyNumberFormat="1" applyFont="1" applyFill="1" applyBorder="1" applyAlignment="1">
      <alignment horizontal="center" vertical="center"/>
    </xf>
    <xf numFmtId="167" fontId="21" fillId="0" borderId="0" xfId="4" applyNumberFormat="1" applyFont="1" applyAlignment="1">
      <alignment horizontal="center"/>
    </xf>
    <xf numFmtId="167" fontId="18" fillId="0" borderId="4" xfId="4" applyNumberFormat="1" applyFont="1" applyBorder="1" applyAlignment="1"/>
    <xf numFmtId="0" fontId="8" fillId="3" borderId="6" xfId="0" applyFont="1" applyFill="1" applyBorder="1"/>
    <xf numFmtId="3" fontId="8" fillId="3" borderId="6" xfId="0" applyNumberFormat="1" applyFont="1" applyFill="1" applyBorder="1" applyAlignment="1">
      <alignment horizontal="center"/>
    </xf>
    <xf numFmtId="14" fontId="0" fillId="0" borderId="10" xfId="0" applyNumberFormat="1" applyBorder="1" applyProtection="1">
      <protection locked="0"/>
    </xf>
    <xf numFmtId="3" fontId="0" fillId="0" borderId="10" xfId="0" applyNumberFormat="1" applyBorder="1" applyProtection="1">
      <protection locked="0"/>
    </xf>
    <xf numFmtId="0" fontId="0" fillId="0" borderId="10" xfId="0" applyBorder="1" applyProtection="1">
      <protection locked="0"/>
    </xf>
    <xf numFmtId="0" fontId="0" fillId="0" borderId="19" xfId="0" applyBorder="1" applyProtection="1">
      <protection locked="0"/>
    </xf>
    <xf numFmtId="167" fontId="0" fillId="0" borderId="0" xfId="4" applyNumberFormat="1" applyFont="1" applyBorder="1"/>
    <xf numFmtId="167" fontId="0" fillId="0" borderId="4" xfId="4" applyNumberFormat="1" applyFont="1" applyBorder="1"/>
    <xf numFmtId="167" fontId="18" fillId="0" borderId="0" xfId="4" applyNumberFormat="1" applyFont="1" applyFill="1" applyBorder="1" applyAlignment="1">
      <alignment wrapText="1"/>
    </xf>
    <xf numFmtId="3" fontId="4" fillId="0" borderId="19" xfId="0" applyNumberFormat="1" applyFont="1" applyBorder="1" applyProtection="1">
      <protection locked="0"/>
    </xf>
    <xf numFmtId="0" fontId="4" fillId="0" borderId="12" xfId="0" applyFont="1" applyBorder="1" applyAlignment="1" applyProtection="1">
      <protection locked="0"/>
    </xf>
    <xf numFmtId="167" fontId="0" fillId="0" borderId="2" xfId="4" applyNumberFormat="1" applyFont="1" applyBorder="1" applyAlignment="1">
      <alignment horizontal="center"/>
    </xf>
    <xf numFmtId="14" fontId="18" fillId="0" borderId="4" xfId="4" applyNumberFormat="1" applyFont="1" applyBorder="1" applyAlignment="1"/>
    <xf numFmtId="167" fontId="0" fillId="3" borderId="28" xfId="4" applyNumberFormat="1" applyFont="1" applyFill="1" applyBorder="1" applyAlignment="1">
      <alignment vertical="center" wrapText="1"/>
    </xf>
    <xf numFmtId="0" fontId="22" fillId="0" borderId="34" xfId="5" applyFont="1" applyFill="1" applyBorder="1" applyAlignment="1">
      <alignment horizontal="left" vertical="top" wrapText="1" indent="6"/>
    </xf>
    <xf numFmtId="0" fontId="22" fillId="0" borderId="34" xfId="5" applyFont="1" applyFill="1" applyBorder="1" applyAlignment="1">
      <alignment horizontal="left" vertical="top" wrapText="1" indent="10"/>
    </xf>
    <xf numFmtId="0" fontId="22" fillId="0" borderId="34" xfId="5" applyFont="1" applyFill="1" applyBorder="1" applyAlignment="1">
      <alignment horizontal="center" vertical="top" wrapText="1"/>
    </xf>
    <xf numFmtId="0" fontId="2" fillId="0" borderId="0" xfId="5"/>
    <xf numFmtId="0" fontId="22" fillId="0" borderId="35" xfId="5" applyFont="1" applyFill="1" applyBorder="1" applyAlignment="1">
      <alignment horizontal="left" vertical="top" wrapText="1"/>
    </xf>
    <xf numFmtId="0" fontId="23" fillId="0" borderId="35" xfId="5" applyFont="1" applyFill="1" applyBorder="1" applyAlignment="1">
      <alignment horizontal="left" vertical="top" wrapText="1"/>
    </xf>
    <xf numFmtId="0" fontId="23" fillId="0" borderId="35" xfId="5" applyFont="1" applyFill="1" applyBorder="1" applyAlignment="1">
      <alignment horizontal="center" vertical="top" wrapText="1"/>
    </xf>
    <xf numFmtId="0" fontId="22" fillId="0" borderId="36" xfId="5" applyFont="1" applyFill="1" applyBorder="1" applyAlignment="1">
      <alignment horizontal="left" vertical="top" wrapText="1"/>
    </xf>
    <xf numFmtId="0" fontId="23" fillId="0" borderId="36" xfId="5" applyFont="1" applyFill="1" applyBorder="1" applyAlignment="1">
      <alignment horizontal="left" vertical="top" wrapText="1"/>
    </xf>
    <xf numFmtId="0" fontId="23" fillId="0" borderId="36" xfId="5" applyFont="1" applyFill="1" applyBorder="1" applyAlignment="1">
      <alignment horizontal="center" vertical="top" wrapText="1"/>
    </xf>
    <xf numFmtId="0" fontId="18" fillId="0" borderId="36" xfId="5" applyFont="1" applyFill="1" applyBorder="1" applyAlignment="1">
      <alignment horizontal="left" wrapText="1"/>
    </xf>
    <xf numFmtId="0" fontId="2" fillId="0" borderId="36" xfId="5" applyFill="1" applyBorder="1" applyAlignment="1">
      <alignment horizontal="left" wrapText="1"/>
    </xf>
    <xf numFmtId="0" fontId="18" fillId="0" borderId="37" xfId="5" applyFont="1" applyFill="1" applyBorder="1" applyAlignment="1">
      <alignment horizontal="left" wrapText="1"/>
    </xf>
    <xf numFmtId="0" fontId="23" fillId="0" borderId="37" xfId="5" applyFont="1" applyFill="1" applyBorder="1" applyAlignment="1">
      <alignment horizontal="left" vertical="top" wrapText="1"/>
    </xf>
    <xf numFmtId="0" fontId="2" fillId="0" borderId="37" xfId="5" applyFill="1" applyBorder="1" applyAlignment="1">
      <alignment horizontal="left" wrapText="1"/>
    </xf>
    <xf numFmtId="0" fontId="22" fillId="0" borderId="38" xfId="5" applyFont="1" applyFill="1" applyBorder="1" applyAlignment="1">
      <alignment horizontal="left" vertical="top" wrapText="1"/>
    </xf>
    <xf numFmtId="0" fontId="2" fillId="0" borderId="0" xfId="5" applyFill="1" applyBorder="1" applyAlignment="1">
      <alignment horizontal="left" vertical="top"/>
    </xf>
    <xf numFmtId="0" fontId="22" fillId="0" borderId="39" xfId="5" applyFont="1" applyFill="1" applyBorder="1" applyAlignment="1">
      <alignment horizontal="left" vertical="top" wrapText="1"/>
    </xf>
    <xf numFmtId="0" fontId="18" fillId="0" borderId="39" xfId="5" applyFont="1" applyFill="1" applyBorder="1" applyAlignment="1">
      <alignment horizontal="left" wrapText="1"/>
    </xf>
    <xf numFmtId="0" fontId="18" fillId="0" borderId="40" xfId="5" applyFont="1" applyFill="1" applyBorder="1" applyAlignment="1">
      <alignment horizontal="left" vertical="center" wrapText="1"/>
    </xf>
    <xf numFmtId="0" fontId="2" fillId="0" borderId="37" xfId="5" applyFill="1" applyBorder="1" applyAlignment="1">
      <alignment horizontal="left" vertical="center" wrapText="1"/>
    </xf>
    <xf numFmtId="0" fontId="18" fillId="0" borderId="37" xfId="5" applyFont="1" applyFill="1" applyBorder="1" applyAlignment="1">
      <alignment horizontal="left" vertical="center" wrapText="1"/>
    </xf>
    <xf numFmtId="0" fontId="22" fillId="0" borderId="36" xfId="5" applyFont="1" applyFill="1" applyBorder="1" applyAlignment="1">
      <alignment horizontal="center" vertical="top" wrapText="1"/>
    </xf>
    <xf numFmtId="0" fontId="22" fillId="0" borderId="34" xfId="5" applyFont="1" applyFill="1" applyBorder="1" applyAlignment="1">
      <alignment horizontal="left" vertical="top" wrapText="1"/>
    </xf>
    <xf numFmtId="0" fontId="2" fillId="0" borderId="34" xfId="5" applyFill="1" applyBorder="1" applyAlignment="1">
      <alignment horizontal="left" vertical="top" wrapText="1"/>
    </xf>
    <xf numFmtId="0" fontId="2" fillId="0" borderId="34" xfId="5" applyFill="1" applyBorder="1" applyAlignment="1">
      <alignment horizontal="center" vertical="top" wrapText="1"/>
    </xf>
    <xf numFmtId="0" fontId="23" fillId="0" borderId="34" xfId="5" applyFont="1" applyFill="1" applyBorder="1" applyAlignment="1">
      <alignment horizontal="left" vertical="top" wrapText="1" indent="1"/>
    </xf>
    <xf numFmtId="0" fontId="18" fillId="0" borderId="0" xfId="5" applyFont="1" applyFill="1" applyBorder="1" applyAlignment="1">
      <alignment horizontal="left" vertical="top"/>
    </xf>
    <xf numFmtId="0" fontId="2" fillId="0" borderId="21" xfId="5" applyBorder="1"/>
    <xf numFmtId="0" fontId="2" fillId="0" borderId="22" xfId="5" applyBorder="1"/>
    <xf numFmtId="0" fontId="2" fillId="0" borderId="22" xfId="5" applyBorder="1" applyAlignment="1"/>
    <xf numFmtId="0" fontId="2" fillId="0" borderId="23" xfId="5" applyBorder="1" applyAlignment="1"/>
    <xf numFmtId="0" fontId="5" fillId="0" borderId="2" xfId="5" applyFont="1" applyBorder="1" applyAlignment="1"/>
    <xf numFmtId="0" fontId="2" fillId="0" borderId="1" xfId="5" applyBorder="1" applyAlignment="1">
      <alignment horizontal="center"/>
    </xf>
    <xf numFmtId="0" fontId="2" fillId="0" borderId="0" xfId="5" applyBorder="1"/>
    <xf numFmtId="0" fontId="2" fillId="0" borderId="0" xfId="5" applyBorder="1" applyAlignment="1">
      <alignment horizontal="center"/>
    </xf>
    <xf numFmtId="167" fontId="0" fillId="0" borderId="0" xfId="4" applyNumberFormat="1" applyFont="1" applyBorder="1" applyAlignment="1">
      <alignment horizontal="center"/>
    </xf>
    <xf numFmtId="0" fontId="2" fillId="0" borderId="1" xfId="5" quotePrefix="1" applyBorder="1" applyAlignment="1">
      <alignment vertical="center"/>
    </xf>
    <xf numFmtId="0" fontId="2" fillId="0" borderId="0" xfId="5" quotePrefix="1" applyBorder="1" applyAlignment="1">
      <alignment vertical="center"/>
    </xf>
    <xf numFmtId="0" fontId="2" fillId="0" borderId="2" xfId="5" quotePrefix="1" applyBorder="1" applyAlignment="1">
      <alignment vertical="center"/>
    </xf>
    <xf numFmtId="0" fontId="2" fillId="0" borderId="3" xfId="5" quotePrefix="1" applyBorder="1" applyAlignment="1">
      <alignment vertical="center"/>
    </xf>
    <xf numFmtId="0" fontId="2" fillId="0" borderId="4" xfId="5" quotePrefix="1" applyBorder="1" applyAlignment="1">
      <alignment vertical="center"/>
    </xf>
    <xf numFmtId="0" fontId="2" fillId="0" borderId="5" xfId="5" quotePrefix="1" applyBorder="1" applyAlignment="1">
      <alignment vertical="center"/>
    </xf>
    <xf numFmtId="0" fontId="7" fillId="0" borderId="0" xfId="5" applyFont="1" applyAlignment="1" applyProtection="1">
      <alignment horizontal="left"/>
      <protection locked="0"/>
    </xf>
    <xf numFmtId="0" fontId="21" fillId="0" borderId="0" xfId="5" applyNumberFormat="1" applyFont="1" applyBorder="1" applyAlignment="1" applyProtection="1">
      <alignment horizontal="right"/>
      <protection locked="0"/>
    </xf>
    <xf numFmtId="0" fontId="2" fillId="0" borderId="4" xfId="5" applyFont="1" applyBorder="1"/>
    <xf numFmtId="168" fontId="2" fillId="0" borderId="0" xfId="5" applyNumberFormat="1"/>
    <xf numFmtId="0" fontId="2" fillId="0" borderId="0" xfId="5" applyAlignment="1">
      <alignment horizontal="center" vertical="center"/>
    </xf>
    <xf numFmtId="0" fontId="18" fillId="6" borderId="24" xfId="5" applyFont="1" applyFill="1" applyBorder="1" applyAlignment="1">
      <alignment horizontal="center" vertical="center" wrapText="1"/>
    </xf>
    <xf numFmtId="0" fontId="18" fillId="6" borderId="24" xfId="5" applyFont="1" applyFill="1" applyBorder="1" applyAlignment="1">
      <alignment horizontal="center" vertical="center"/>
    </xf>
    <xf numFmtId="168" fontId="18" fillId="6" borderId="24" xfId="5" applyNumberFormat="1" applyFont="1" applyFill="1" applyBorder="1" applyAlignment="1">
      <alignment horizontal="center" vertical="center"/>
    </xf>
    <xf numFmtId="0" fontId="2" fillId="0" borderId="28" xfId="5" applyFont="1" applyBorder="1" applyAlignment="1">
      <alignment vertical="center" wrapText="1"/>
    </xf>
    <xf numFmtId="168" fontId="2" fillId="0" borderId="28" xfId="5" applyNumberFormat="1" applyBorder="1" applyAlignment="1">
      <alignment vertical="center" wrapText="1"/>
    </xf>
    <xf numFmtId="0" fontId="2" fillId="0" borderId="0" xfId="5" applyBorder="1" applyAlignment="1">
      <alignment wrapText="1"/>
    </xf>
    <xf numFmtId="0" fontId="18" fillId="6" borderId="13" xfId="5" applyFont="1" applyFill="1" applyBorder="1" applyAlignment="1">
      <alignment vertical="center" wrapText="1"/>
    </xf>
    <xf numFmtId="168" fontId="2" fillId="0" borderId="0" xfId="5" applyNumberFormat="1" applyBorder="1" applyAlignment="1">
      <alignment horizontal="center" wrapText="1"/>
    </xf>
    <xf numFmtId="0" fontId="2" fillId="0" borderId="0" xfId="5" applyFill="1"/>
    <xf numFmtId="0" fontId="2" fillId="0" borderId="0" xfId="5" applyFill="1" applyBorder="1" applyAlignment="1">
      <alignment wrapText="1"/>
    </xf>
    <xf numFmtId="0" fontId="18" fillId="0" borderId="0" xfId="5" applyFont="1" applyFill="1" applyBorder="1" applyAlignment="1">
      <alignment vertical="center" wrapText="1"/>
    </xf>
    <xf numFmtId="168" fontId="2" fillId="0" borderId="0" xfId="5" applyNumberFormat="1" applyFill="1" applyBorder="1" applyAlignment="1">
      <alignment horizontal="center" wrapText="1"/>
    </xf>
    <xf numFmtId="3" fontId="4" fillId="0" borderId="21" xfId="0" applyNumberFormat="1" applyFont="1" applyBorder="1" applyProtection="1">
      <protection locked="0"/>
    </xf>
    <xf numFmtId="0" fontId="0" fillId="0" borderId="22" xfId="0" applyBorder="1" applyProtection="1">
      <protection locked="0"/>
    </xf>
    <xf numFmtId="0" fontId="2" fillId="0" borderId="22" xfId="5" quotePrefix="1" applyBorder="1" applyAlignment="1">
      <alignment horizontal="left"/>
    </xf>
    <xf numFmtId="0" fontId="2" fillId="0" borderId="23" xfId="5" quotePrefix="1" applyBorder="1" applyAlignment="1">
      <alignment horizontal="left"/>
    </xf>
    <xf numFmtId="168" fontId="2" fillId="0" borderId="0" xfId="5" applyNumberFormat="1" applyBorder="1"/>
    <xf numFmtId="168" fontId="2" fillId="0" borderId="2" xfId="5" applyNumberFormat="1" applyBorder="1"/>
    <xf numFmtId="0" fontId="2" fillId="0" borderId="0" xfId="5" applyBorder="1" applyProtection="1">
      <protection locked="0"/>
    </xf>
    <xf numFmtId="0" fontId="2" fillId="0" borderId="0" xfId="5" quotePrefix="1" applyBorder="1" applyAlignment="1" applyProtection="1">
      <alignment horizontal="left"/>
      <protection locked="0"/>
    </xf>
    <xf numFmtId="0" fontId="2" fillId="0" borderId="2" xfId="5" quotePrefix="1" applyBorder="1" applyAlignment="1" applyProtection="1">
      <alignment horizontal="left"/>
      <protection locked="0"/>
    </xf>
    <xf numFmtId="168" fontId="2" fillId="0" borderId="0" xfId="5" applyNumberFormat="1" applyBorder="1" applyProtection="1">
      <protection locked="0"/>
    </xf>
    <xf numFmtId="168" fontId="2" fillId="0" borderId="2" xfId="5" applyNumberFormat="1" applyBorder="1" applyProtection="1">
      <protection locked="0"/>
    </xf>
    <xf numFmtId="0" fontId="2" fillId="0" borderId="2" xfId="5" applyBorder="1" applyProtection="1">
      <protection locked="0"/>
    </xf>
    <xf numFmtId="0" fontId="2" fillId="0" borderId="4" xfId="5" applyBorder="1" applyProtection="1">
      <protection locked="0"/>
    </xf>
    <xf numFmtId="0" fontId="2" fillId="0" borderId="4" xfId="5" applyBorder="1"/>
    <xf numFmtId="0" fontId="2" fillId="0" borderId="5" xfId="5" applyBorder="1" applyProtection="1">
      <protection locked="0"/>
    </xf>
    <xf numFmtId="168" fontId="2" fillId="0" borderId="4" xfId="5" applyNumberFormat="1" applyBorder="1" applyProtection="1">
      <protection locked="0"/>
    </xf>
    <xf numFmtId="168" fontId="2" fillId="0" borderId="5" xfId="5" applyNumberFormat="1" applyBorder="1" applyProtection="1">
      <protection locked="0"/>
    </xf>
    <xf numFmtId="0" fontId="1" fillId="0" borderId="28" xfId="5" applyFont="1" applyBorder="1" applyAlignment="1">
      <alignment vertical="center" wrapText="1"/>
    </xf>
    <xf numFmtId="0" fontId="8" fillId="0" borderId="12" xfId="0" applyFont="1" applyBorder="1" applyAlignment="1" applyProtection="1">
      <alignment horizontal="center"/>
      <protection locked="0"/>
    </xf>
    <xf numFmtId="0" fontId="8" fillId="0" borderId="10" xfId="0" applyFont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0" fontId="0" fillId="10" borderId="0" xfId="0" applyFill="1" applyBorder="1" applyProtection="1">
      <protection locked="0"/>
    </xf>
    <xf numFmtId="0" fontId="4" fillId="10" borderId="0" xfId="0" applyFont="1" applyFill="1" applyBorder="1" applyAlignment="1" applyProtection="1">
      <protection locked="0"/>
    </xf>
    <xf numFmtId="166" fontId="0" fillId="10" borderId="0" xfId="0" applyNumberFormat="1" applyFill="1" applyBorder="1" applyAlignment="1" applyProtection="1">
      <protection locked="0"/>
    </xf>
    <xf numFmtId="0" fontId="0" fillId="10" borderId="44" xfId="0" applyFill="1" applyBorder="1" applyProtection="1">
      <protection locked="0"/>
    </xf>
    <xf numFmtId="0" fontId="0" fillId="10" borderId="0" xfId="0" applyNumberFormat="1" applyFill="1" applyBorder="1" applyProtection="1">
      <protection locked="0"/>
    </xf>
    <xf numFmtId="3" fontId="13" fillId="10" borderId="0" xfId="0" applyNumberFormat="1" applyFont="1" applyFill="1" applyBorder="1" applyAlignment="1" applyProtection="1">
      <alignment horizontal="center"/>
      <protection locked="0"/>
    </xf>
    <xf numFmtId="0" fontId="4" fillId="10" borderId="0" xfId="0" applyFont="1" applyFill="1" applyBorder="1" applyProtection="1">
      <protection locked="0"/>
    </xf>
    <xf numFmtId="0" fontId="4" fillId="10" borderId="0" xfId="0" applyFont="1" applyFill="1" applyBorder="1" applyAlignment="1" applyProtection="1">
      <alignment horizontal="left"/>
      <protection locked="0"/>
    </xf>
    <xf numFmtId="0" fontId="0" fillId="10" borderId="17" xfId="0" applyFill="1" applyBorder="1" applyProtection="1">
      <protection locked="0"/>
    </xf>
    <xf numFmtId="0" fontId="0" fillId="0" borderId="13" xfId="0" applyBorder="1" applyProtection="1">
      <protection locked="0"/>
    </xf>
    <xf numFmtId="3" fontId="0" fillId="0" borderId="13" xfId="0" applyNumberFormat="1" applyBorder="1" applyProtection="1">
      <protection locked="0"/>
    </xf>
    <xf numFmtId="3" fontId="0" fillId="0" borderId="13" xfId="0" applyNumberFormat="1" applyBorder="1" applyAlignment="1" applyProtection="1">
      <alignment horizontal="center"/>
      <protection locked="0"/>
    </xf>
    <xf numFmtId="164" fontId="0" fillId="0" borderId="13" xfId="0" applyNumberFormat="1" applyBorder="1" applyProtection="1">
      <protection locked="0"/>
    </xf>
    <xf numFmtId="3" fontId="0" fillId="3" borderId="13" xfId="0" applyNumberFormat="1" applyFill="1" applyBorder="1" applyProtection="1">
      <protection locked="0"/>
    </xf>
    <xf numFmtId="3" fontId="16" fillId="7" borderId="13" xfId="0" applyNumberFormat="1" applyFont="1" applyFill="1" applyBorder="1" applyAlignment="1" applyProtection="1">
      <alignment horizontal="center"/>
      <protection locked="0"/>
    </xf>
    <xf numFmtId="164" fontId="16" fillId="7" borderId="13" xfId="0" applyNumberFormat="1" applyFont="1" applyFill="1" applyBorder="1" applyProtection="1">
      <protection locked="0"/>
    </xf>
    <xf numFmtId="3" fontId="0" fillId="7" borderId="13" xfId="0" applyNumberFormat="1" applyFill="1" applyBorder="1" applyProtection="1">
      <protection locked="0"/>
    </xf>
    <xf numFmtId="0" fontId="4" fillId="0" borderId="13" xfId="0" quotePrefix="1" applyFont="1" applyBorder="1" applyAlignment="1" applyProtection="1">
      <alignment horizontal="left"/>
      <protection locked="0"/>
    </xf>
    <xf numFmtId="164" fontId="0" fillId="3" borderId="13" xfId="0" applyNumberFormat="1" applyFill="1" applyBorder="1" applyProtection="1">
      <protection locked="0"/>
    </xf>
    <xf numFmtId="164" fontId="17" fillId="7" borderId="13" xfId="0" applyNumberFormat="1" applyFont="1" applyFill="1" applyBorder="1" applyProtection="1">
      <protection locked="0"/>
    </xf>
    <xf numFmtId="0" fontId="4" fillId="0" borderId="13" xfId="0" applyFont="1" applyBorder="1" applyAlignment="1" applyProtection="1">
      <alignment horizontal="left"/>
    </xf>
    <xf numFmtId="0" fontId="0" fillId="4" borderId="13" xfId="0" applyFill="1" applyBorder="1" applyAlignment="1" applyProtection="1">
      <alignment horizontal="center"/>
      <protection locked="0"/>
    </xf>
    <xf numFmtId="9" fontId="0" fillId="4" borderId="13" xfId="1" applyFont="1" applyFill="1" applyBorder="1" applyAlignment="1" applyProtection="1">
      <alignment horizontal="center"/>
    </xf>
    <xf numFmtId="164" fontId="14" fillId="3" borderId="13" xfId="0" applyNumberFormat="1" applyFont="1" applyFill="1" applyBorder="1" applyProtection="1">
      <protection locked="0"/>
    </xf>
    <xf numFmtId="0" fontId="0" fillId="0" borderId="13" xfId="0" applyFill="1" applyBorder="1" applyAlignment="1" applyProtection="1">
      <alignment horizontal="center"/>
      <protection locked="0"/>
    </xf>
    <xf numFmtId="9" fontId="0" fillId="0" borderId="13" xfId="1" applyFont="1" applyFill="1" applyBorder="1" applyAlignment="1" applyProtection="1">
      <alignment horizontal="center"/>
    </xf>
    <xf numFmtId="0" fontId="4" fillId="0" borderId="13" xfId="0" applyFont="1" applyBorder="1" applyAlignment="1" applyProtection="1">
      <alignment horizontal="left"/>
      <protection locked="0"/>
    </xf>
    <xf numFmtId="164" fontId="0" fillId="0" borderId="13" xfId="0" applyNumberFormat="1" applyFill="1" applyBorder="1" applyProtection="1">
      <protection locked="0"/>
    </xf>
    <xf numFmtId="0" fontId="0" fillId="0" borderId="13" xfId="0" quotePrefix="1" applyBorder="1" applyAlignment="1" applyProtection="1">
      <alignment horizontal="left"/>
    </xf>
    <xf numFmtId="3" fontId="0" fillId="0" borderId="13" xfId="0" applyNumberFormat="1" applyBorder="1" applyProtection="1"/>
    <xf numFmtId="0" fontId="0" fillId="0" borderId="13" xfId="0" applyBorder="1" applyProtection="1"/>
    <xf numFmtId="3" fontId="0" fillId="3" borderId="13" xfId="0" applyNumberFormat="1" applyFill="1" applyBorder="1" applyProtection="1"/>
    <xf numFmtId="0" fontId="0" fillId="0" borderId="13" xfId="0" applyBorder="1" applyAlignment="1" applyProtection="1">
      <alignment horizontal="left"/>
      <protection locked="0"/>
    </xf>
    <xf numFmtId="3" fontId="0" fillId="0" borderId="13" xfId="0" applyNumberFormat="1" applyFill="1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left"/>
    </xf>
    <xf numFmtId="3" fontId="0" fillId="0" borderId="13" xfId="0" applyNumberFormat="1" applyBorder="1" applyAlignment="1" applyProtection="1">
      <alignment horizontal="center"/>
    </xf>
    <xf numFmtId="0" fontId="0" fillId="3" borderId="13" xfId="0" applyFill="1" applyBorder="1" applyProtection="1"/>
    <xf numFmtId="0" fontId="8" fillId="0" borderId="13" xfId="0" applyFont="1" applyBorder="1" applyAlignment="1" applyProtection="1">
      <alignment horizontal="left"/>
    </xf>
    <xf numFmtId="0" fontId="0" fillId="3" borderId="13" xfId="0" applyFill="1" applyBorder="1" applyProtection="1">
      <protection locked="0"/>
    </xf>
    <xf numFmtId="0" fontId="8" fillId="0" borderId="13" xfId="0" applyFont="1" applyBorder="1" applyProtection="1">
      <protection locked="0"/>
    </xf>
    <xf numFmtId="10" fontId="0" fillId="2" borderId="13" xfId="1" applyNumberFormat="1" applyFont="1" applyFill="1" applyBorder="1" applyAlignment="1" applyProtection="1">
      <alignment horizontal="center"/>
    </xf>
    <xf numFmtId="164" fontId="0" fillId="6" borderId="13" xfId="0" applyNumberFormat="1" applyFill="1" applyBorder="1" applyProtection="1">
      <protection locked="0"/>
    </xf>
    <xf numFmtId="0" fontId="8" fillId="0" borderId="13" xfId="0" applyFont="1" applyBorder="1" applyAlignment="1" applyProtection="1">
      <alignment horizontal="left"/>
      <protection locked="0"/>
    </xf>
    <xf numFmtId="164" fontId="8" fillId="0" borderId="13" xfId="0" applyNumberFormat="1" applyFont="1" applyBorder="1" applyProtection="1">
      <protection locked="0"/>
    </xf>
    <xf numFmtId="3" fontId="8" fillId="3" borderId="13" xfId="0" applyNumberFormat="1" applyFont="1" applyFill="1" applyBorder="1" applyProtection="1">
      <protection locked="0"/>
    </xf>
    <xf numFmtId="0" fontId="0" fillId="0" borderId="13" xfId="0" applyNumberFormat="1" applyBorder="1"/>
    <xf numFmtId="3" fontId="0" fillId="0" borderId="13" xfId="0" applyNumberFormat="1" applyFill="1" applyBorder="1" applyAlignment="1" applyProtection="1">
      <alignment horizontal="center"/>
    </xf>
    <xf numFmtId="0" fontId="8" fillId="0" borderId="13" xfId="0" quotePrefix="1" applyFont="1" applyBorder="1" applyAlignment="1" applyProtection="1">
      <alignment horizontal="left"/>
      <protection locked="0"/>
    </xf>
    <xf numFmtId="0" fontId="0" fillId="0" borderId="13" xfId="0" quotePrefix="1" applyBorder="1" applyAlignment="1" applyProtection="1">
      <alignment horizontal="left"/>
      <protection locked="0"/>
    </xf>
    <xf numFmtId="0" fontId="9" fillId="0" borderId="13" xfId="0" applyFont="1" applyBorder="1" applyAlignment="1" applyProtection="1">
      <alignment horizontal="left"/>
      <protection locked="0"/>
    </xf>
    <xf numFmtId="3" fontId="0" fillId="0" borderId="13" xfId="0" quotePrefix="1" applyNumberFormat="1" applyBorder="1" applyAlignment="1" applyProtection="1">
      <alignment horizontal="center"/>
      <protection locked="0"/>
    </xf>
    <xf numFmtId="3" fontId="9" fillId="0" borderId="13" xfId="0" applyNumberFormat="1" applyFont="1" applyBorder="1" applyAlignment="1" applyProtection="1">
      <alignment horizontal="center"/>
      <protection locked="0"/>
    </xf>
    <xf numFmtId="0" fontId="9" fillId="0" borderId="13" xfId="0" quotePrefix="1" applyFont="1" applyBorder="1" applyAlignment="1" applyProtection="1">
      <alignment horizontal="left"/>
      <protection locked="0"/>
    </xf>
    <xf numFmtId="0" fontId="9" fillId="0" borderId="13" xfId="0" applyFont="1" applyBorder="1" applyAlignment="1">
      <alignment horizontal="left"/>
    </xf>
    <xf numFmtId="0" fontId="0" fillId="0" borderId="13" xfId="0" applyBorder="1"/>
    <xf numFmtId="3" fontId="0" fillId="0" borderId="13" xfId="0" applyNumberFormat="1" applyBorder="1"/>
    <xf numFmtId="3" fontId="0" fillId="0" borderId="13" xfId="0" applyNumberFormat="1" applyBorder="1" applyAlignment="1">
      <alignment horizontal="center"/>
    </xf>
    <xf numFmtId="3" fontId="0" fillId="3" borderId="13" xfId="0" applyNumberFormat="1" applyFill="1" applyBorder="1" applyAlignment="1">
      <alignment horizontal="center"/>
    </xf>
    <xf numFmtId="3" fontId="0" fillId="3" borderId="13" xfId="0" applyNumberFormat="1" applyFill="1" applyBorder="1"/>
    <xf numFmtId="0" fontId="8" fillId="10" borderId="15" xfId="0" applyFont="1" applyFill="1" applyBorder="1"/>
    <xf numFmtId="3" fontId="8" fillId="10" borderId="15" xfId="0" applyNumberFormat="1" applyFont="1" applyFill="1" applyBorder="1"/>
    <xf numFmtId="3" fontId="8" fillId="10" borderId="15" xfId="0" applyNumberFormat="1" applyFont="1" applyFill="1" applyBorder="1" applyAlignment="1">
      <alignment horizontal="center"/>
    </xf>
    <xf numFmtId="3" fontId="8" fillId="10" borderId="26" xfId="0" applyNumberFormat="1" applyFont="1" applyFill="1" applyBorder="1" applyAlignment="1">
      <alignment horizontal="center"/>
    </xf>
    <xf numFmtId="3" fontId="8" fillId="10" borderId="25" xfId="0" applyNumberFormat="1" applyFont="1" applyFill="1" applyBorder="1" applyProtection="1"/>
    <xf numFmtId="3" fontId="8" fillId="10" borderId="15" xfId="0" applyNumberFormat="1" applyFont="1" applyFill="1" applyBorder="1" applyProtection="1"/>
    <xf numFmtId="3" fontId="8" fillId="10" borderId="26" xfId="0" applyNumberFormat="1" applyFont="1" applyFill="1" applyBorder="1" applyProtection="1"/>
    <xf numFmtId="0" fontId="0" fillId="10" borderId="0" xfId="0" applyFill="1" applyBorder="1"/>
    <xf numFmtId="3" fontId="0" fillId="10" borderId="0" xfId="0" applyNumberFormat="1" applyFill="1" applyBorder="1"/>
    <xf numFmtId="3" fontId="0" fillId="10" borderId="0" xfId="0" applyNumberFormat="1" applyFill="1" applyBorder="1" applyAlignment="1">
      <alignment horizontal="center"/>
    </xf>
    <xf numFmtId="10" fontId="11" fillId="10" borderId="13" xfId="1" applyNumberFormat="1" applyFont="1" applyFill="1" applyBorder="1" applyAlignment="1" applyProtection="1">
      <alignment horizontal="center"/>
      <protection locked="0"/>
    </xf>
    <xf numFmtId="0" fontId="0" fillId="10" borderId="13" xfId="0" applyFill="1" applyBorder="1"/>
    <xf numFmtId="0" fontId="9" fillId="10" borderId="13" xfId="0" applyFont="1" applyFill="1" applyBorder="1" applyAlignment="1">
      <alignment horizontal="left"/>
    </xf>
    <xf numFmtId="3" fontId="0" fillId="10" borderId="13" xfId="0" applyNumberFormat="1" applyFill="1" applyBorder="1"/>
    <xf numFmtId="3" fontId="0" fillId="10" borderId="13" xfId="0" applyNumberFormat="1" applyFill="1" applyBorder="1" applyAlignment="1">
      <alignment horizontal="center"/>
    </xf>
    <xf numFmtId="0" fontId="0" fillId="10" borderId="43" xfId="0" applyFill="1" applyBorder="1" applyProtection="1">
      <protection locked="0"/>
    </xf>
    <xf numFmtId="3" fontId="0" fillId="10" borderId="14" xfId="0" applyNumberFormat="1" applyFill="1" applyBorder="1" applyProtection="1">
      <protection locked="0"/>
    </xf>
    <xf numFmtId="3" fontId="0" fillId="10" borderId="15" xfId="0" applyNumberFormat="1" applyFill="1" applyBorder="1" applyProtection="1">
      <protection locked="0"/>
    </xf>
    <xf numFmtId="3" fontId="0" fillId="10" borderId="15" xfId="0" applyNumberFormat="1" applyFill="1" applyBorder="1" applyAlignment="1" applyProtection="1">
      <alignment horizontal="center"/>
      <protection locked="0"/>
    </xf>
    <xf numFmtId="0" fontId="0" fillId="10" borderId="15" xfId="0" applyFill="1" applyBorder="1" applyProtection="1">
      <protection locked="0"/>
    </xf>
    <xf numFmtId="3" fontId="0" fillId="10" borderId="47" xfId="0" applyNumberFormat="1" applyFill="1" applyBorder="1" applyProtection="1">
      <protection locked="0"/>
    </xf>
    <xf numFmtId="3" fontId="0" fillId="10" borderId="17" xfId="0" applyNumberFormat="1" applyFill="1" applyBorder="1" applyProtection="1">
      <protection locked="0"/>
    </xf>
    <xf numFmtId="3" fontId="0" fillId="10" borderId="17" xfId="0" applyNumberFormat="1" applyFill="1" applyBorder="1" applyAlignment="1" applyProtection="1">
      <alignment horizontal="center"/>
      <protection locked="0"/>
    </xf>
    <xf numFmtId="3" fontId="0" fillId="10" borderId="42" xfId="0" applyNumberFormat="1" applyFill="1" applyBorder="1" applyProtection="1">
      <protection locked="0"/>
    </xf>
    <xf numFmtId="3" fontId="0" fillId="10" borderId="0" xfId="0" applyNumberFormat="1" applyFill="1" applyBorder="1" applyProtection="1">
      <protection locked="0"/>
    </xf>
    <xf numFmtId="0" fontId="4" fillId="10" borderId="1" xfId="0" applyFont="1" applyFill="1" applyBorder="1" applyAlignment="1" applyProtection="1">
      <alignment horizontal="left"/>
      <protection locked="0"/>
    </xf>
    <xf numFmtId="166" fontId="0" fillId="10" borderId="2" xfId="0" applyNumberFormat="1" applyFill="1" applyBorder="1" applyAlignment="1" applyProtection="1">
      <protection locked="0"/>
    </xf>
    <xf numFmtId="0" fontId="0" fillId="10" borderId="2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0" fillId="10" borderId="16" xfId="0" applyFill="1" applyBorder="1" applyProtection="1">
      <protection locked="0"/>
    </xf>
    <xf numFmtId="0" fontId="0" fillId="10" borderId="18" xfId="0" applyFill="1" applyBorder="1" applyProtection="1">
      <protection locked="0"/>
    </xf>
    <xf numFmtId="0" fontId="0" fillId="0" borderId="1" xfId="0" applyBorder="1" applyProtection="1">
      <protection locked="0"/>
    </xf>
    <xf numFmtId="0" fontId="8" fillId="0" borderId="26" xfId="0" applyFont="1" applyBorder="1" applyProtection="1">
      <protection locked="0"/>
    </xf>
    <xf numFmtId="0" fontId="0" fillId="0" borderId="48" xfId="0" applyBorder="1" applyProtection="1">
      <protection locked="0"/>
    </xf>
    <xf numFmtId="3" fontId="0" fillId="3" borderId="49" xfId="0" applyNumberFormat="1" applyFill="1" applyBorder="1" applyProtection="1">
      <protection locked="0"/>
    </xf>
    <xf numFmtId="3" fontId="0" fillId="7" borderId="49" xfId="0" applyNumberFormat="1" applyFill="1" applyBorder="1" applyProtection="1">
      <protection locked="0"/>
    </xf>
    <xf numFmtId="164" fontId="14" fillId="3" borderId="49" xfId="0" applyNumberFormat="1" applyFont="1" applyFill="1" applyBorder="1" applyProtection="1">
      <protection locked="0"/>
    </xf>
    <xf numFmtId="3" fontId="0" fillId="3" borderId="49" xfId="0" applyNumberFormat="1" applyFill="1" applyBorder="1" applyProtection="1"/>
    <xf numFmtId="0" fontId="0" fillId="0" borderId="48" xfId="0" applyBorder="1" applyAlignment="1" applyProtection="1">
      <alignment horizontal="left"/>
    </xf>
    <xf numFmtId="0" fontId="0" fillId="3" borderId="49" xfId="0" applyFill="1" applyBorder="1" applyProtection="1"/>
    <xf numFmtId="0" fontId="8" fillId="0" borderId="11" xfId="0" applyFont="1" applyBorder="1" applyAlignment="1" applyProtection="1">
      <alignment horizontal="left"/>
    </xf>
    <xf numFmtId="0" fontId="0" fillId="0" borderId="1" xfId="0" applyBorder="1" applyAlignment="1" applyProtection="1">
      <alignment horizontal="left"/>
      <protection locked="0"/>
    </xf>
    <xf numFmtId="0" fontId="8" fillId="0" borderId="48" xfId="0" applyFont="1" applyBorder="1" applyAlignment="1" applyProtection="1">
      <alignment horizontal="left"/>
    </xf>
    <xf numFmtId="0" fontId="0" fillId="3" borderId="49" xfId="0" applyFill="1" applyBorder="1" applyProtection="1">
      <protection locked="0"/>
    </xf>
    <xf numFmtId="0" fontId="0" fillId="0" borderId="48" xfId="0" applyBorder="1" applyProtection="1"/>
    <xf numFmtId="0" fontId="9" fillId="0" borderId="48" xfId="0" applyFont="1" applyBorder="1" applyAlignment="1">
      <alignment horizontal="left"/>
    </xf>
    <xf numFmtId="0" fontId="0" fillId="0" borderId="48" xfId="0" applyBorder="1" applyAlignment="1">
      <alignment horizontal="left"/>
    </xf>
    <xf numFmtId="0" fontId="8" fillId="10" borderId="26" xfId="0" quotePrefix="1" applyFont="1" applyFill="1" applyBorder="1" applyAlignment="1">
      <alignment horizontal="left"/>
    </xf>
    <xf numFmtId="0" fontId="0" fillId="10" borderId="1" xfId="0" quotePrefix="1" applyFill="1" applyBorder="1" applyAlignment="1">
      <alignment horizontal="left"/>
    </xf>
    <xf numFmtId="0" fontId="0" fillId="10" borderId="2" xfId="0" applyFill="1" applyBorder="1"/>
    <xf numFmtId="0" fontId="0" fillId="10" borderId="48" xfId="0" applyFill="1" applyBorder="1"/>
    <xf numFmtId="3" fontId="0" fillId="10" borderId="49" xfId="0" applyNumberFormat="1" applyFill="1" applyBorder="1"/>
    <xf numFmtId="0" fontId="8" fillId="3" borderId="11" xfId="0" quotePrefix="1" applyFont="1" applyFill="1" applyBorder="1" applyAlignment="1">
      <alignment horizontal="left"/>
    </xf>
    <xf numFmtId="0" fontId="0" fillId="0" borderId="1" xfId="0" applyBorder="1"/>
    <xf numFmtId="0" fontId="0" fillId="0" borderId="2" xfId="0" applyBorder="1"/>
    <xf numFmtId="0" fontId="9" fillId="0" borderId="1" xfId="0" applyFont="1" applyBorder="1" applyAlignment="1">
      <alignment horizontal="left"/>
    </xf>
    <xf numFmtId="3" fontId="0" fillId="0" borderId="2" xfId="0" applyNumberFormat="1" applyBorder="1"/>
    <xf numFmtId="0" fontId="9" fillId="10" borderId="33" xfId="0" applyFont="1" applyFill="1" applyBorder="1" applyAlignment="1" applyProtection="1">
      <alignment horizontal="left"/>
      <protection locked="0"/>
    </xf>
    <xf numFmtId="3" fontId="0" fillId="10" borderId="25" xfId="0" applyNumberFormat="1" applyFill="1" applyBorder="1" applyProtection="1">
      <protection locked="0"/>
    </xf>
    <xf numFmtId="0" fontId="9" fillId="10" borderId="1" xfId="0" applyFont="1" applyFill="1" applyBorder="1" applyAlignment="1" applyProtection="1">
      <alignment horizontal="left"/>
      <protection locked="0"/>
    </xf>
    <xf numFmtId="3" fontId="0" fillId="10" borderId="18" xfId="0" applyNumberFormat="1" applyFill="1" applyBorder="1" applyProtection="1">
      <protection locked="0"/>
    </xf>
    <xf numFmtId="0" fontId="0" fillId="10" borderId="14" xfId="0" applyFill="1" applyBorder="1" applyAlignment="1" applyProtection="1">
      <protection locked="0"/>
    </xf>
    <xf numFmtId="0" fontId="0" fillId="10" borderId="15" xfId="0" applyFill="1" applyBorder="1" applyAlignment="1" applyProtection="1">
      <protection locked="0"/>
    </xf>
    <xf numFmtId="0" fontId="0" fillId="10" borderId="41" xfId="0" applyFill="1" applyBorder="1" applyAlignment="1" applyProtection="1">
      <protection locked="0"/>
    </xf>
    <xf numFmtId="0" fontId="0" fillId="3" borderId="22" xfId="0" applyFill="1" applyBorder="1"/>
    <xf numFmtId="14" fontId="0" fillId="0" borderId="22" xfId="0" applyNumberFormat="1" applyBorder="1" applyProtection="1">
      <protection locked="0"/>
    </xf>
    <xf numFmtId="3" fontId="0" fillId="0" borderId="23" xfId="0" applyNumberFormat="1" applyBorder="1" applyProtection="1">
      <protection locked="0"/>
    </xf>
    <xf numFmtId="0" fontId="0" fillId="10" borderId="1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9" fillId="10" borderId="0" xfId="0" applyFont="1" applyFill="1" applyBorder="1" applyAlignment="1">
      <alignment horizontal="center" vertical="center"/>
    </xf>
    <xf numFmtId="0" fontId="0" fillId="3" borderId="21" xfId="0" quotePrefix="1" applyFill="1" applyBorder="1" applyAlignment="1">
      <alignment horizontal="left"/>
    </xf>
    <xf numFmtId="0" fontId="0" fillId="3" borderId="23" xfId="0" applyFill="1" applyBorder="1"/>
    <xf numFmtId="0" fontId="4" fillId="9" borderId="21" xfId="0" applyFont="1" applyFill="1" applyBorder="1" applyAlignment="1" applyProtection="1">
      <alignment horizontal="left" vertical="center"/>
      <protection locked="0"/>
    </xf>
    <xf numFmtId="0" fontId="4" fillId="9" borderId="1" xfId="0" applyFont="1" applyFill="1" applyBorder="1" applyAlignment="1" applyProtection="1">
      <alignment horizontal="left" vertical="center"/>
      <protection locked="0"/>
    </xf>
    <xf numFmtId="0" fontId="4" fillId="9" borderId="3" xfId="0" applyFont="1" applyFill="1" applyBorder="1" applyAlignment="1" applyProtection="1">
      <alignment horizontal="left" vertical="center"/>
      <protection locked="0"/>
    </xf>
    <xf numFmtId="0" fontId="2" fillId="0" borderId="21" xfId="5" applyBorder="1" applyAlignment="1">
      <alignment horizontal="center"/>
    </xf>
    <xf numFmtId="0" fontId="2" fillId="0" borderId="1" xfId="5" applyBorder="1" applyAlignment="1">
      <alignment horizontal="center"/>
    </xf>
    <xf numFmtId="0" fontId="2" fillId="0" borderId="3" xfId="5" applyBorder="1" applyAlignment="1">
      <alignment horizontal="center"/>
    </xf>
    <xf numFmtId="165" fontId="4" fillId="9" borderId="29" xfId="0" quotePrefix="1" applyNumberFormat="1" applyFont="1" applyFill="1" applyBorder="1" applyAlignment="1">
      <alignment horizontal="left" vertical="center"/>
    </xf>
    <xf numFmtId="165" fontId="4" fillId="9" borderId="9" xfId="0" quotePrefix="1" applyNumberFormat="1" applyFont="1" applyFill="1" applyBorder="1" applyAlignment="1">
      <alignment horizontal="left" vertical="center"/>
    </xf>
    <xf numFmtId="165" fontId="4" fillId="9" borderId="17" xfId="0" quotePrefix="1" applyNumberFormat="1" applyFont="1" applyFill="1" applyBorder="1" applyAlignment="1">
      <alignment horizontal="left" vertical="center"/>
    </xf>
    <xf numFmtId="165" fontId="4" fillId="9" borderId="27" xfId="0" quotePrefix="1" applyNumberFormat="1" applyFont="1" applyFill="1" applyBorder="1" applyAlignment="1">
      <alignment horizontal="left" vertical="center"/>
    </xf>
    <xf numFmtId="0" fontId="2" fillId="0" borderId="4" xfId="5" applyNumberFormat="1" applyBorder="1" applyAlignment="1" applyProtection="1">
      <alignment horizontal="left"/>
      <protection locked="0"/>
    </xf>
    <xf numFmtId="0" fontId="4" fillId="9" borderId="0" xfId="0" applyFont="1" applyFill="1" applyBorder="1" applyAlignment="1" applyProtection="1">
      <alignment horizontal="left" vertical="center"/>
      <protection locked="0"/>
    </xf>
    <xf numFmtId="0" fontId="4" fillId="9" borderId="4" xfId="0" applyFont="1" applyFill="1" applyBorder="1" applyAlignment="1" applyProtection="1">
      <alignment horizontal="left" vertical="center"/>
      <protection locked="0"/>
    </xf>
    <xf numFmtId="165" fontId="13" fillId="0" borderId="29" xfId="0" quotePrefix="1" applyNumberFormat="1" applyFont="1" applyBorder="1" applyAlignment="1">
      <alignment horizontal="left" vertical="center"/>
    </xf>
    <xf numFmtId="165" fontId="13" fillId="0" borderId="32" xfId="0" quotePrefix="1" applyNumberFormat="1" applyFont="1" applyBorder="1" applyAlignment="1">
      <alignment horizontal="left" vertical="center"/>
    </xf>
    <xf numFmtId="0" fontId="5" fillId="0" borderId="1" xfId="5" applyFont="1" applyBorder="1" applyAlignment="1">
      <alignment horizontal="center"/>
    </xf>
    <xf numFmtId="0" fontId="5" fillId="0" borderId="0" xfId="5" applyFont="1" applyBorder="1" applyAlignment="1">
      <alignment horizontal="center"/>
    </xf>
    <xf numFmtId="0" fontId="5" fillId="0" borderId="2" xfId="5" applyFont="1" applyBorder="1" applyAlignment="1">
      <alignment horizontal="center"/>
    </xf>
    <xf numFmtId="169" fontId="13" fillId="0" borderId="30" xfId="0" quotePrefix="1" applyNumberFormat="1" applyFont="1" applyBorder="1" applyAlignment="1">
      <alignment horizontal="left" vertical="center"/>
    </xf>
    <xf numFmtId="169" fontId="13" fillId="0" borderId="31" xfId="0" quotePrefix="1" applyNumberFormat="1" applyFont="1" applyBorder="1" applyAlignment="1">
      <alignment horizontal="left" vertical="center"/>
    </xf>
    <xf numFmtId="0" fontId="2" fillId="0" borderId="1" xfId="5" quotePrefix="1" applyFont="1" applyBorder="1" applyAlignment="1">
      <alignment horizontal="center" vertical="center"/>
    </xf>
    <xf numFmtId="0" fontId="2" fillId="0" borderId="0" xfId="5" quotePrefix="1" applyFont="1" applyBorder="1" applyAlignment="1">
      <alignment horizontal="center" vertical="center"/>
    </xf>
    <xf numFmtId="0" fontId="2" fillId="0" borderId="2" xfId="5" quotePrefix="1" applyFont="1" applyBorder="1" applyAlignment="1">
      <alignment horizontal="center" vertical="center"/>
    </xf>
    <xf numFmtId="165" fontId="13" fillId="0" borderId="18" xfId="0" quotePrefix="1" applyNumberFormat="1" applyFont="1" applyBorder="1" applyAlignment="1">
      <alignment horizontal="left" vertical="center"/>
    </xf>
    <xf numFmtId="165" fontId="13" fillId="0" borderId="9" xfId="0" quotePrefix="1" applyNumberFormat="1" applyFont="1" applyBorder="1" applyAlignment="1">
      <alignment horizontal="left" vertical="center"/>
    </xf>
    <xf numFmtId="0" fontId="24" fillId="10" borderId="22" xfId="0" applyFont="1" applyFill="1" applyBorder="1" applyAlignment="1" applyProtection="1">
      <alignment horizontal="left"/>
      <protection locked="0"/>
    </xf>
    <xf numFmtId="0" fontId="24" fillId="10" borderId="23" xfId="0" applyFont="1" applyFill="1" applyBorder="1" applyAlignment="1" applyProtection="1">
      <alignment horizontal="left"/>
      <protection locked="0"/>
    </xf>
    <xf numFmtId="0" fontId="24" fillId="10" borderId="4" xfId="0" applyFont="1" applyFill="1" applyBorder="1" applyAlignment="1" applyProtection="1">
      <alignment horizontal="left"/>
      <protection locked="0"/>
    </xf>
    <xf numFmtId="0" fontId="24" fillId="10" borderId="5" xfId="0" applyFont="1" applyFill="1" applyBorder="1" applyAlignment="1" applyProtection="1">
      <alignment horizontal="left"/>
      <protection locked="0"/>
    </xf>
    <xf numFmtId="0" fontId="8" fillId="9" borderId="50" xfId="0" applyFont="1" applyFill="1" applyBorder="1" applyAlignment="1" applyProtection="1">
      <alignment horizontal="left" vertical="center"/>
      <protection locked="0"/>
    </xf>
    <xf numFmtId="0" fontId="8" fillId="9" borderId="52" xfId="0" applyFont="1" applyFill="1" applyBorder="1" applyAlignment="1" applyProtection="1">
      <alignment horizontal="left" vertical="center"/>
      <protection locked="0"/>
    </xf>
    <xf numFmtId="0" fontId="8" fillId="9" borderId="51" xfId="0" applyFont="1" applyFill="1" applyBorder="1" applyAlignment="1" applyProtection="1">
      <alignment horizontal="left" vertical="center"/>
      <protection locked="0"/>
    </xf>
    <xf numFmtId="0" fontId="8" fillId="9" borderId="55" xfId="0" applyFont="1" applyFill="1" applyBorder="1" applyAlignment="1" applyProtection="1">
      <alignment horizontal="left" vertical="center"/>
      <protection locked="0"/>
    </xf>
    <xf numFmtId="0" fontId="4" fillId="0" borderId="21" xfId="0" applyFont="1" applyBorder="1" applyAlignment="1" applyProtection="1">
      <alignment horizontal="left"/>
      <protection locked="0"/>
    </xf>
    <xf numFmtId="0" fontId="4" fillId="0" borderId="22" xfId="0" applyFont="1" applyBorder="1" applyAlignment="1" applyProtection="1">
      <alignment horizontal="left"/>
      <protection locked="0"/>
    </xf>
    <xf numFmtId="3" fontId="4" fillId="0" borderId="22" xfId="0" applyNumberFormat="1" applyFont="1" applyBorder="1" applyAlignment="1" applyProtection="1">
      <alignment horizontal="left"/>
      <protection locked="0"/>
    </xf>
    <xf numFmtId="3" fontId="4" fillId="0" borderId="45" xfId="0" applyNumberFormat="1" applyFont="1" applyBorder="1" applyAlignment="1" applyProtection="1">
      <alignment horizontal="left"/>
      <protection locked="0"/>
    </xf>
    <xf numFmtId="0" fontId="4" fillId="0" borderId="46" xfId="0" applyFont="1" applyBorder="1" applyAlignment="1" applyProtection="1">
      <alignment horizontal="left"/>
      <protection locked="0"/>
    </xf>
    <xf numFmtId="0" fontId="0" fillId="0" borderId="22" xfId="0" applyBorder="1" applyAlignment="1" applyProtection="1">
      <alignment horizontal="left"/>
      <protection locked="0"/>
    </xf>
    <xf numFmtId="0" fontId="0" fillId="0" borderId="23" xfId="0" applyBorder="1" applyAlignment="1" applyProtection="1">
      <alignment horizontal="left"/>
      <protection locked="0"/>
    </xf>
    <xf numFmtId="0" fontId="8" fillId="9" borderId="50" xfId="0" applyFont="1" applyFill="1" applyBorder="1" applyAlignment="1" applyProtection="1">
      <alignment horizontal="center" vertical="center"/>
      <protection locked="0"/>
    </xf>
    <xf numFmtId="0" fontId="8" fillId="9" borderId="52" xfId="0" applyFont="1" applyFill="1" applyBorder="1" applyAlignment="1" applyProtection="1">
      <alignment horizontal="center" vertical="center"/>
      <protection locked="0"/>
    </xf>
    <xf numFmtId="0" fontId="24" fillId="10" borderId="46" xfId="0" applyFont="1" applyFill="1" applyBorder="1" applyAlignment="1" applyProtection="1">
      <alignment horizontal="left"/>
      <protection locked="0"/>
    </xf>
    <xf numFmtId="0" fontId="24" fillId="10" borderId="45" xfId="0" applyFont="1" applyFill="1" applyBorder="1" applyAlignment="1" applyProtection="1">
      <alignment horizontal="left"/>
      <protection locked="0"/>
    </xf>
    <xf numFmtId="0" fontId="24" fillId="10" borderId="53" xfId="0" applyFont="1" applyFill="1" applyBorder="1" applyAlignment="1" applyProtection="1">
      <alignment horizontal="left"/>
      <protection locked="0"/>
    </xf>
    <xf numFmtId="0" fontId="24" fillId="10" borderId="54" xfId="0" applyFont="1" applyFill="1" applyBorder="1" applyAlignment="1" applyProtection="1">
      <alignment horizontal="left"/>
      <protection locked="0"/>
    </xf>
    <xf numFmtId="3" fontId="12" fillId="3" borderId="22" xfId="0" applyNumberFormat="1" applyFont="1" applyFill="1" applyBorder="1" applyAlignment="1" applyProtection="1">
      <alignment horizontal="center"/>
      <protection hidden="1"/>
    </xf>
    <xf numFmtId="0" fontId="8" fillId="0" borderId="12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14" fontId="0" fillId="10" borderId="4" xfId="0" applyNumberFormat="1" applyFill="1" applyBorder="1" applyAlignment="1" applyProtection="1">
      <alignment horizontal="center"/>
      <protection locked="0"/>
    </xf>
    <xf numFmtId="0" fontId="0" fillId="10" borderId="4" xfId="0" applyFill="1" applyBorder="1" applyAlignment="1" applyProtection="1">
      <alignment horizontal="center"/>
      <protection locked="0"/>
    </xf>
    <xf numFmtId="0" fontId="0" fillId="10" borderId="5" xfId="0" applyFill="1" applyBorder="1" applyAlignment="1" applyProtection="1">
      <alignment horizontal="center"/>
      <protection locked="0"/>
    </xf>
    <xf numFmtId="0" fontId="0" fillId="10" borderId="10" xfId="0" applyFill="1" applyBorder="1" applyAlignment="1" applyProtection="1">
      <alignment horizontal="center"/>
      <protection locked="0"/>
    </xf>
    <xf numFmtId="0" fontId="0" fillId="10" borderId="19" xfId="0" applyFill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49" fontId="13" fillId="0" borderId="30" xfId="0" quotePrefix="1" applyNumberFormat="1" applyFont="1" applyBorder="1" applyAlignment="1">
      <alignment horizontal="left" vertical="center"/>
    </xf>
    <xf numFmtId="49" fontId="13" fillId="0" borderId="31" xfId="0" quotePrefix="1" applyNumberFormat="1" applyFont="1" applyBorder="1" applyAlignment="1">
      <alignment horizontal="left" vertic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10" borderId="4" xfId="0" applyNumberFormat="1" applyFill="1" applyBorder="1" applyAlignment="1" applyProtection="1">
      <alignment horizontal="center"/>
      <protection locked="0"/>
    </xf>
    <xf numFmtId="0" fontId="5" fillId="10" borderId="1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65" fontId="4" fillId="9" borderId="30" xfId="0" quotePrefix="1" applyNumberFormat="1" applyFont="1" applyFill="1" applyBorder="1" applyAlignment="1">
      <alignment horizontal="left" vertical="center"/>
    </xf>
    <xf numFmtId="165" fontId="4" fillId="9" borderId="31" xfId="0" quotePrefix="1" applyNumberFormat="1" applyFont="1" applyFill="1" applyBorder="1" applyAlignment="1">
      <alignment horizontal="left" vertical="center"/>
    </xf>
    <xf numFmtId="165" fontId="4" fillId="9" borderId="16" xfId="0" quotePrefix="1" applyNumberFormat="1" applyFont="1" applyFill="1" applyBorder="1" applyAlignment="1">
      <alignment horizontal="left" vertical="center"/>
    </xf>
    <xf numFmtId="165" fontId="4" fillId="9" borderId="33" xfId="0" quotePrefix="1" applyNumberFormat="1" applyFont="1" applyFill="1" applyBorder="1" applyAlignment="1">
      <alignment horizontal="left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22" xfId="0" applyFont="1" applyFill="1" applyBorder="1" applyAlignment="1">
      <alignment horizontal="center" vertical="center"/>
    </xf>
    <xf numFmtId="0" fontId="5" fillId="10" borderId="23" xfId="0" applyFont="1" applyFill="1" applyBorder="1" applyAlignment="1">
      <alignment horizontal="center" vertical="center"/>
    </xf>
    <xf numFmtId="0" fontId="8" fillId="0" borderId="4" xfId="0" applyFont="1" applyBorder="1" applyAlignment="1" applyProtection="1">
      <alignment horizontal="center"/>
      <protection locked="0"/>
    </xf>
    <xf numFmtId="0" fontId="15" fillId="7" borderId="14" xfId="0" applyFont="1" applyFill="1" applyBorder="1" applyAlignment="1" applyProtection="1">
      <alignment horizontal="center"/>
      <protection locked="0"/>
    </xf>
    <xf numFmtId="0" fontId="15" fillId="7" borderId="15" xfId="0" applyFont="1" applyFill="1" applyBorder="1" applyAlignment="1" applyProtection="1">
      <alignment horizontal="center"/>
      <protection locked="0"/>
    </xf>
    <xf numFmtId="0" fontId="15" fillId="7" borderId="41" xfId="0" applyFont="1" applyFill="1" applyBorder="1" applyAlignment="1" applyProtection="1">
      <alignment horizontal="center"/>
      <protection locked="0"/>
    </xf>
    <xf numFmtId="0" fontId="4" fillId="0" borderId="14" xfId="0" quotePrefix="1" applyFont="1" applyBorder="1" applyAlignment="1" applyProtection="1">
      <alignment horizontal="left"/>
      <protection locked="0"/>
    </xf>
    <xf numFmtId="0" fontId="4" fillId="0" borderId="15" xfId="0" quotePrefix="1" applyFont="1" applyBorder="1" applyAlignment="1" applyProtection="1">
      <alignment horizontal="left"/>
      <protection locked="0"/>
    </xf>
    <xf numFmtId="0" fontId="4" fillId="0" borderId="41" xfId="0" quotePrefix="1" applyFont="1" applyBorder="1" applyAlignment="1" applyProtection="1">
      <alignment horizontal="left"/>
      <protection locked="0"/>
    </xf>
    <xf numFmtId="0" fontId="15" fillId="7" borderId="14" xfId="0" applyFont="1" applyFill="1" applyBorder="1" applyAlignment="1" applyProtection="1">
      <alignment horizontal="left"/>
      <protection locked="0"/>
    </xf>
    <xf numFmtId="0" fontId="15" fillId="7" borderId="15" xfId="0" applyFont="1" applyFill="1" applyBorder="1" applyAlignment="1" applyProtection="1">
      <alignment horizontal="left"/>
      <protection locked="0"/>
    </xf>
    <xf numFmtId="0" fontId="15" fillId="7" borderId="41" xfId="0" applyFont="1" applyFill="1" applyBorder="1" applyAlignment="1" applyProtection="1">
      <alignment horizontal="left"/>
      <protection locked="0"/>
    </xf>
    <xf numFmtId="0" fontId="4" fillId="0" borderId="14" xfId="0" applyFont="1" applyBorder="1" applyAlignment="1" applyProtection="1">
      <alignment horizontal="left"/>
    </xf>
    <xf numFmtId="0" fontId="4" fillId="0" borderId="15" xfId="0" applyFont="1" applyBorder="1" applyAlignment="1" applyProtection="1">
      <alignment horizontal="left"/>
    </xf>
    <xf numFmtId="0" fontId="4" fillId="0" borderId="41" xfId="0" applyFont="1" applyBorder="1" applyAlignment="1" applyProtection="1">
      <alignment horizontal="left"/>
    </xf>
    <xf numFmtId="14" fontId="0" fillId="10" borderId="10" xfId="0" applyNumberFormat="1" applyFill="1" applyBorder="1" applyAlignment="1" applyProtection="1">
      <alignment horizontal="center"/>
      <protection locked="0"/>
    </xf>
    <xf numFmtId="0" fontId="0" fillId="10" borderId="10" xfId="0" applyNumberFormat="1" applyFill="1" applyBorder="1" applyAlignment="1" applyProtection="1">
      <alignment horizontal="center"/>
      <protection locked="0"/>
    </xf>
  </cellXfs>
  <cellStyles count="6">
    <cellStyle name="Millares 2" xfId="4"/>
    <cellStyle name="Normal" xfId="0" builtinId="0"/>
    <cellStyle name="Normal 2" xfId="2"/>
    <cellStyle name="Normal 3" xfId="3"/>
    <cellStyle name="Normal 3 2" xfId="5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274293</xdr:colOff>
      <xdr:row>0</xdr:row>
      <xdr:rowOff>131418</xdr:rowOff>
    </xdr:from>
    <xdr:to>
      <xdr:col>1</xdr:col>
      <xdr:colOff>1293468</xdr:colOff>
      <xdr:row>5</xdr:row>
      <xdr:rowOff>23468</xdr:rowOff>
    </xdr:to>
    <xdr:pic>
      <xdr:nvPicPr>
        <xdr:cNvPr id="4" name="4 Imagen" descr="Logo U-Manizales 2010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1918" y="131418"/>
          <a:ext cx="1019175" cy="873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311943</xdr:colOff>
      <xdr:row>0</xdr:row>
      <xdr:rowOff>28575</xdr:rowOff>
    </xdr:from>
    <xdr:to>
      <xdr:col>9</xdr:col>
      <xdr:colOff>1169193</xdr:colOff>
      <xdr:row>5</xdr:row>
      <xdr:rowOff>139701</xdr:rowOff>
    </xdr:to>
    <xdr:pic>
      <xdr:nvPicPr>
        <xdr:cNvPr id="5" name="0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94568" y="28575"/>
          <a:ext cx="857250" cy="1092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107156</xdr:colOff>
      <xdr:row>0</xdr:row>
      <xdr:rowOff>59530</xdr:rowOff>
    </xdr:from>
    <xdr:to>
      <xdr:col>11</xdr:col>
      <xdr:colOff>797719</xdr:colOff>
      <xdr:row>5</xdr:row>
      <xdr:rowOff>95249</xdr:rowOff>
    </xdr:to>
    <xdr:pic>
      <xdr:nvPicPr>
        <xdr:cNvPr id="3" name="0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20187" y="59530"/>
          <a:ext cx="690563" cy="869157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0</xdr:row>
      <xdr:rowOff>126999</xdr:rowOff>
    </xdr:from>
    <xdr:to>
      <xdr:col>1</xdr:col>
      <xdr:colOff>1213057</xdr:colOff>
      <xdr:row>5</xdr:row>
      <xdr:rowOff>71437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6438" y="126999"/>
          <a:ext cx="1054307" cy="7540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3"/>
  <sheetViews>
    <sheetView workbookViewId="0">
      <pane ySplit="1" topLeftCell="A2" activePane="bottomLeft" state="frozen"/>
      <selection pane="bottomLeft" activeCell="A4" sqref="A4"/>
    </sheetView>
  </sheetViews>
  <sheetFormatPr baseColWidth="10" defaultColWidth="11.453125" defaultRowHeight="14.5" x14ac:dyDescent="0.35"/>
  <cols>
    <col min="1" max="1" width="38.81640625" style="102" customWidth="1"/>
    <col min="2" max="2" width="53" style="91" customWidth="1"/>
    <col min="3" max="3" width="36.54296875" style="91" customWidth="1"/>
    <col min="4" max="16384" width="11.453125" style="78"/>
  </cols>
  <sheetData>
    <row r="1" spans="1:3" ht="15.5" x14ac:dyDescent="0.35">
      <c r="A1" s="75" t="s">
        <v>178</v>
      </c>
      <c r="B1" s="76" t="s">
        <v>179</v>
      </c>
      <c r="C1" s="77" t="s">
        <v>180</v>
      </c>
    </row>
    <row r="2" spans="1:3" ht="15.5" x14ac:dyDescent="0.35">
      <c r="A2" s="79" t="s">
        <v>181</v>
      </c>
      <c r="B2" s="80" t="s">
        <v>182</v>
      </c>
      <c r="C2" s="81" t="s">
        <v>183</v>
      </c>
    </row>
    <row r="3" spans="1:3" ht="15.5" x14ac:dyDescent="0.35">
      <c r="A3" s="82" t="s">
        <v>184</v>
      </c>
      <c r="B3" s="83" t="s">
        <v>185</v>
      </c>
      <c r="C3" s="84" t="s">
        <v>186</v>
      </c>
    </row>
    <row r="4" spans="1:3" ht="15.5" x14ac:dyDescent="0.35">
      <c r="A4" s="82" t="s">
        <v>187</v>
      </c>
      <c r="B4" s="83" t="s">
        <v>188</v>
      </c>
      <c r="C4" s="84" t="s">
        <v>189</v>
      </c>
    </row>
    <row r="5" spans="1:3" ht="15.5" x14ac:dyDescent="0.35">
      <c r="A5" s="85"/>
      <c r="B5" s="83" t="s">
        <v>190</v>
      </c>
      <c r="C5" s="84" t="s">
        <v>191</v>
      </c>
    </row>
    <row r="6" spans="1:3" ht="15.5" x14ac:dyDescent="0.35">
      <c r="A6" s="85"/>
      <c r="B6" s="83" t="s">
        <v>192</v>
      </c>
      <c r="C6" s="84" t="s">
        <v>193</v>
      </c>
    </row>
    <row r="7" spans="1:3" ht="15.5" x14ac:dyDescent="0.35">
      <c r="A7" s="85"/>
      <c r="B7" s="83" t="s">
        <v>194</v>
      </c>
      <c r="C7" s="84" t="s">
        <v>195</v>
      </c>
    </row>
    <row r="8" spans="1:3" ht="15.5" x14ac:dyDescent="0.35">
      <c r="A8" s="85"/>
      <c r="B8" s="83" t="s">
        <v>196</v>
      </c>
      <c r="C8" s="84" t="s">
        <v>197</v>
      </c>
    </row>
    <row r="9" spans="1:3" ht="15.5" x14ac:dyDescent="0.35">
      <c r="A9" s="85"/>
      <c r="B9" s="83" t="s">
        <v>198</v>
      </c>
      <c r="C9" s="84" t="s">
        <v>199</v>
      </c>
    </row>
    <row r="10" spans="1:3" ht="15.5" x14ac:dyDescent="0.35">
      <c r="A10" s="85"/>
      <c r="B10" s="83" t="s">
        <v>200</v>
      </c>
      <c r="C10" s="84" t="s">
        <v>201</v>
      </c>
    </row>
    <row r="11" spans="1:3" ht="15.5" x14ac:dyDescent="0.35">
      <c r="A11" s="85"/>
      <c r="B11" s="83" t="s">
        <v>202</v>
      </c>
      <c r="C11" s="86"/>
    </row>
    <row r="12" spans="1:3" ht="15.5" x14ac:dyDescent="0.35">
      <c r="A12" s="85"/>
      <c r="B12" s="83" t="s">
        <v>203</v>
      </c>
      <c r="C12" s="86"/>
    </row>
    <row r="13" spans="1:3" ht="15.5" x14ac:dyDescent="0.35">
      <c r="A13" s="85"/>
      <c r="B13" s="83" t="s">
        <v>204</v>
      </c>
      <c r="C13" s="86"/>
    </row>
    <row r="14" spans="1:3" ht="15.5" x14ac:dyDescent="0.35">
      <c r="A14" s="85"/>
      <c r="B14" s="83" t="s">
        <v>205</v>
      </c>
      <c r="C14" s="86"/>
    </row>
    <row r="15" spans="1:3" ht="15.5" x14ac:dyDescent="0.35">
      <c r="A15" s="85"/>
      <c r="B15" s="83" t="s">
        <v>206</v>
      </c>
      <c r="C15" s="86"/>
    </row>
    <row r="16" spans="1:3" ht="15.5" x14ac:dyDescent="0.35">
      <c r="A16" s="85"/>
      <c r="B16" s="83" t="s">
        <v>207</v>
      </c>
      <c r="C16" s="86"/>
    </row>
    <row r="17" spans="1:3" ht="15.5" x14ac:dyDescent="0.35">
      <c r="A17" s="85"/>
      <c r="B17" s="83" t="s">
        <v>208</v>
      </c>
      <c r="C17" s="86"/>
    </row>
    <row r="18" spans="1:3" ht="15.5" x14ac:dyDescent="0.35">
      <c r="A18" s="85"/>
      <c r="B18" s="83" t="s">
        <v>209</v>
      </c>
      <c r="C18" s="86"/>
    </row>
    <row r="19" spans="1:3" ht="15.5" x14ac:dyDescent="0.35">
      <c r="A19" s="85"/>
      <c r="B19" s="83" t="s">
        <v>210</v>
      </c>
      <c r="C19" s="86"/>
    </row>
    <row r="20" spans="1:3" ht="15.5" x14ac:dyDescent="0.35">
      <c r="A20" s="85"/>
      <c r="B20" s="83" t="s">
        <v>211</v>
      </c>
      <c r="C20" s="86"/>
    </row>
    <row r="21" spans="1:3" ht="15.5" x14ac:dyDescent="0.35">
      <c r="A21" s="85"/>
      <c r="B21" s="83" t="s">
        <v>212</v>
      </c>
      <c r="C21" s="86"/>
    </row>
    <row r="22" spans="1:3" ht="15.5" x14ac:dyDescent="0.35">
      <c r="A22" s="85"/>
      <c r="B22" s="83" t="s">
        <v>213</v>
      </c>
      <c r="C22" s="86"/>
    </row>
    <row r="23" spans="1:3" ht="15.5" x14ac:dyDescent="0.35">
      <c r="A23" s="85"/>
      <c r="B23" s="83" t="s">
        <v>214</v>
      </c>
      <c r="C23" s="86"/>
    </row>
    <row r="24" spans="1:3" ht="15.5" x14ac:dyDescent="0.35">
      <c r="A24" s="85"/>
      <c r="B24" s="83" t="s">
        <v>215</v>
      </c>
      <c r="C24" s="86"/>
    </row>
    <row r="25" spans="1:3" ht="15.5" x14ac:dyDescent="0.35">
      <c r="A25" s="85"/>
      <c r="B25" s="83" t="s">
        <v>216</v>
      </c>
      <c r="C25" s="86"/>
    </row>
    <row r="26" spans="1:3" ht="15.5" x14ac:dyDescent="0.35">
      <c r="A26" s="85"/>
      <c r="B26" s="83" t="s">
        <v>217</v>
      </c>
      <c r="C26" s="86"/>
    </row>
    <row r="27" spans="1:3" ht="15.5" x14ac:dyDescent="0.35">
      <c r="A27" s="85"/>
      <c r="B27" s="83" t="s">
        <v>218</v>
      </c>
      <c r="C27" s="86"/>
    </row>
    <row r="28" spans="1:3" ht="15.5" x14ac:dyDescent="0.35">
      <c r="A28" s="85"/>
      <c r="B28" s="83" t="s">
        <v>219</v>
      </c>
      <c r="C28" s="86"/>
    </row>
    <row r="29" spans="1:3" ht="31" x14ac:dyDescent="0.35">
      <c r="A29" s="87"/>
      <c r="B29" s="88" t="s">
        <v>220</v>
      </c>
      <c r="C29" s="89"/>
    </row>
    <row r="30" spans="1:3" s="91" customFormat="1" ht="18" customHeight="1" x14ac:dyDescent="0.25">
      <c r="A30" s="90" t="s">
        <v>221</v>
      </c>
      <c r="B30" s="80" t="s">
        <v>222</v>
      </c>
      <c r="C30" s="81" t="s">
        <v>223</v>
      </c>
    </row>
    <row r="31" spans="1:3" s="91" customFormat="1" ht="18" customHeight="1" x14ac:dyDescent="0.25">
      <c r="A31" s="92" t="s">
        <v>224</v>
      </c>
      <c r="B31" s="83" t="s">
        <v>225</v>
      </c>
      <c r="C31" s="84" t="s">
        <v>226</v>
      </c>
    </row>
    <row r="32" spans="1:3" s="91" customFormat="1" ht="18" customHeight="1" x14ac:dyDescent="0.35">
      <c r="A32" s="93"/>
      <c r="B32" s="83" t="s">
        <v>227</v>
      </c>
      <c r="C32" s="84" t="s">
        <v>195</v>
      </c>
    </row>
    <row r="33" spans="1:3" s="91" customFormat="1" ht="18" customHeight="1" x14ac:dyDescent="0.35">
      <c r="A33" s="93"/>
      <c r="B33" s="83" t="s">
        <v>228</v>
      </c>
      <c r="C33" s="84" t="s">
        <v>229</v>
      </c>
    </row>
    <row r="34" spans="1:3" s="91" customFormat="1" ht="18" customHeight="1" x14ac:dyDescent="0.35">
      <c r="A34" s="93"/>
      <c r="B34" s="83" t="s">
        <v>230</v>
      </c>
      <c r="C34" s="84" t="s">
        <v>231</v>
      </c>
    </row>
    <row r="35" spans="1:3" s="91" customFormat="1" ht="18" customHeight="1" x14ac:dyDescent="0.35">
      <c r="A35" s="93"/>
      <c r="B35" s="83" t="s">
        <v>232</v>
      </c>
      <c r="C35" s="84" t="s">
        <v>233</v>
      </c>
    </row>
    <row r="36" spans="1:3" s="91" customFormat="1" ht="18" customHeight="1" x14ac:dyDescent="0.35">
      <c r="A36" s="93"/>
      <c r="B36" s="83" t="s">
        <v>234</v>
      </c>
      <c r="C36" s="84" t="s">
        <v>235</v>
      </c>
    </row>
    <row r="37" spans="1:3" s="91" customFormat="1" ht="18" customHeight="1" x14ac:dyDescent="0.35">
      <c r="A37" s="93"/>
      <c r="B37" s="83" t="s">
        <v>236</v>
      </c>
      <c r="C37" s="84" t="s">
        <v>197</v>
      </c>
    </row>
    <row r="38" spans="1:3" s="91" customFormat="1" ht="18" customHeight="1" x14ac:dyDescent="0.35">
      <c r="A38" s="93"/>
      <c r="B38" s="83" t="s">
        <v>237</v>
      </c>
      <c r="C38" s="86"/>
    </row>
    <row r="39" spans="1:3" s="91" customFormat="1" ht="18" customHeight="1" x14ac:dyDescent="0.35">
      <c r="A39" s="93"/>
      <c r="B39" s="83" t="s">
        <v>238</v>
      </c>
      <c r="C39" s="86"/>
    </row>
    <row r="40" spans="1:3" s="91" customFormat="1" ht="18" customHeight="1" x14ac:dyDescent="0.35">
      <c r="A40" s="93"/>
      <c r="B40" s="83" t="s">
        <v>239</v>
      </c>
      <c r="C40" s="86"/>
    </row>
    <row r="41" spans="1:3" s="91" customFormat="1" ht="18" customHeight="1" x14ac:dyDescent="0.35">
      <c r="A41" s="93"/>
      <c r="B41" s="83" t="s">
        <v>240</v>
      </c>
      <c r="C41" s="86"/>
    </row>
    <row r="42" spans="1:3" s="91" customFormat="1" ht="18" customHeight="1" x14ac:dyDescent="0.35">
      <c r="A42" s="93"/>
      <c r="B42" s="83" t="s">
        <v>241</v>
      </c>
      <c r="C42" s="86"/>
    </row>
    <row r="43" spans="1:3" s="91" customFormat="1" ht="18" customHeight="1" x14ac:dyDescent="0.35">
      <c r="A43" s="93"/>
      <c r="B43" s="83" t="s">
        <v>242</v>
      </c>
      <c r="C43" s="86"/>
    </row>
    <row r="44" spans="1:3" s="91" customFormat="1" ht="18" customHeight="1" x14ac:dyDescent="0.35">
      <c r="A44" s="93"/>
      <c r="B44" s="83" t="s">
        <v>243</v>
      </c>
      <c r="C44" s="86"/>
    </row>
    <row r="45" spans="1:3" s="91" customFormat="1" ht="28.5" customHeight="1" x14ac:dyDescent="0.25">
      <c r="A45" s="94"/>
      <c r="B45" s="88" t="s">
        <v>244</v>
      </c>
      <c r="C45" s="95"/>
    </row>
    <row r="46" spans="1:3" s="91" customFormat="1" ht="18" customHeight="1" x14ac:dyDescent="0.25">
      <c r="A46" s="79" t="s">
        <v>245</v>
      </c>
      <c r="B46" s="80" t="s">
        <v>246</v>
      </c>
      <c r="C46" s="81" t="s">
        <v>247</v>
      </c>
    </row>
    <row r="47" spans="1:3" s="91" customFormat="1" ht="18" customHeight="1" x14ac:dyDescent="0.25">
      <c r="A47" s="82" t="s">
        <v>248</v>
      </c>
      <c r="B47" s="83" t="s">
        <v>249</v>
      </c>
      <c r="C47" s="84" t="s">
        <v>250</v>
      </c>
    </row>
    <row r="48" spans="1:3" s="91" customFormat="1" ht="18" customHeight="1" x14ac:dyDescent="0.25">
      <c r="A48" s="82" t="s">
        <v>251</v>
      </c>
      <c r="B48" s="83" t="s">
        <v>252</v>
      </c>
      <c r="C48" s="84" t="s">
        <v>253</v>
      </c>
    </row>
    <row r="49" spans="1:3" s="91" customFormat="1" ht="18" customHeight="1" x14ac:dyDescent="0.35">
      <c r="A49" s="85"/>
      <c r="B49" s="83" t="s">
        <v>254</v>
      </c>
      <c r="C49" s="84" t="s">
        <v>255</v>
      </c>
    </row>
    <row r="50" spans="1:3" s="91" customFormat="1" ht="18" customHeight="1" x14ac:dyDescent="0.35">
      <c r="A50" s="85"/>
      <c r="B50" s="83" t="s">
        <v>256</v>
      </c>
      <c r="C50" s="84" t="s">
        <v>257</v>
      </c>
    </row>
    <row r="51" spans="1:3" s="91" customFormat="1" ht="18" customHeight="1" x14ac:dyDescent="0.35">
      <c r="A51" s="85"/>
      <c r="B51" s="83" t="s">
        <v>258</v>
      </c>
      <c r="C51" s="86"/>
    </row>
    <row r="52" spans="1:3" s="91" customFormat="1" ht="18" customHeight="1" x14ac:dyDescent="0.35">
      <c r="A52" s="85"/>
      <c r="B52" s="83" t="s">
        <v>259</v>
      </c>
      <c r="C52" s="86"/>
    </row>
    <row r="53" spans="1:3" s="91" customFormat="1" ht="18" customHeight="1" x14ac:dyDescent="0.35">
      <c r="A53" s="85"/>
      <c r="B53" s="83" t="s">
        <v>260</v>
      </c>
      <c r="C53" s="86"/>
    </row>
    <row r="54" spans="1:3" s="91" customFormat="1" ht="18" customHeight="1" x14ac:dyDescent="0.35">
      <c r="A54" s="85"/>
      <c r="B54" s="83" t="s">
        <v>261</v>
      </c>
      <c r="C54" s="86"/>
    </row>
    <row r="55" spans="1:3" s="91" customFormat="1" ht="18" customHeight="1" x14ac:dyDescent="0.35">
      <c r="A55" s="85"/>
      <c r="B55" s="83" t="s">
        <v>262</v>
      </c>
      <c r="C55" s="86"/>
    </row>
    <row r="56" spans="1:3" s="91" customFormat="1" ht="18" customHeight="1" x14ac:dyDescent="0.35">
      <c r="A56" s="85"/>
      <c r="B56" s="83" t="s">
        <v>263</v>
      </c>
      <c r="C56" s="86"/>
    </row>
    <row r="57" spans="1:3" s="91" customFormat="1" ht="18" customHeight="1" x14ac:dyDescent="0.35">
      <c r="A57" s="85"/>
      <c r="B57" s="83" t="s">
        <v>264</v>
      </c>
      <c r="C57" s="86"/>
    </row>
    <row r="58" spans="1:3" s="91" customFormat="1" ht="18" customHeight="1" x14ac:dyDescent="0.35">
      <c r="A58" s="85"/>
      <c r="B58" s="83" t="s">
        <v>265</v>
      </c>
      <c r="C58" s="86"/>
    </row>
    <row r="59" spans="1:3" s="91" customFormat="1" ht="18" customHeight="1" x14ac:dyDescent="0.35">
      <c r="A59" s="87"/>
      <c r="B59" s="88" t="s">
        <v>266</v>
      </c>
      <c r="C59" s="89"/>
    </row>
    <row r="60" spans="1:3" s="91" customFormat="1" ht="18" customHeight="1" x14ac:dyDescent="0.25">
      <c r="A60" s="79" t="s">
        <v>267</v>
      </c>
      <c r="B60" s="80" t="s">
        <v>268</v>
      </c>
      <c r="C60" s="81" t="s">
        <v>191</v>
      </c>
    </row>
    <row r="61" spans="1:3" s="91" customFormat="1" ht="18" customHeight="1" x14ac:dyDescent="0.25">
      <c r="A61" s="82" t="s">
        <v>269</v>
      </c>
      <c r="B61" s="83" t="s">
        <v>270</v>
      </c>
      <c r="C61" s="84" t="s">
        <v>271</v>
      </c>
    </row>
    <row r="62" spans="1:3" s="91" customFormat="1" ht="18" customHeight="1" x14ac:dyDescent="0.25">
      <c r="A62" s="82" t="s">
        <v>272</v>
      </c>
      <c r="B62" s="83" t="s">
        <v>273</v>
      </c>
      <c r="C62" s="84" t="s">
        <v>274</v>
      </c>
    </row>
    <row r="63" spans="1:3" s="91" customFormat="1" ht="18" customHeight="1" x14ac:dyDescent="0.25">
      <c r="A63" s="82" t="s">
        <v>275</v>
      </c>
      <c r="B63" s="83" t="s">
        <v>276</v>
      </c>
      <c r="C63" s="84" t="s">
        <v>197</v>
      </c>
    </row>
    <row r="64" spans="1:3" s="91" customFormat="1" ht="18" customHeight="1" x14ac:dyDescent="0.35">
      <c r="A64" s="82" t="s">
        <v>277</v>
      </c>
      <c r="B64" s="83" t="s">
        <v>278</v>
      </c>
      <c r="C64" s="86"/>
    </row>
    <row r="65" spans="1:3" s="91" customFormat="1" ht="18" customHeight="1" x14ac:dyDescent="0.35">
      <c r="A65" s="82" t="s">
        <v>279</v>
      </c>
      <c r="B65" s="83" t="s">
        <v>280</v>
      </c>
      <c r="C65" s="86"/>
    </row>
    <row r="66" spans="1:3" s="91" customFormat="1" ht="18" customHeight="1" x14ac:dyDescent="0.35">
      <c r="A66" s="82" t="s">
        <v>281</v>
      </c>
      <c r="B66" s="83" t="s">
        <v>282</v>
      </c>
      <c r="C66" s="86"/>
    </row>
    <row r="67" spans="1:3" s="91" customFormat="1" ht="18" customHeight="1" x14ac:dyDescent="0.35">
      <c r="A67" s="85"/>
      <c r="B67" s="83" t="s">
        <v>283</v>
      </c>
      <c r="C67" s="86"/>
    </row>
    <row r="68" spans="1:3" s="91" customFormat="1" ht="18" customHeight="1" x14ac:dyDescent="0.35">
      <c r="A68" s="85"/>
      <c r="B68" s="83" t="s">
        <v>284</v>
      </c>
      <c r="C68" s="86"/>
    </row>
    <row r="69" spans="1:3" s="91" customFormat="1" ht="18" customHeight="1" x14ac:dyDescent="0.35">
      <c r="A69" s="85"/>
      <c r="B69" s="83" t="s">
        <v>285</v>
      </c>
      <c r="C69" s="86"/>
    </row>
    <row r="70" spans="1:3" s="91" customFormat="1" ht="18" customHeight="1" x14ac:dyDescent="0.35">
      <c r="A70" s="85"/>
      <c r="B70" s="83" t="s">
        <v>286</v>
      </c>
      <c r="C70" s="86"/>
    </row>
    <row r="71" spans="1:3" s="91" customFormat="1" ht="18" customHeight="1" x14ac:dyDescent="0.35">
      <c r="A71" s="85"/>
      <c r="B71" s="83" t="s">
        <v>287</v>
      </c>
      <c r="C71" s="86"/>
    </row>
    <row r="72" spans="1:3" s="91" customFormat="1" ht="18" customHeight="1" x14ac:dyDescent="0.35">
      <c r="A72" s="85"/>
      <c r="B72" s="83" t="s">
        <v>288</v>
      </c>
      <c r="C72" s="86"/>
    </row>
    <row r="73" spans="1:3" s="91" customFormat="1" ht="18" customHeight="1" x14ac:dyDescent="0.35">
      <c r="A73" s="85"/>
      <c r="B73" s="83" t="s">
        <v>289</v>
      </c>
      <c r="C73" s="86"/>
    </row>
    <row r="74" spans="1:3" s="91" customFormat="1" ht="18" customHeight="1" x14ac:dyDescent="0.35">
      <c r="A74" s="85"/>
      <c r="B74" s="83" t="s">
        <v>290</v>
      </c>
      <c r="C74" s="86"/>
    </row>
    <row r="75" spans="1:3" s="91" customFormat="1" ht="18" customHeight="1" x14ac:dyDescent="0.35">
      <c r="A75" s="85"/>
      <c r="B75" s="83" t="s">
        <v>291</v>
      </c>
      <c r="C75" s="86"/>
    </row>
    <row r="76" spans="1:3" s="91" customFormat="1" ht="18" customHeight="1" x14ac:dyDescent="0.35">
      <c r="A76" s="85"/>
      <c r="B76" s="83" t="s">
        <v>292</v>
      </c>
      <c r="C76" s="86"/>
    </row>
    <row r="77" spans="1:3" s="91" customFormat="1" ht="18" customHeight="1" x14ac:dyDescent="0.35">
      <c r="A77" s="85"/>
      <c r="B77" s="83" t="s">
        <v>293</v>
      </c>
      <c r="C77" s="86"/>
    </row>
    <row r="78" spans="1:3" s="91" customFormat="1" ht="18" customHeight="1" x14ac:dyDescent="0.35">
      <c r="A78" s="85"/>
      <c r="B78" s="83" t="s">
        <v>294</v>
      </c>
      <c r="C78" s="86"/>
    </row>
    <row r="79" spans="1:3" s="91" customFormat="1" ht="18" customHeight="1" x14ac:dyDescent="0.35">
      <c r="A79" s="85"/>
      <c r="B79" s="83" t="s">
        <v>295</v>
      </c>
      <c r="C79" s="86"/>
    </row>
    <row r="80" spans="1:3" s="91" customFormat="1" ht="18" customHeight="1" x14ac:dyDescent="0.35">
      <c r="A80" s="85"/>
      <c r="B80" s="83" t="s">
        <v>296</v>
      </c>
      <c r="C80" s="86"/>
    </row>
    <row r="81" spans="1:3" s="91" customFormat="1" ht="18" customHeight="1" x14ac:dyDescent="0.35">
      <c r="A81" s="85"/>
      <c r="B81" s="83" t="s">
        <v>297</v>
      </c>
      <c r="C81" s="86"/>
    </row>
    <row r="82" spans="1:3" s="91" customFormat="1" ht="18" customHeight="1" x14ac:dyDescent="0.35">
      <c r="A82" s="85"/>
      <c r="B82" s="83" t="s">
        <v>298</v>
      </c>
      <c r="C82" s="86"/>
    </row>
    <row r="83" spans="1:3" s="91" customFormat="1" ht="28.5" customHeight="1" x14ac:dyDescent="0.25">
      <c r="A83" s="96"/>
      <c r="B83" s="88" t="s">
        <v>299</v>
      </c>
      <c r="C83" s="95"/>
    </row>
    <row r="84" spans="1:3" s="91" customFormat="1" ht="18" customHeight="1" x14ac:dyDescent="0.25">
      <c r="A84" s="79" t="s">
        <v>300</v>
      </c>
      <c r="B84" s="80" t="s">
        <v>301</v>
      </c>
      <c r="C84" s="81" t="s">
        <v>302</v>
      </c>
    </row>
    <row r="85" spans="1:3" s="91" customFormat="1" ht="18" customHeight="1" x14ac:dyDescent="0.25">
      <c r="A85" s="97" t="s">
        <v>303</v>
      </c>
      <c r="B85" s="83" t="s">
        <v>304</v>
      </c>
      <c r="C85" s="84" t="s">
        <v>305</v>
      </c>
    </row>
    <row r="86" spans="1:3" s="91" customFormat="1" ht="18" customHeight="1" x14ac:dyDescent="0.25">
      <c r="A86" s="97" t="s">
        <v>306</v>
      </c>
      <c r="B86" s="83" t="s">
        <v>307</v>
      </c>
      <c r="C86" s="84" t="s">
        <v>308</v>
      </c>
    </row>
    <row r="87" spans="1:3" s="91" customFormat="1" ht="18" customHeight="1" x14ac:dyDescent="0.25">
      <c r="A87" s="97" t="s">
        <v>309</v>
      </c>
      <c r="B87" s="83" t="s">
        <v>310</v>
      </c>
      <c r="C87" s="84" t="s">
        <v>311</v>
      </c>
    </row>
    <row r="88" spans="1:3" s="91" customFormat="1" ht="18" customHeight="1" x14ac:dyDescent="0.35">
      <c r="A88" s="85"/>
      <c r="B88" s="83" t="s">
        <v>312</v>
      </c>
      <c r="C88" s="86"/>
    </row>
    <row r="89" spans="1:3" s="91" customFormat="1" ht="18" customHeight="1" x14ac:dyDescent="0.35">
      <c r="A89" s="85"/>
      <c r="B89" s="83" t="s">
        <v>313</v>
      </c>
      <c r="C89" s="86"/>
    </row>
    <row r="90" spans="1:3" s="91" customFormat="1" ht="18" customHeight="1" x14ac:dyDescent="0.35">
      <c r="A90" s="85"/>
      <c r="B90" s="83" t="s">
        <v>314</v>
      </c>
      <c r="C90" s="86"/>
    </row>
    <row r="91" spans="1:3" s="91" customFormat="1" ht="18" customHeight="1" x14ac:dyDescent="0.35">
      <c r="A91" s="85"/>
      <c r="B91" s="83" t="s">
        <v>315</v>
      </c>
      <c r="C91" s="86"/>
    </row>
    <row r="92" spans="1:3" s="91" customFormat="1" ht="18" customHeight="1" x14ac:dyDescent="0.35">
      <c r="A92" s="85"/>
      <c r="B92" s="83" t="s">
        <v>316</v>
      </c>
      <c r="C92" s="86"/>
    </row>
    <row r="93" spans="1:3" s="91" customFormat="1" ht="18" customHeight="1" x14ac:dyDescent="0.35">
      <c r="A93" s="85"/>
      <c r="B93" s="83" t="s">
        <v>317</v>
      </c>
      <c r="C93" s="86"/>
    </row>
    <row r="94" spans="1:3" s="91" customFormat="1" ht="18" customHeight="1" x14ac:dyDescent="0.35">
      <c r="A94" s="85"/>
      <c r="B94" s="83" t="s">
        <v>318</v>
      </c>
      <c r="C94" s="86"/>
    </row>
    <row r="95" spans="1:3" s="91" customFormat="1" ht="18" customHeight="1" x14ac:dyDescent="0.35">
      <c r="A95" s="85"/>
      <c r="B95" s="83" t="s">
        <v>319</v>
      </c>
      <c r="C95" s="86"/>
    </row>
    <row r="96" spans="1:3" s="91" customFormat="1" ht="18" customHeight="1" x14ac:dyDescent="0.35">
      <c r="A96" s="85"/>
      <c r="B96" s="83" t="s">
        <v>320</v>
      </c>
      <c r="C96" s="86"/>
    </row>
    <row r="97" spans="1:3" s="91" customFormat="1" ht="18" customHeight="1" x14ac:dyDescent="0.35">
      <c r="A97" s="85"/>
      <c r="B97" s="83" t="s">
        <v>321</v>
      </c>
      <c r="C97" s="86"/>
    </row>
    <row r="98" spans="1:3" s="91" customFormat="1" ht="18" customHeight="1" x14ac:dyDescent="0.35">
      <c r="A98" s="85"/>
      <c r="B98" s="83" t="s">
        <v>322</v>
      </c>
      <c r="C98" s="86"/>
    </row>
    <row r="99" spans="1:3" s="91" customFormat="1" ht="18" customHeight="1" x14ac:dyDescent="0.35">
      <c r="A99" s="87"/>
      <c r="B99" s="88" t="s">
        <v>323</v>
      </c>
      <c r="C99" s="89"/>
    </row>
    <row r="100" spans="1:3" s="91" customFormat="1" ht="234.75" customHeight="1" x14ac:dyDescent="0.25">
      <c r="A100" s="98" t="s">
        <v>324</v>
      </c>
      <c r="B100" s="99" t="s">
        <v>325</v>
      </c>
      <c r="C100" s="100" t="s">
        <v>326</v>
      </c>
    </row>
    <row r="101" spans="1:3" s="91" customFormat="1" ht="18" customHeight="1" x14ac:dyDescent="0.25">
      <c r="A101" s="79" t="s">
        <v>327</v>
      </c>
      <c r="B101" s="80" t="s">
        <v>328</v>
      </c>
      <c r="C101" s="81" t="s">
        <v>183</v>
      </c>
    </row>
    <row r="102" spans="1:3" s="91" customFormat="1" ht="18" customHeight="1" x14ac:dyDescent="0.25">
      <c r="A102" s="82" t="s">
        <v>329</v>
      </c>
      <c r="B102" s="83" t="s">
        <v>330</v>
      </c>
      <c r="C102" s="84" t="s">
        <v>331</v>
      </c>
    </row>
    <row r="103" spans="1:3" s="91" customFormat="1" ht="18" customHeight="1" x14ac:dyDescent="0.35">
      <c r="A103" s="85"/>
      <c r="B103" s="83" t="s">
        <v>332</v>
      </c>
      <c r="C103" s="84" t="s">
        <v>333</v>
      </c>
    </row>
    <row r="104" spans="1:3" s="91" customFormat="1" ht="18" customHeight="1" x14ac:dyDescent="0.35">
      <c r="A104" s="85"/>
      <c r="B104" s="83" t="s">
        <v>334</v>
      </c>
      <c r="C104" s="84" t="s">
        <v>195</v>
      </c>
    </row>
    <row r="105" spans="1:3" s="91" customFormat="1" ht="18" customHeight="1" x14ac:dyDescent="0.35">
      <c r="A105" s="85"/>
      <c r="B105" s="83" t="s">
        <v>335</v>
      </c>
      <c r="C105" s="84" t="s">
        <v>336</v>
      </c>
    </row>
    <row r="106" spans="1:3" s="91" customFormat="1" ht="18" customHeight="1" x14ac:dyDescent="0.35">
      <c r="A106" s="85"/>
      <c r="B106" s="83" t="s">
        <v>337</v>
      </c>
      <c r="C106" s="84" t="s">
        <v>338</v>
      </c>
    </row>
    <row r="107" spans="1:3" s="91" customFormat="1" ht="18" customHeight="1" x14ac:dyDescent="0.35">
      <c r="A107" s="85"/>
      <c r="B107" s="83" t="s">
        <v>339</v>
      </c>
      <c r="C107" s="86"/>
    </row>
    <row r="108" spans="1:3" s="91" customFormat="1" ht="18" customHeight="1" x14ac:dyDescent="0.35">
      <c r="A108" s="85"/>
      <c r="B108" s="83" t="s">
        <v>340</v>
      </c>
      <c r="C108" s="86"/>
    </row>
    <row r="109" spans="1:3" s="91" customFormat="1" ht="18" customHeight="1" x14ac:dyDescent="0.35">
      <c r="A109" s="85"/>
      <c r="B109" s="83" t="s">
        <v>341</v>
      </c>
      <c r="C109" s="86"/>
    </row>
    <row r="110" spans="1:3" s="91" customFormat="1" ht="18" customHeight="1" x14ac:dyDescent="0.35">
      <c r="A110" s="85"/>
      <c r="B110" s="83" t="s">
        <v>342</v>
      </c>
      <c r="C110" s="86"/>
    </row>
    <row r="111" spans="1:3" s="91" customFormat="1" ht="18" customHeight="1" x14ac:dyDescent="0.35">
      <c r="A111" s="85"/>
      <c r="B111" s="83" t="s">
        <v>343</v>
      </c>
      <c r="C111" s="86"/>
    </row>
    <row r="112" spans="1:3" s="91" customFormat="1" ht="18" customHeight="1" x14ac:dyDescent="0.35">
      <c r="A112" s="85"/>
      <c r="B112" s="83" t="s">
        <v>344</v>
      </c>
      <c r="C112" s="86"/>
    </row>
    <row r="113" spans="1:3" s="91" customFormat="1" ht="18" customHeight="1" x14ac:dyDescent="0.35">
      <c r="A113" s="85"/>
      <c r="B113" s="83" t="s">
        <v>345</v>
      </c>
      <c r="C113" s="86"/>
    </row>
    <row r="114" spans="1:3" s="91" customFormat="1" ht="18" customHeight="1" x14ac:dyDescent="0.35">
      <c r="A114" s="85"/>
      <c r="B114" s="83" t="s">
        <v>346</v>
      </c>
      <c r="C114" s="86"/>
    </row>
    <row r="115" spans="1:3" s="91" customFormat="1" ht="18" customHeight="1" x14ac:dyDescent="0.35">
      <c r="A115" s="87"/>
      <c r="B115" s="88" t="s">
        <v>347</v>
      </c>
      <c r="C115" s="89"/>
    </row>
    <row r="116" spans="1:3" s="91" customFormat="1" ht="18" customHeight="1" x14ac:dyDescent="0.25">
      <c r="A116" s="79" t="s">
        <v>348</v>
      </c>
      <c r="B116" s="80" t="s">
        <v>349</v>
      </c>
      <c r="C116" s="81" t="s">
        <v>350</v>
      </c>
    </row>
    <row r="117" spans="1:3" s="91" customFormat="1" ht="18" customHeight="1" x14ac:dyDescent="0.25">
      <c r="A117" s="82" t="s">
        <v>351</v>
      </c>
      <c r="B117" s="83" t="s">
        <v>352</v>
      </c>
      <c r="C117" s="84" t="s">
        <v>353</v>
      </c>
    </row>
    <row r="118" spans="1:3" s="91" customFormat="1" ht="18" customHeight="1" x14ac:dyDescent="0.25">
      <c r="A118" s="82" t="s">
        <v>354</v>
      </c>
      <c r="B118" s="83" t="s">
        <v>355</v>
      </c>
      <c r="C118" s="84" t="s">
        <v>356</v>
      </c>
    </row>
    <row r="119" spans="1:3" s="91" customFormat="1" ht="18" customHeight="1" x14ac:dyDescent="0.25">
      <c r="A119" s="82" t="s">
        <v>357</v>
      </c>
      <c r="B119" s="83" t="s">
        <v>358</v>
      </c>
      <c r="C119" s="84" t="s">
        <v>359</v>
      </c>
    </row>
    <row r="120" spans="1:3" s="91" customFormat="1" ht="18" customHeight="1" x14ac:dyDescent="0.35">
      <c r="A120" s="85"/>
      <c r="B120" s="83" t="s">
        <v>360</v>
      </c>
      <c r="C120" s="86"/>
    </row>
    <row r="121" spans="1:3" s="91" customFormat="1" ht="18" customHeight="1" x14ac:dyDescent="0.35">
      <c r="A121" s="85"/>
      <c r="B121" s="83" t="s">
        <v>361</v>
      </c>
      <c r="C121" s="86"/>
    </row>
    <row r="122" spans="1:3" s="91" customFormat="1" ht="18" customHeight="1" x14ac:dyDescent="0.35">
      <c r="A122" s="85"/>
      <c r="B122" s="83" t="s">
        <v>362</v>
      </c>
      <c r="C122" s="86"/>
    </row>
    <row r="123" spans="1:3" s="91" customFormat="1" ht="18" customHeight="1" x14ac:dyDescent="0.35">
      <c r="A123" s="85"/>
      <c r="B123" s="83" t="s">
        <v>363</v>
      </c>
      <c r="C123" s="86"/>
    </row>
    <row r="124" spans="1:3" s="91" customFormat="1" ht="18" customHeight="1" x14ac:dyDescent="0.35">
      <c r="A124" s="85"/>
      <c r="B124" s="83" t="s">
        <v>364</v>
      </c>
      <c r="C124" s="86"/>
    </row>
    <row r="125" spans="1:3" s="91" customFormat="1" ht="18" customHeight="1" x14ac:dyDescent="0.35">
      <c r="A125" s="85"/>
      <c r="B125" s="83" t="s">
        <v>240</v>
      </c>
      <c r="C125" s="86"/>
    </row>
    <row r="126" spans="1:3" s="91" customFormat="1" ht="18" customHeight="1" x14ac:dyDescent="0.35">
      <c r="A126" s="85"/>
      <c r="B126" s="83" t="s">
        <v>365</v>
      </c>
      <c r="C126" s="86"/>
    </row>
    <row r="127" spans="1:3" s="91" customFormat="1" ht="18" customHeight="1" x14ac:dyDescent="0.35">
      <c r="A127" s="85"/>
      <c r="B127" s="83" t="s">
        <v>366</v>
      </c>
      <c r="C127" s="86"/>
    </row>
    <row r="128" spans="1:3" s="91" customFormat="1" ht="18" customHeight="1" x14ac:dyDescent="0.35">
      <c r="A128" s="87"/>
      <c r="B128" s="88" t="s">
        <v>367</v>
      </c>
      <c r="C128" s="89"/>
    </row>
    <row r="129" spans="1:3" s="91" customFormat="1" ht="18" customHeight="1" x14ac:dyDescent="0.25">
      <c r="A129" s="79" t="s">
        <v>368</v>
      </c>
      <c r="B129" s="80" t="s">
        <v>369</v>
      </c>
      <c r="C129" s="81" t="s">
        <v>183</v>
      </c>
    </row>
    <row r="130" spans="1:3" s="91" customFormat="1" ht="18" customHeight="1" x14ac:dyDescent="0.25">
      <c r="A130" s="82" t="s">
        <v>370</v>
      </c>
      <c r="B130" s="83" t="s">
        <v>371</v>
      </c>
      <c r="C130" s="84" t="s">
        <v>372</v>
      </c>
    </row>
    <row r="131" spans="1:3" s="91" customFormat="1" ht="18" customHeight="1" x14ac:dyDescent="0.35">
      <c r="A131" s="82" t="s">
        <v>373</v>
      </c>
      <c r="B131" s="83" t="s">
        <v>374</v>
      </c>
      <c r="C131" s="86"/>
    </row>
    <row r="132" spans="1:3" s="91" customFormat="1" ht="18" customHeight="1" x14ac:dyDescent="0.35">
      <c r="A132" s="85"/>
      <c r="B132" s="83" t="s">
        <v>375</v>
      </c>
      <c r="C132" s="86"/>
    </row>
    <row r="133" spans="1:3" s="91" customFormat="1" ht="18" customHeight="1" x14ac:dyDescent="0.35">
      <c r="A133" s="85"/>
      <c r="B133" s="83" t="s">
        <v>261</v>
      </c>
      <c r="C133" s="86"/>
    </row>
    <row r="134" spans="1:3" s="91" customFormat="1" ht="18" customHeight="1" x14ac:dyDescent="0.35">
      <c r="A134" s="85"/>
      <c r="B134" s="83" t="s">
        <v>376</v>
      </c>
      <c r="C134" s="86"/>
    </row>
    <row r="135" spans="1:3" s="91" customFormat="1" ht="18" customHeight="1" x14ac:dyDescent="0.35">
      <c r="A135" s="85"/>
      <c r="B135" s="83" t="s">
        <v>377</v>
      </c>
      <c r="C135" s="86"/>
    </row>
    <row r="136" spans="1:3" s="91" customFormat="1" ht="18" customHeight="1" x14ac:dyDescent="0.35">
      <c r="A136" s="85"/>
      <c r="B136" s="83" t="s">
        <v>378</v>
      </c>
      <c r="C136" s="86"/>
    </row>
    <row r="137" spans="1:3" s="91" customFormat="1" ht="18" customHeight="1" x14ac:dyDescent="0.35">
      <c r="A137" s="85"/>
      <c r="B137" s="83" t="s">
        <v>379</v>
      </c>
      <c r="C137" s="86"/>
    </row>
    <row r="138" spans="1:3" s="91" customFormat="1" ht="18" customHeight="1" x14ac:dyDescent="0.35">
      <c r="A138" s="85"/>
      <c r="B138" s="83" t="s">
        <v>380</v>
      </c>
      <c r="C138" s="86"/>
    </row>
    <row r="139" spans="1:3" s="91" customFormat="1" ht="18" customHeight="1" x14ac:dyDescent="0.35">
      <c r="A139" s="85"/>
      <c r="B139" s="83" t="s">
        <v>381</v>
      </c>
      <c r="C139" s="86"/>
    </row>
    <row r="140" spans="1:3" s="91" customFormat="1" ht="18" customHeight="1" x14ac:dyDescent="0.35">
      <c r="A140" s="87"/>
      <c r="B140" s="88" t="s">
        <v>382</v>
      </c>
      <c r="C140" s="89"/>
    </row>
    <row r="141" spans="1:3" s="91" customFormat="1" ht="205.75" customHeight="1" x14ac:dyDescent="0.25">
      <c r="A141" s="98" t="s">
        <v>383</v>
      </c>
      <c r="B141" s="99" t="s">
        <v>384</v>
      </c>
      <c r="C141" s="100" t="s">
        <v>385</v>
      </c>
    </row>
    <row r="142" spans="1:3" s="91" customFormat="1" ht="18" customHeight="1" x14ac:dyDescent="0.25">
      <c r="A142" s="79" t="s">
        <v>386</v>
      </c>
      <c r="B142" s="80" t="s">
        <v>387</v>
      </c>
      <c r="C142" s="81" t="s">
        <v>388</v>
      </c>
    </row>
    <row r="143" spans="1:3" s="91" customFormat="1" ht="18" customHeight="1" x14ac:dyDescent="0.25">
      <c r="A143" s="82" t="s">
        <v>389</v>
      </c>
      <c r="B143" s="83" t="s">
        <v>390</v>
      </c>
      <c r="C143" s="84" t="s">
        <v>391</v>
      </c>
    </row>
    <row r="144" spans="1:3" s="91" customFormat="1" ht="18" customHeight="1" x14ac:dyDescent="0.35">
      <c r="A144" s="82" t="s">
        <v>392</v>
      </c>
      <c r="B144" s="83" t="s">
        <v>393</v>
      </c>
      <c r="C144" s="86"/>
    </row>
    <row r="145" spans="1:3" s="91" customFormat="1" ht="18" customHeight="1" x14ac:dyDescent="0.35">
      <c r="A145" s="85"/>
      <c r="B145" s="83" t="s">
        <v>394</v>
      </c>
      <c r="C145" s="86"/>
    </row>
    <row r="146" spans="1:3" s="91" customFormat="1" ht="18" customHeight="1" x14ac:dyDescent="0.35">
      <c r="A146" s="85"/>
      <c r="B146" s="83" t="s">
        <v>395</v>
      </c>
      <c r="C146" s="86"/>
    </row>
    <row r="147" spans="1:3" s="91" customFormat="1" ht="18" customHeight="1" x14ac:dyDescent="0.35">
      <c r="A147" s="85"/>
      <c r="B147" s="83" t="s">
        <v>396</v>
      </c>
      <c r="C147" s="86"/>
    </row>
    <row r="148" spans="1:3" s="91" customFormat="1" ht="18" customHeight="1" x14ac:dyDescent="0.35">
      <c r="A148" s="85"/>
      <c r="B148" s="83" t="s">
        <v>397</v>
      </c>
      <c r="C148" s="86"/>
    </row>
    <row r="149" spans="1:3" s="91" customFormat="1" ht="18" customHeight="1" x14ac:dyDescent="0.35">
      <c r="A149" s="85"/>
      <c r="B149" s="83" t="s">
        <v>398</v>
      </c>
      <c r="C149" s="86"/>
    </row>
    <row r="150" spans="1:3" s="91" customFormat="1" ht="18" customHeight="1" x14ac:dyDescent="0.35">
      <c r="A150" s="85"/>
      <c r="B150" s="83" t="s">
        <v>237</v>
      </c>
      <c r="C150" s="86"/>
    </row>
    <row r="151" spans="1:3" s="91" customFormat="1" ht="18" customHeight="1" x14ac:dyDescent="0.35">
      <c r="A151" s="85"/>
      <c r="B151" s="83" t="s">
        <v>399</v>
      </c>
      <c r="C151" s="86"/>
    </row>
    <row r="152" spans="1:3" s="91" customFormat="1" ht="18" customHeight="1" x14ac:dyDescent="0.35">
      <c r="A152" s="85"/>
      <c r="B152" s="83" t="s">
        <v>400</v>
      </c>
      <c r="C152" s="86"/>
    </row>
    <row r="153" spans="1:3" s="91" customFormat="1" ht="15.5" x14ac:dyDescent="0.25">
      <c r="A153" s="96"/>
      <c r="B153" s="88" t="s">
        <v>401</v>
      </c>
      <c r="C153" s="95"/>
    </row>
    <row r="154" spans="1:3" s="91" customFormat="1" ht="18" customHeight="1" x14ac:dyDescent="0.25">
      <c r="A154" s="79" t="s">
        <v>402</v>
      </c>
      <c r="B154" s="80" t="s">
        <v>403</v>
      </c>
      <c r="C154" s="81" t="s">
        <v>183</v>
      </c>
    </row>
    <row r="155" spans="1:3" s="91" customFormat="1" ht="18" customHeight="1" x14ac:dyDescent="0.25">
      <c r="A155" s="82" t="s">
        <v>404</v>
      </c>
      <c r="B155" s="83" t="s">
        <v>405</v>
      </c>
      <c r="C155" s="84" t="s">
        <v>406</v>
      </c>
    </row>
    <row r="156" spans="1:3" s="91" customFormat="1" ht="18" customHeight="1" x14ac:dyDescent="0.25">
      <c r="A156" s="82" t="s">
        <v>392</v>
      </c>
      <c r="B156" s="83" t="s">
        <v>407</v>
      </c>
      <c r="C156" s="84" t="s">
        <v>408</v>
      </c>
    </row>
    <row r="157" spans="1:3" s="91" customFormat="1" ht="18" customHeight="1" x14ac:dyDescent="0.35">
      <c r="A157" s="85"/>
      <c r="B157" s="83" t="s">
        <v>409</v>
      </c>
      <c r="C157" s="86"/>
    </row>
    <row r="158" spans="1:3" s="91" customFormat="1" ht="18" customHeight="1" x14ac:dyDescent="0.35">
      <c r="A158" s="85"/>
      <c r="B158" s="83" t="s">
        <v>410</v>
      </c>
      <c r="C158" s="86"/>
    </row>
    <row r="159" spans="1:3" s="91" customFormat="1" ht="18" customHeight="1" x14ac:dyDescent="0.35">
      <c r="A159" s="85"/>
      <c r="B159" s="83" t="s">
        <v>261</v>
      </c>
      <c r="C159" s="86"/>
    </row>
    <row r="160" spans="1:3" s="91" customFormat="1" ht="18" customHeight="1" x14ac:dyDescent="0.35">
      <c r="A160" s="85"/>
      <c r="B160" s="83" t="s">
        <v>411</v>
      </c>
      <c r="C160" s="86"/>
    </row>
    <row r="161" spans="1:3" s="91" customFormat="1" ht="18" customHeight="1" x14ac:dyDescent="0.35">
      <c r="A161" s="85"/>
      <c r="B161" s="83" t="s">
        <v>412</v>
      </c>
      <c r="C161" s="86"/>
    </row>
    <row r="162" spans="1:3" s="91" customFormat="1" ht="18" customHeight="1" x14ac:dyDescent="0.35">
      <c r="A162" s="85"/>
      <c r="B162" s="83" t="s">
        <v>261</v>
      </c>
      <c r="C162" s="86"/>
    </row>
    <row r="163" spans="1:3" s="91" customFormat="1" ht="18" customHeight="1" x14ac:dyDescent="0.35">
      <c r="A163" s="85"/>
      <c r="B163" s="83" t="s">
        <v>413</v>
      </c>
      <c r="C163" s="86"/>
    </row>
    <row r="164" spans="1:3" s="91" customFormat="1" ht="18" customHeight="1" x14ac:dyDescent="0.35">
      <c r="A164" s="85"/>
      <c r="B164" s="83" t="s">
        <v>414</v>
      </c>
      <c r="C164" s="86"/>
    </row>
    <row r="165" spans="1:3" s="91" customFormat="1" ht="18" customHeight="1" x14ac:dyDescent="0.35">
      <c r="A165" s="85"/>
      <c r="B165" s="83" t="s">
        <v>415</v>
      </c>
      <c r="C165" s="86"/>
    </row>
    <row r="166" spans="1:3" s="91" customFormat="1" ht="15.5" x14ac:dyDescent="0.25">
      <c r="A166" s="96"/>
      <c r="B166" s="88" t="s">
        <v>416</v>
      </c>
      <c r="C166" s="95"/>
    </row>
    <row r="167" spans="1:3" s="91" customFormat="1" ht="18" customHeight="1" x14ac:dyDescent="0.25">
      <c r="A167" s="79" t="s">
        <v>417</v>
      </c>
      <c r="B167" s="80" t="s">
        <v>418</v>
      </c>
      <c r="C167" s="81" t="s">
        <v>183</v>
      </c>
    </row>
    <row r="168" spans="1:3" s="91" customFormat="1" ht="18" customHeight="1" x14ac:dyDescent="0.25">
      <c r="A168" s="82" t="s">
        <v>419</v>
      </c>
      <c r="B168" s="83" t="s">
        <v>420</v>
      </c>
      <c r="C168" s="84" t="s">
        <v>421</v>
      </c>
    </row>
    <row r="169" spans="1:3" s="91" customFormat="1" ht="18" customHeight="1" x14ac:dyDescent="0.35">
      <c r="A169" s="85"/>
      <c r="B169" s="83" t="s">
        <v>422</v>
      </c>
      <c r="C169" s="84" t="s">
        <v>191</v>
      </c>
    </row>
    <row r="170" spans="1:3" s="91" customFormat="1" ht="18" customHeight="1" x14ac:dyDescent="0.35">
      <c r="A170" s="85"/>
      <c r="B170" s="83" t="s">
        <v>423</v>
      </c>
      <c r="C170" s="84" t="s">
        <v>408</v>
      </c>
    </row>
    <row r="171" spans="1:3" s="91" customFormat="1" ht="18" customHeight="1" x14ac:dyDescent="0.35">
      <c r="A171" s="85"/>
      <c r="B171" s="83" t="s">
        <v>424</v>
      </c>
      <c r="C171" s="84" t="s">
        <v>425</v>
      </c>
    </row>
    <row r="172" spans="1:3" s="91" customFormat="1" ht="18" customHeight="1" x14ac:dyDescent="0.35">
      <c r="A172" s="85"/>
      <c r="B172" s="83" t="s">
        <v>426</v>
      </c>
      <c r="C172" s="86"/>
    </row>
    <row r="173" spans="1:3" s="91" customFormat="1" ht="18" customHeight="1" x14ac:dyDescent="0.35">
      <c r="A173" s="85"/>
      <c r="B173" s="83" t="s">
        <v>427</v>
      </c>
      <c r="C173" s="86"/>
    </row>
    <row r="174" spans="1:3" s="91" customFormat="1" ht="18" customHeight="1" x14ac:dyDescent="0.35">
      <c r="A174" s="85"/>
      <c r="B174" s="83" t="s">
        <v>428</v>
      </c>
      <c r="C174" s="86"/>
    </row>
    <row r="175" spans="1:3" s="91" customFormat="1" ht="18" customHeight="1" x14ac:dyDescent="0.35">
      <c r="A175" s="85"/>
      <c r="B175" s="83" t="s">
        <v>429</v>
      </c>
      <c r="C175" s="86"/>
    </row>
    <row r="176" spans="1:3" s="91" customFormat="1" ht="18" customHeight="1" x14ac:dyDescent="0.35">
      <c r="A176" s="85"/>
      <c r="B176" s="83" t="s">
        <v>430</v>
      </c>
      <c r="C176" s="86"/>
    </row>
    <row r="177" spans="1:3" s="91" customFormat="1" ht="18" customHeight="1" x14ac:dyDescent="0.35">
      <c r="A177" s="85"/>
      <c r="B177" s="83" t="s">
        <v>431</v>
      </c>
      <c r="C177" s="86"/>
    </row>
    <row r="178" spans="1:3" s="91" customFormat="1" ht="18" customHeight="1" x14ac:dyDescent="0.35">
      <c r="A178" s="85"/>
      <c r="B178" s="83" t="s">
        <v>432</v>
      </c>
      <c r="C178" s="86"/>
    </row>
    <row r="179" spans="1:3" s="91" customFormat="1" ht="15.5" x14ac:dyDescent="0.25">
      <c r="A179" s="96"/>
      <c r="B179" s="88" t="s">
        <v>433</v>
      </c>
      <c r="C179" s="95"/>
    </row>
    <row r="180" spans="1:3" s="91" customFormat="1" ht="18" customHeight="1" x14ac:dyDescent="0.25">
      <c r="A180" s="79" t="s">
        <v>434</v>
      </c>
      <c r="B180" s="80" t="s">
        <v>435</v>
      </c>
      <c r="C180" s="81" t="s">
        <v>436</v>
      </c>
    </row>
    <row r="181" spans="1:3" s="91" customFormat="1" ht="18" customHeight="1" x14ac:dyDescent="0.25">
      <c r="A181" s="82" t="s">
        <v>437</v>
      </c>
      <c r="B181" s="83" t="s">
        <v>438</v>
      </c>
      <c r="C181" s="84" t="s">
        <v>439</v>
      </c>
    </row>
    <row r="182" spans="1:3" s="91" customFormat="1" ht="18" customHeight="1" x14ac:dyDescent="0.25">
      <c r="A182" s="82" t="s">
        <v>440</v>
      </c>
      <c r="B182" s="83" t="s">
        <v>441</v>
      </c>
      <c r="C182" s="84" t="s">
        <v>191</v>
      </c>
    </row>
    <row r="183" spans="1:3" s="91" customFormat="1" ht="18" customHeight="1" x14ac:dyDescent="0.25">
      <c r="A183" s="82" t="s">
        <v>442</v>
      </c>
      <c r="B183" s="83" t="s">
        <v>443</v>
      </c>
      <c r="C183" s="84" t="s">
        <v>444</v>
      </c>
    </row>
    <row r="184" spans="1:3" s="91" customFormat="1" ht="18" customHeight="1" x14ac:dyDescent="0.25">
      <c r="A184" s="82" t="s">
        <v>373</v>
      </c>
      <c r="B184" s="83" t="s">
        <v>445</v>
      </c>
      <c r="C184" s="84" t="s">
        <v>446</v>
      </c>
    </row>
    <row r="185" spans="1:3" s="91" customFormat="1" ht="18" customHeight="1" x14ac:dyDescent="0.35">
      <c r="A185" s="85"/>
      <c r="B185" s="83" t="s">
        <v>447</v>
      </c>
      <c r="C185" s="86"/>
    </row>
    <row r="186" spans="1:3" s="91" customFormat="1" ht="18" customHeight="1" x14ac:dyDescent="0.35">
      <c r="A186" s="85"/>
      <c r="B186" s="83" t="s">
        <v>448</v>
      </c>
      <c r="C186" s="86"/>
    </row>
    <row r="187" spans="1:3" s="91" customFormat="1" ht="18" customHeight="1" x14ac:dyDescent="0.35">
      <c r="A187" s="85"/>
      <c r="B187" s="83" t="s">
        <v>449</v>
      </c>
      <c r="C187" s="86"/>
    </row>
    <row r="188" spans="1:3" s="91" customFormat="1" ht="18" customHeight="1" x14ac:dyDescent="0.35">
      <c r="A188" s="85"/>
      <c r="B188" s="83" t="s">
        <v>450</v>
      </c>
      <c r="C188" s="86"/>
    </row>
    <row r="189" spans="1:3" s="91" customFormat="1" ht="18" customHeight="1" x14ac:dyDescent="0.35">
      <c r="A189" s="85"/>
      <c r="B189" s="83" t="s">
        <v>451</v>
      </c>
      <c r="C189" s="86"/>
    </row>
    <row r="190" spans="1:3" s="91" customFormat="1" ht="18" customHeight="1" x14ac:dyDescent="0.35">
      <c r="A190" s="85"/>
      <c r="B190" s="83" t="s">
        <v>452</v>
      </c>
      <c r="C190" s="86"/>
    </row>
    <row r="191" spans="1:3" s="91" customFormat="1" ht="18" customHeight="1" x14ac:dyDescent="0.35">
      <c r="A191" s="85"/>
      <c r="B191" s="83" t="s">
        <v>453</v>
      </c>
      <c r="C191" s="86"/>
    </row>
    <row r="192" spans="1:3" s="91" customFormat="1" ht="15.5" x14ac:dyDescent="0.35">
      <c r="A192" s="87"/>
      <c r="B192" s="88" t="s">
        <v>454</v>
      </c>
      <c r="C192" s="89"/>
    </row>
    <row r="193" spans="1:3" s="91" customFormat="1" ht="212.25" customHeight="1" x14ac:dyDescent="0.25">
      <c r="A193" s="98" t="s">
        <v>455</v>
      </c>
      <c r="B193" s="99" t="s">
        <v>456</v>
      </c>
      <c r="C193" s="101" t="s">
        <v>457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showGridLines="0" zoomScale="80" zoomScaleNormal="80" zoomScaleSheetLayoutView="110" workbookViewId="0">
      <selection activeCell="A12" sqref="A12"/>
    </sheetView>
  </sheetViews>
  <sheetFormatPr baseColWidth="10" defaultColWidth="11.453125" defaultRowHeight="14.5" x14ac:dyDescent="0.35"/>
  <cols>
    <col min="1" max="1" width="0.7265625" style="78" customWidth="1"/>
    <col min="2" max="2" width="25" style="78" bestFit="1" customWidth="1"/>
    <col min="3" max="3" width="17.81640625" style="78" customWidth="1"/>
    <col min="4" max="4" width="15.453125" style="78" customWidth="1"/>
    <col min="5" max="5" width="32.54296875" style="78" customWidth="1"/>
    <col min="6" max="6" width="43.453125" style="78" customWidth="1"/>
    <col min="7" max="7" width="18" style="78" customWidth="1"/>
    <col min="8" max="9" width="23.81640625" style="55" bestFit="1" customWidth="1"/>
    <col min="10" max="10" width="23" style="55" bestFit="1" customWidth="1"/>
    <col min="11" max="11" width="11.453125" style="121"/>
    <col min="12" max="12" width="13.453125" style="121" bestFit="1" customWidth="1"/>
    <col min="13" max="16384" width="11.453125" style="78"/>
  </cols>
  <sheetData>
    <row r="1" spans="1:13" x14ac:dyDescent="0.35">
      <c r="B1" s="290"/>
      <c r="C1" s="103"/>
      <c r="D1" s="104"/>
      <c r="E1" s="105"/>
      <c r="F1" s="105"/>
      <c r="G1" s="105"/>
      <c r="H1" s="105"/>
      <c r="I1" s="106"/>
      <c r="J1" s="106"/>
      <c r="K1" s="293" t="s">
        <v>166</v>
      </c>
      <c r="L1" s="300" t="s">
        <v>459</v>
      </c>
    </row>
    <row r="2" spans="1:13" ht="16" thickBot="1" x14ac:dyDescent="0.4">
      <c r="B2" s="291"/>
      <c r="C2" s="302" t="s">
        <v>60</v>
      </c>
      <c r="D2" s="303"/>
      <c r="E2" s="303"/>
      <c r="F2" s="303"/>
      <c r="G2" s="303"/>
      <c r="H2" s="303"/>
      <c r="I2" s="304"/>
      <c r="J2" s="107"/>
      <c r="K2" s="294"/>
      <c r="L2" s="301"/>
    </row>
    <row r="3" spans="1:13" x14ac:dyDescent="0.35">
      <c r="B3" s="291"/>
      <c r="C3" s="108"/>
      <c r="D3" s="109"/>
      <c r="E3" s="110"/>
      <c r="F3" s="110"/>
      <c r="G3" s="110"/>
      <c r="H3" s="111"/>
      <c r="I3" s="72"/>
      <c r="J3" s="72"/>
      <c r="K3" s="295" t="s">
        <v>167</v>
      </c>
      <c r="L3" s="305">
        <v>3</v>
      </c>
    </row>
    <row r="4" spans="1:13" ht="15" thickBot="1" x14ac:dyDescent="0.4">
      <c r="B4" s="291"/>
      <c r="C4" s="112"/>
      <c r="D4" s="113"/>
      <c r="E4" s="113"/>
      <c r="F4" s="113"/>
      <c r="G4" s="113"/>
      <c r="H4" s="113"/>
      <c r="I4" s="114"/>
      <c r="J4" s="114"/>
      <c r="K4" s="296"/>
      <c r="L4" s="306"/>
    </row>
    <row r="5" spans="1:13" x14ac:dyDescent="0.35">
      <c r="B5" s="291"/>
      <c r="C5" s="307" t="s">
        <v>177</v>
      </c>
      <c r="D5" s="308"/>
      <c r="E5" s="308"/>
      <c r="F5" s="308"/>
      <c r="G5" s="308"/>
      <c r="H5" s="308"/>
      <c r="I5" s="309"/>
      <c r="J5" s="114"/>
      <c r="K5" s="293" t="s">
        <v>169</v>
      </c>
      <c r="L5" s="310">
        <v>43334</v>
      </c>
    </row>
    <row r="6" spans="1:13" ht="15" thickBot="1" x14ac:dyDescent="0.4">
      <c r="B6" s="292"/>
      <c r="C6" s="115"/>
      <c r="D6" s="116"/>
      <c r="E6" s="116"/>
      <c r="F6" s="116"/>
      <c r="G6" s="116"/>
      <c r="H6" s="116"/>
      <c r="I6" s="117"/>
      <c r="J6" s="117"/>
      <c r="K6" s="294"/>
      <c r="L6" s="311"/>
    </row>
    <row r="8" spans="1:13" ht="15" thickBot="1" x14ac:dyDescent="0.4">
      <c r="B8" s="118" t="s">
        <v>142</v>
      </c>
      <c r="C8" s="297"/>
      <c r="D8" s="297"/>
      <c r="E8" s="297"/>
      <c r="F8" s="119" t="s">
        <v>149</v>
      </c>
      <c r="G8" s="120"/>
      <c r="H8" s="73"/>
      <c r="I8" s="73"/>
      <c r="J8" s="59" t="s">
        <v>143</v>
      </c>
      <c r="K8" s="60">
        <v>2019</v>
      </c>
    </row>
    <row r="9" spans="1:13" ht="15" thickBot="1" x14ac:dyDescent="0.4"/>
    <row r="10" spans="1:13" s="122" customFormat="1" ht="29.5" thickBot="1" x14ac:dyDescent="0.3">
      <c r="B10" s="123" t="s">
        <v>144</v>
      </c>
      <c r="C10" s="123" t="s">
        <v>136</v>
      </c>
      <c r="D10" s="123" t="s">
        <v>148</v>
      </c>
      <c r="E10" s="124" t="s">
        <v>145</v>
      </c>
      <c r="F10" s="124" t="s">
        <v>137</v>
      </c>
      <c r="G10" s="123" t="s">
        <v>147</v>
      </c>
      <c r="H10" s="58" t="s">
        <v>138</v>
      </c>
      <c r="I10" s="58" t="s">
        <v>139</v>
      </c>
      <c r="J10" s="58" t="s">
        <v>458</v>
      </c>
      <c r="K10" s="125" t="s">
        <v>140</v>
      </c>
      <c r="L10" s="125" t="s">
        <v>141</v>
      </c>
    </row>
    <row r="11" spans="1:13" ht="113.5" customHeight="1" x14ac:dyDescent="0.35">
      <c r="B11" s="126"/>
      <c r="C11" s="126"/>
      <c r="D11" s="126"/>
      <c r="E11" s="126"/>
      <c r="F11" s="152" t="s">
        <v>460</v>
      </c>
      <c r="G11" s="126"/>
      <c r="H11" s="74">
        <f>+Presupuesto!N54</f>
        <v>0</v>
      </c>
      <c r="I11" s="74">
        <f>+Presupuesto!N132-J11</f>
        <v>0</v>
      </c>
      <c r="J11" s="74">
        <f>SUM(Presupuesto!N115:N123)</f>
        <v>0</v>
      </c>
      <c r="K11" s="127"/>
      <c r="L11" s="127"/>
    </row>
    <row r="12" spans="1:13" x14ac:dyDescent="0.35">
      <c r="B12" s="128"/>
      <c r="C12" s="128"/>
      <c r="D12" s="128"/>
      <c r="E12" s="128"/>
      <c r="F12" s="129" t="s">
        <v>26</v>
      </c>
      <c r="G12" s="129"/>
      <c r="H12" s="56">
        <f>SUM(H11:H11)</f>
        <v>0</v>
      </c>
      <c r="I12" s="56">
        <f>SUM(I11:I11)</f>
        <v>0</v>
      </c>
      <c r="J12" s="56">
        <f>SUM(J11:J11)</f>
        <v>0</v>
      </c>
      <c r="K12" s="130"/>
      <c r="L12" s="130"/>
    </row>
    <row r="13" spans="1:13" s="131" customFormat="1" ht="15" thickBot="1" x14ac:dyDescent="0.4">
      <c r="B13" s="132"/>
      <c r="C13" s="132"/>
      <c r="D13" s="132"/>
      <c r="E13" s="132"/>
      <c r="F13" s="133"/>
      <c r="G13" s="133"/>
      <c r="H13" s="69"/>
      <c r="I13" s="69"/>
      <c r="J13" s="69"/>
      <c r="K13" s="134"/>
      <c r="L13" s="134"/>
    </row>
    <row r="14" spans="1:13" ht="15" thickBot="1" x14ac:dyDescent="0.4">
      <c r="B14" s="71" t="s">
        <v>174</v>
      </c>
      <c r="C14" s="63"/>
      <c r="D14" s="64"/>
      <c r="E14" s="70" t="s">
        <v>176</v>
      </c>
      <c r="F14" s="135" t="s">
        <v>175</v>
      </c>
      <c r="G14" s="136"/>
      <c r="H14" s="136"/>
      <c r="I14" s="65"/>
      <c r="J14" s="63"/>
      <c r="K14" s="65"/>
      <c r="L14" s="66" t="s">
        <v>176</v>
      </c>
      <c r="M14" s="1"/>
    </row>
    <row r="15" spans="1:13" x14ac:dyDescent="0.35">
      <c r="A15" s="109"/>
      <c r="B15" s="287" t="s">
        <v>172</v>
      </c>
      <c r="C15" s="104"/>
      <c r="D15" s="104"/>
      <c r="E15" s="104"/>
      <c r="F15" s="287" t="s">
        <v>171</v>
      </c>
      <c r="G15" s="137"/>
      <c r="H15" s="138"/>
      <c r="I15" s="298" t="s">
        <v>173</v>
      </c>
      <c r="J15" s="67"/>
      <c r="K15" s="139"/>
      <c r="L15" s="140"/>
    </row>
    <row r="16" spans="1:13" x14ac:dyDescent="0.35">
      <c r="A16" s="109"/>
      <c r="B16" s="288"/>
      <c r="C16" s="141"/>
      <c r="D16" s="141"/>
      <c r="E16" s="109"/>
      <c r="F16" s="288"/>
      <c r="G16" s="142"/>
      <c r="H16" s="143"/>
      <c r="I16" s="298"/>
      <c r="J16" s="67"/>
      <c r="K16" s="144"/>
      <c r="L16" s="145"/>
    </row>
    <row r="17" spans="1:12" x14ac:dyDescent="0.35">
      <c r="A17" s="109"/>
      <c r="B17" s="288" t="s">
        <v>170</v>
      </c>
      <c r="C17" s="141"/>
      <c r="D17" s="141"/>
      <c r="E17" s="109"/>
      <c r="F17" s="288" t="s">
        <v>170</v>
      </c>
      <c r="G17" s="141"/>
      <c r="H17" s="146"/>
      <c r="I17" s="298" t="s">
        <v>170</v>
      </c>
      <c r="J17" s="67"/>
      <c r="K17" s="144"/>
      <c r="L17" s="145"/>
    </row>
    <row r="18" spans="1:12" ht="15" thickBot="1" x14ac:dyDescent="0.4">
      <c r="A18" s="109"/>
      <c r="B18" s="289"/>
      <c r="C18" s="147"/>
      <c r="D18" s="147"/>
      <c r="E18" s="148"/>
      <c r="F18" s="289"/>
      <c r="G18" s="147"/>
      <c r="H18" s="149"/>
      <c r="I18" s="299"/>
      <c r="J18" s="68"/>
      <c r="K18" s="150"/>
      <c r="L18" s="151"/>
    </row>
    <row r="19" spans="1:12" x14ac:dyDescent="0.35">
      <c r="A19" s="109"/>
    </row>
  </sheetData>
  <mergeCells count="16">
    <mergeCell ref="L1:L2"/>
    <mergeCell ref="C2:I2"/>
    <mergeCell ref="L3:L4"/>
    <mergeCell ref="C5:I5"/>
    <mergeCell ref="L5:L6"/>
    <mergeCell ref="B15:B16"/>
    <mergeCell ref="B17:B18"/>
    <mergeCell ref="B1:B6"/>
    <mergeCell ref="K1:K2"/>
    <mergeCell ref="K3:K4"/>
    <mergeCell ref="K5:K6"/>
    <mergeCell ref="C8:E8"/>
    <mergeCell ref="F15:F16"/>
    <mergeCell ref="I15:I16"/>
    <mergeCell ref="F17:F18"/>
    <mergeCell ref="I17:I18"/>
  </mergeCells>
  <dataValidations count="3">
    <dataValidation type="textLength" operator="equal" allowBlank="1" showInputMessage="1" showErrorMessage="1" errorTitle="CENTRO DE UTILIDAD" error="El código debe ser de 10 dígitos." sqref="C9:D9 C7:D7 C12:D13 C15:D1048576 B1 C1:C3">
      <formula1>10</formula1>
    </dataValidation>
    <dataValidation type="textLength" operator="lessThanOrEqual" allowBlank="1" showInputMessage="1" showErrorMessage="1" error="Debe ser menor a 400 caracteres" sqref="E1 E3 E7 E19:E1048576 E9:E13">
      <formula1>400</formula1>
    </dataValidation>
    <dataValidation type="textLength" operator="equal" allowBlank="1" showInputMessage="1" showErrorMessage="1" error="SON 10 DIGITOS" sqref="D11">
      <formula1>10</formula1>
    </dataValidation>
  </dataValidations>
  <pageMargins left="0.78740157480314965" right="0.23622047244094491" top="0.74803149606299213" bottom="0.74803149606299213" header="0.31496062992125984" footer="0.31496062992125984"/>
  <pageSetup scale="57" fitToHeight="0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Validación!$B$2:$B$15</xm:f>
          </x14:formula1>
          <xm:sqref>C8:E8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145"/>
  <sheetViews>
    <sheetView tabSelected="1" zoomScale="80" zoomScaleNormal="80" workbookViewId="0">
      <selection sqref="A1:B6"/>
    </sheetView>
  </sheetViews>
  <sheetFormatPr baseColWidth="10" defaultRowHeight="12.5" outlineLevelRow="2" x14ac:dyDescent="0.25"/>
  <cols>
    <col min="1" max="1" width="7.81640625" customWidth="1"/>
    <col min="2" max="2" width="28.7265625" customWidth="1"/>
    <col min="3" max="3" width="12" customWidth="1"/>
    <col min="4" max="4" width="8.26953125" bestFit="1" customWidth="1"/>
    <col min="5" max="5" width="7.54296875" style="3" bestFit="1" customWidth="1"/>
    <col min="6" max="6" width="14.26953125" customWidth="1"/>
    <col min="7" max="7" width="14.81640625" customWidth="1"/>
    <col min="8" max="8" width="15.453125" bestFit="1" customWidth="1"/>
    <col min="9" max="9" width="4.453125" bestFit="1" customWidth="1"/>
    <col min="10" max="10" width="14.1796875" customWidth="1"/>
    <col min="11" max="11" width="13.7265625" customWidth="1"/>
    <col min="12" max="12" width="13.7265625" bestFit="1" customWidth="1"/>
    <col min="13" max="13" width="10.453125" bestFit="1" customWidth="1"/>
    <col min="14" max="14" width="17.453125" customWidth="1"/>
  </cols>
  <sheetData>
    <row r="1" spans="1:15" ht="12.75" customHeight="1" x14ac:dyDescent="0.25">
      <c r="A1" s="345"/>
      <c r="B1" s="346"/>
      <c r="C1" s="365" t="s">
        <v>60</v>
      </c>
      <c r="D1" s="366"/>
      <c r="E1" s="366"/>
      <c r="F1" s="366"/>
      <c r="G1" s="366"/>
      <c r="H1" s="366"/>
      <c r="I1" s="366"/>
      <c r="J1" s="366"/>
      <c r="K1" s="367"/>
      <c r="L1" s="358"/>
      <c r="M1" s="361" t="s">
        <v>166</v>
      </c>
      <c r="N1" s="300" t="s">
        <v>468</v>
      </c>
    </row>
    <row r="2" spans="1:15" ht="12.75" customHeight="1" thickBot="1" x14ac:dyDescent="0.3">
      <c r="A2" s="347"/>
      <c r="B2" s="348"/>
      <c r="C2" s="352"/>
      <c r="D2" s="353"/>
      <c r="E2" s="353"/>
      <c r="F2" s="353"/>
      <c r="G2" s="353"/>
      <c r="H2" s="353"/>
      <c r="I2" s="353"/>
      <c r="J2" s="353"/>
      <c r="K2" s="354"/>
      <c r="L2" s="359"/>
      <c r="M2" s="362"/>
      <c r="N2" s="301"/>
    </row>
    <row r="3" spans="1:15" ht="13.5" customHeight="1" x14ac:dyDescent="0.25">
      <c r="A3" s="347"/>
      <c r="B3" s="348"/>
      <c r="C3" s="352"/>
      <c r="D3" s="353"/>
      <c r="E3" s="353"/>
      <c r="F3" s="353"/>
      <c r="G3" s="353"/>
      <c r="H3" s="353"/>
      <c r="I3" s="353"/>
      <c r="J3" s="353"/>
      <c r="K3" s="354"/>
      <c r="L3" s="359"/>
      <c r="M3" s="363" t="s">
        <v>167</v>
      </c>
      <c r="N3" s="343" t="s">
        <v>465</v>
      </c>
    </row>
    <row r="4" spans="1:15" ht="12.75" customHeight="1" thickBot="1" x14ac:dyDescent="0.3">
      <c r="A4" s="347"/>
      <c r="B4" s="348"/>
      <c r="C4" s="352" t="s">
        <v>168</v>
      </c>
      <c r="D4" s="353"/>
      <c r="E4" s="353"/>
      <c r="F4" s="353"/>
      <c r="G4" s="353"/>
      <c r="H4" s="353"/>
      <c r="I4" s="353"/>
      <c r="J4" s="353"/>
      <c r="K4" s="354"/>
      <c r="L4" s="359"/>
      <c r="M4" s="364"/>
      <c r="N4" s="344"/>
    </row>
    <row r="5" spans="1:15" ht="12.75" customHeight="1" x14ac:dyDescent="0.25">
      <c r="A5" s="347"/>
      <c r="B5" s="348"/>
      <c r="C5" s="352"/>
      <c r="D5" s="353"/>
      <c r="E5" s="353"/>
      <c r="F5" s="353"/>
      <c r="G5" s="353"/>
      <c r="H5" s="353"/>
      <c r="I5" s="353"/>
      <c r="J5" s="353"/>
      <c r="K5" s="354"/>
      <c r="L5" s="359"/>
      <c r="M5" s="361" t="s">
        <v>169</v>
      </c>
      <c r="N5" s="310">
        <v>43374</v>
      </c>
    </row>
    <row r="6" spans="1:15" ht="12.75" customHeight="1" thickBot="1" x14ac:dyDescent="0.3">
      <c r="A6" s="349"/>
      <c r="B6" s="350"/>
      <c r="C6" s="355"/>
      <c r="D6" s="356"/>
      <c r="E6" s="356"/>
      <c r="F6" s="356"/>
      <c r="G6" s="356"/>
      <c r="H6" s="356"/>
      <c r="I6" s="356"/>
      <c r="J6" s="356"/>
      <c r="K6" s="357"/>
      <c r="L6" s="360"/>
      <c r="M6" s="362"/>
      <c r="N6" s="311"/>
    </row>
    <row r="7" spans="1:15" ht="13.5" customHeight="1" x14ac:dyDescent="0.25">
      <c r="A7" s="282"/>
      <c r="B7" s="283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22"/>
      <c r="N7" s="264"/>
    </row>
    <row r="8" spans="1:15" s="11" customFormat="1" ht="13" thickBot="1" x14ac:dyDescent="0.3">
      <c r="A8" s="240" t="s">
        <v>53</v>
      </c>
      <c r="B8" s="156"/>
      <c r="C8" s="351">
        <f>+'Plan Operativo'!C8</f>
        <v>0</v>
      </c>
      <c r="D8" s="351"/>
      <c r="E8" s="351"/>
      <c r="F8" s="351"/>
      <c r="G8" s="351"/>
      <c r="H8" s="351"/>
      <c r="I8" s="157"/>
      <c r="J8" s="156"/>
      <c r="K8" s="156"/>
      <c r="L8" s="158"/>
      <c r="M8" s="158"/>
      <c r="N8" s="241"/>
    </row>
    <row r="9" spans="1:15" s="11" customFormat="1" ht="13" thickBot="1" x14ac:dyDescent="0.3">
      <c r="A9" s="240" t="s">
        <v>115</v>
      </c>
      <c r="B9" s="156"/>
      <c r="C9" s="351">
        <f>+'Plan Operativo'!C11</f>
        <v>0</v>
      </c>
      <c r="D9" s="351"/>
      <c r="E9" s="351"/>
      <c r="F9" s="351"/>
      <c r="G9" s="351"/>
      <c r="H9" s="351"/>
      <c r="I9" s="156"/>
      <c r="J9" s="156"/>
      <c r="K9" s="156"/>
      <c r="L9" s="156"/>
      <c r="M9" s="156"/>
      <c r="N9" s="242"/>
    </row>
    <row r="10" spans="1:15" s="11" customFormat="1" ht="13" thickBot="1" x14ac:dyDescent="0.3">
      <c r="A10" s="240" t="s">
        <v>116</v>
      </c>
      <c r="B10" s="156"/>
      <c r="C10" s="382">
        <f>+'Plan Operativo'!D11</f>
        <v>0</v>
      </c>
      <c r="D10" s="382"/>
      <c r="E10" s="382"/>
      <c r="F10" s="382"/>
      <c r="G10" s="382"/>
      <c r="H10" s="160"/>
      <c r="I10" s="156"/>
      <c r="J10" s="156"/>
      <c r="K10" s="156"/>
      <c r="L10" s="156"/>
      <c r="M10" s="156"/>
      <c r="N10" s="242"/>
    </row>
    <row r="11" spans="1:15" s="11" customFormat="1" ht="13" thickBot="1" x14ac:dyDescent="0.3">
      <c r="A11" s="240" t="s">
        <v>12</v>
      </c>
      <c r="B11" s="156"/>
      <c r="C11" s="381">
        <f>+'Plan Operativo'!J11</f>
        <v>0</v>
      </c>
      <c r="D11" s="339"/>
      <c r="E11" s="339"/>
      <c r="F11" s="339"/>
      <c r="G11" s="339"/>
      <c r="H11" s="161" t="s">
        <v>57</v>
      </c>
      <c r="I11" s="162" t="s">
        <v>58</v>
      </c>
      <c r="J11" s="156"/>
      <c r="K11" s="156"/>
      <c r="L11" s="336">
        <f>+'Plan Operativo'!K11</f>
        <v>0</v>
      </c>
      <c r="M11" s="337"/>
      <c r="N11" s="338"/>
    </row>
    <row r="12" spans="1:15" s="11" customFormat="1" ht="12.75" customHeight="1" thickBot="1" x14ac:dyDescent="0.3">
      <c r="A12" s="240" t="s">
        <v>59</v>
      </c>
      <c r="B12" s="156"/>
      <c r="C12" s="337">
        <f>+'Plan Operativo'!G8</f>
        <v>0</v>
      </c>
      <c r="D12" s="337"/>
      <c r="E12" s="337"/>
      <c r="F12" s="337"/>
      <c r="G12" s="337"/>
      <c r="H12" s="337"/>
      <c r="I12" s="163" t="s">
        <v>15</v>
      </c>
      <c r="J12" s="156"/>
      <c r="K12" s="156"/>
      <c r="L12" s="339"/>
      <c r="M12" s="339"/>
      <c r="N12" s="340"/>
      <c r="O12" s="4"/>
    </row>
    <row r="13" spans="1:15" s="11" customFormat="1" x14ac:dyDescent="0.25">
      <c r="A13" s="243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242"/>
    </row>
    <row r="14" spans="1:15" s="11" customFormat="1" x14ac:dyDescent="0.25">
      <c r="A14" s="244"/>
      <c r="B14" s="164"/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245"/>
    </row>
    <row r="15" spans="1:15" s="11" customFormat="1" ht="13.5" thickBot="1" x14ac:dyDescent="0.35">
      <c r="A15" s="246"/>
      <c r="B15" s="1"/>
      <c r="C15" s="1"/>
      <c r="D15" s="1"/>
      <c r="E15" s="341" t="s">
        <v>61</v>
      </c>
      <c r="F15" s="368"/>
      <c r="G15" s="368"/>
      <c r="H15" s="342"/>
      <c r="I15" s="341" t="s">
        <v>62</v>
      </c>
      <c r="J15" s="368"/>
      <c r="K15" s="368"/>
      <c r="L15" s="342"/>
      <c r="M15" s="341" t="s">
        <v>26</v>
      </c>
      <c r="N15" s="342"/>
    </row>
    <row r="16" spans="1:15" s="18" customFormat="1" ht="13.5" thickBot="1" x14ac:dyDescent="0.35">
      <c r="A16" s="247" t="s">
        <v>1</v>
      </c>
      <c r="B16" s="12"/>
      <c r="C16" s="12"/>
      <c r="D16" s="12"/>
      <c r="E16" s="13" t="s">
        <v>30</v>
      </c>
      <c r="F16" s="14" t="s">
        <v>29</v>
      </c>
      <c r="G16" s="42" t="s">
        <v>72</v>
      </c>
      <c r="H16" s="15" t="s">
        <v>28</v>
      </c>
      <c r="I16" s="13" t="s">
        <v>30</v>
      </c>
      <c r="J16" s="14" t="s">
        <v>29</v>
      </c>
      <c r="K16" s="42" t="s">
        <v>72</v>
      </c>
      <c r="L16" s="15" t="s">
        <v>28</v>
      </c>
      <c r="M16" s="16" t="s">
        <v>30</v>
      </c>
      <c r="N16" s="17" t="s">
        <v>27</v>
      </c>
    </row>
    <row r="17" spans="1:14" s="11" customFormat="1" x14ac:dyDescent="0.25">
      <c r="A17" s="246"/>
      <c r="B17" s="1"/>
      <c r="C17" s="20"/>
      <c r="D17" s="20"/>
      <c r="E17" s="19"/>
      <c r="F17" s="20"/>
      <c r="G17" s="20"/>
      <c r="H17" s="21"/>
      <c r="I17" s="19"/>
      <c r="J17" s="20"/>
      <c r="K17" s="20"/>
      <c r="L17" s="21"/>
      <c r="M17" s="51"/>
      <c r="N17" s="52"/>
    </row>
    <row r="18" spans="1:14" s="11" customFormat="1" x14ac:dyDescent="0.25">
      <c r="A18" s="248">
        <v>4101</v>
      </c>
      <c r="B18" s="276" t="s">
        <v>31</v>
      </c>
      <c r="C18" s="277"/>
      <c r="D18" s="278"/>
      <c r="E18" s="167">
        <v>0</v>
      </c>
      <c r="F18" s="168"/>
      <c r="G18" s="168"/>
      <c r="H18" s="169">
        <f t="shared" ref="H18" si="0">+F18*E18</f>
        <v>0</v>
      </c>
      <c r="I18" s="167">
        <v>0</v>
      </c>
      <c r="J18" s="168">
        <v>0</v>
      </c>
      <c r="K18" s="168"/>
      <c r="L18" s="169">
        <f t="shared" ref="L18" si="1">+J18*I18</f>
        <v>0</v>
      </c>
      <c r="M18" s="169">
        <f>I18+E18</f>
        <v>0</v>
      </c>
      <c r="N18" s="249">
        <f>L18+H18</f>
        <v>0</v>
      </c>
    </row>
    <row r="19" spans="1:14" s="11" customFormat="1" ht="13" x14ac:dyDescent="0.3">
      <c r="A19" s="248">
        <v>4102</v>
      </c>
      <c r="B19" s="369" t="s">
        <v>94</v>
      </c>
      <c r="C19" s="370"/>
      <c r="D19" s="371"/>
      <c r="E19" s="170">
        <f>SUM(E20:E21)</f>
        <v>0</v>
      </c>
      <c r="F19" s="170"/>
      <c r="G19" s="170"/>
      <c r="H19" s="171"/>
      <c r="I19" s="170">
        <f>SUM(I20:I21)</f>
        <v>0</v>
      </c>
      <c r="J19" s="170"/>
      <c r="K19" s="170"/>
      <c r="L19" s="171"/>
      <c r="M19" s="172"/>
      <c r="N19" s="250"/>
    </row>
    <row r="20" spans="1:14" s="11" customFormat="1" outlineLevel="1" x14ac:dyDescent="0.25">
      <c r="A20" s="248">
        <v>4102</v>
      </c>
      <c r="B20" s="372" t="s">
        <v>76</v>
      </c>
      <c r="C20" s="373"/>
      <c r="D20" s="374"/>
      <c r="E20" s="167">
        <v>0</v>
      </c>
      <c r="F20" s="168">
        <v>0</v>
      </c>
      <c r="G20" s="165"/>
      <c r="H20" s="174">
        <f>F20*E20</f>
        <v>0</v>
      </c>
      <c r="I20" s="167">
        <f>+E20*0.9</f>
        <v>0</v>
      </c>
      <c r="J20" s="168">
        <f>+F20</f>
        <v>0</v>
      </c>
      <c r="K20" s="165"/>
      <c r="L20" s="174">
        <f>J20*I20</f>
        <v>0</v>
      </c>
      <c r="M20" s="169">
        <f t="shared" ref="M20:M21" si="2">I20+E20</f>
        <v>0</v>
      </c>
      <c r="N20" s="249">
        <f t="shared" ref="N20:N21" si="3">L20+H20</f>
        <v>0</v>
      </c>
    </row>
    <row r="21" spans="1:14" s="11" customFormat="1" outlineLevel="1" x14ac:dyDescent="0.25">
      <c r="A21" s="248">
        <v>4102</v>
      </c>
      <c r="B21" s="372" t="s">
        <v>73</v>
      </c>
      <c r="C21" s="373"/>
      <c r="D21" s="374"/>
      <c r="E21" s="167"/>
      <c r="F21" s="168"/>
      <c r="G21" s="165"/>
      <c r="H21" s="174">
        <f>F21*E21</f>
        <v>0</v>
      </c>
      <c r="I21" s="167">
        <f>+E21*0.9</f>
        <v>0</v>
      </c>
      <c r="J21" s="168">
        <f>+F21</f>
        <v>0</v>
      </c>
      <c r="K21" s="165"/>
      <c r="L21" s="174">
        <f>J21*I21</f>
        <v>0</v>
      </c>
      <c r="M21" s="169">
        <f t="shared" si="2"/>
        <v>0</v>
      </c>
      <c r="N21" s="249">
        <f t="shared" si="3"/>
        <v>0</v>
      </c>
    </row>
    <row r="22" spans="1:14" s="11" customFormat="1" ht="13" outlineLevel="1" x14ac:dyDescent="0.3">
      <c r="A22" s="248">
        <v>4102</v>
      </c>
      <c r="B22" s="375" t="s">
        <v>96</v>
      </c>
      <c r="C22" s="376"/>
      <c r="D22" s="377"/>
      <c r="E22" s="170"/>
      <c r="F22" s="170"/>
      <c r="G22" s="170"/>
      <c r="H22" s="175"/>
      <c r="I22" s="170"/>
      <c r="J22" s="170"/>
      <c r="K22" s="165"/>
      <c r="L22" s="175"/>
      <c r="M22" s="169"/>
      <c r="N22" s="249"/>
    </row>
    <row r="23" spans="1:14" s="11" customFormat="1" outlineLevel="1" x14ac:dyDescent="0.25">
      <c r="A23" s="248">
        <v>4102</v>
      </c>
      <c r="B23" s="378" t="s">
        <v>118</v>
      </c>
      <c r="C23" s="379"/>
      <c r="D23" s="380"/>
      <c r="E23" s="177">
        <v>0</v>
      </c>
      <c r="F23" s="178"/>
      <c r="G23" s="165"/>
      <c r="H23" s="179">
        <f>-(E23*F20*F23)</f>
        <v>0</v>
      </c>
      <c r="I23" s="177">
        <v>0</v>
      </c>
      <c r="J23" s="178"/>
      <c r="K23" s="165"/>
      <c r="L23" s="179">
        <f>-(I23*J20*J23)</f>
        <v>0</v>
      </c>
      <c r="M23" s="169">
        <f t="shared" ref="M23" si="4">I23+E23</f>
        <v>0</v>
      </c>
      <c r="N23" s="251">
        <f>L23+H23</f>
        <v>0</v>
      </c>
    </row>
    <row r="24" spans="1:14" s="11" customFormat="1" outlineLevel="1" x14ac:dyDescent="0.25">
      <c r="A24" s="248">
        <v>4102</v>
      </c>
      <c r="B24" s="176" t="s">
        <v>117</v>
      </c>
      <c r="C24" s="166"/>
      <c r="D24" s="167"/>
      <c r="E24" s="177">
        <v>0</v>
      </c>
      <c r="F24" s="178"/>
      <c r="G24" s="165"/>
      <c r="H24" s="179">
        <f>-(E24*F21*F24)</f>
        <v>0</v>
      </c>
      <c r="I24" s="177">
        <v>0</v>
      </c>
      <c r="J24" s="178"/>
      <c r="K24" s="165"/>
      <c r="L24" s="179">
        <f>-(I24*J21*J24)</f>
        <v>0</v>
      </c>
      <c r="M24" s="169">
        <f t="shared" ref="M24:M39" si="5">I24+E24</f>
        <v>0</v>
      </c>
      <c r="N24" s="251">
        <f>L24+H24</f>
        <v>0</v>
      </c>
    </row>
    <row r="25" spans="1:14" s="11" customFormat="1" outlineLevel="1" x14ac:dyDescent="0.25">
      <c r="A25" s="248">
        <v>4102</v>
      </c>
      <c r="B25" s="176" t="s">
        <v>25</v>
      </c>
      <c r="C25" s="166"/>
      <c r="D25" s="167"/>
      <c r="E25" s="177">
        <v>0</v>
      </c>
      <c r="F25" s="178">
        <v>0.1</v>
      </c>
      <c r="G25" s="165"/>
      <c r="H25" s="179">
        <f t="shared" ref="H25:H37" si="6">-(E25*$F$20*F25)</f>
        <v>0</v>
      </c>
      <c r="I25" s="177">
        <v>0</v>
      </c>
      <c r="J25" s="178">
        <v>0.1</v>
      </c>
      <c r="K25" s="165"/>
      <c r="L25" s="179">
        <f t="shared" ref="L25:L37" si="7">-(I25*$J$20*J25)</f>
        <v>0</v>
      </c>
      <c r="M25" s="169">
        <f t="shared" si="5"/>
        <v>0</v>
      </c>
      <c r="N25" s="251">
        <f t="shared" ref="N25:N29" si="8">L25+H25</f>
        <v>0</v>
      </c>
    </row>
    <row r="26" spans="1:14" s="11" customFormat="1" outlineLevel="1" x14ac:dyDescent="0.25">
      <c r="A26" s="248">
        <v>4102</v>
      </c>
      <c r="B26" s="176" t="s">
        <v>95</v>
      </c>
      <c r="C26" s="166"/>
      <c r="D26" s="167"/>
      <c r="E26" s="177">
        <v>0</v>
      </c>
      <c r="F26" s="178">
        <v>0.5</v>
      </c>
      <c r="G26" s="165"/>
      <c r="H26" s="179">
        <f>-(E26*$F$20*F26)</f>
        <v>0</v>
      </c>
      <c r="I26" s="177">
        <v>0</v>
      </c>
      <c r="J26" s="178">
        <v>0.3</v>
      </c>
      <c r="K26" s="165"/>
      <c r="L26" s="179">
        <f t="shared" si="7"/>
        <v>0</v>
      </c>
      <c r="M26" s="169">
        <f t="shared" si="5"/>
        <v>0</v>
      </c>
      <c r="N26" s="251">
        <f t="shared" si="8"/>
        <v>0</v>
      </c>
    </row>
    <row r="27" spans="1:14" s="11" customFormat="1" outlineLevel="1" x14ac:dyDescent="0.25">
      <c r="A27" s="248">
        <v>4102</v>
      </c>
      <c r="B27" s="176" t="s">
        <v>84</v>
      </c>
      <c r="C27" s="166"/>
      <c r="D27" s="167"/>
      <c r="E27" s="177">
        <v>0</v>
      </c>
      <c r="F27" s="178">
        <v>0.3</v>
      </c>
      <c r="G27" s="165"/>
      <c r="H27" s="179">
        <f t="shared" si="6"/>
        <v>0</v>
      </c>
      <c r="I27" s="177">
        <v>0</v>
      </c>
      <c r="J27" s="178">
        <v>0.3</v>
      </c>
      <c r="K27" s="165"/>
      <c r="L27" s="179">
        <f t="shared" si="7"/>
        <v>0</v>
      </c>
      <c r="M27" s="169">
        <f t="shared" si="5"/>
        <v>0</v>
      </c>
      <c r="N27" s="251">
        <f t="shared" si="8"/>
        <v>0</v>
      </c>
    </row>
    <row r="28" spans="1:14" s="11" customFormat="1" outlineLevel="1" x14ac:dyDescent="0.25">
      <c r="A28" s="248">
        <v>4102</v>
      </c>
      <c r="B28" s="176" t="s">
        <v>85</v>
      </c>
      <c r="C28" s="166"/>
      <c r="D28" s="167"/>
      <c r="E28" s="177">
        <v>0</v>
      </c>
      <c r="F28" s="178">
        <v>0.5</v>
      </c>
      <c r="G28" s="165"/>
      <c r="H28" s="179">
        <f>-(E28*$F$20*F28)</f>
        <v>0</v>
      </c>
      <c r="I28" s="177">
        <v>0</v>
      </c>
      <c r="J28" s="178">
        <v>0.5</v>
      </c>
      <c r="K28" s="165"/>
      <c r="L28" s="179">
        <f t="shared" si="7"/>
        <v>0</v>
      </c>
      <c r="M28" s="169">
        <f t="shared" si="5"/>
        <v>0</v>
      </c>
      <c r="N28" s="251">
        <f t="shared" si="8"/>
        <v>0</v>
      </c>
    </row>
    <row r="29" spans="1:14" s="11" customFormat="1" outlineLevel="1" x14ac:dyDescent="0.25">
      <c r="A29" s="248">
        <v>4102</v>
      </c>
      <c r="B29" s="176" t="s">
        <v>84</v>
      </c>
      <c r="C29" s="166"/>
      <c r="D29" s="167"/>
      <c r="E29" s="177">
        <v>0</v>
      </c>
      <c r="F29" s="178">
        <v>0.8</v>
      </c>
      <c r="G29" s="165"/>
      <c r="H29" s="179">
        <f t="shared" si="6"/>
        <v>0</v>
      </c>
      <c r="I29" s="177">
        <v>0</v>
      </c>
      <c r="J29" s="178">
        <v>0.8</v>
      </c>
      <c r="K29" s="165"/>
      <c r="L29" s="179">
        <f t="shared" si="7"/>
        <v>0</v>
      </c>
      <c r="M29" s="169">
        <f t="shared" si="5"/>
        <v>0</v>
      </c>
      <c r="N29" s="251">
        <f t="shared" si="8"/>
        <v>0</v>
      </c>
    </row>
    <row r="30" spans="1:14" s="11" customFormat="1" outlineLevel="1" x14ac:dyDescent="0.25">
      <c r="A30" s="248">
        <v>4102</v>
      </c>
      <c r="B30" s="176" t="s">
        <v>86</v>
      </c>
      <c r="C30" s="166"/>
      <c r="D30" s="167"/>
      <c r="E30" s="177">
        <v>0</v>
      </c>
      <c r="F30" s="178">
        <v>0.35</v>
      </c>
      <c r="G30" s="165"/>
      <c r="H30" s="179">
        <f>-(E30*$F$20*F30)</f>
        <v>0</v>
      </c>
      <c r="I30" s="177">
        <v>0</v>
      </c>
      <c r="J30" s="178">
        <v>0.35</v>
      </c>
      <c r="K30" s="165"/>
      <c r="L30" s="179">
        <f t="shared" si="7"/>
        <v>0</v>
      </c>
      <c r="M30" s="169">
        <f t="shared" si="5"/>
        <v>0</v>
      </c>
      <c r="N30" s="251">
        <f t="shared" ref="N30:N39" si="9">L30+H30</f>
        <v>0</v>
      </c>
    </row>
    <row r="31" spans="1:14" s="11" customFormat="1" outlineLevel="1" x14ac:dyDescent="0.25">
      <c r="A31" s="248">
        <v>4102</v>
      </c>
      <c r="B31" s="176" t="s">
        <v>87</v>
      </c>
      <c r="C31" s="166"/>
      <c r="D31" s="167"/>
      <c r="E31" s="177">
        <v>0</v>
      </c>
      <c r="F31" s="178">
        <v>0.7</v>
      </c>
      <c r="G31" s="165"/>
      <c r="H31" s="179">
        <f>-(E31*$F$20*F31)</f>
        <v>0</v>
      </c>
      <c r="I31" s="177">
        <v>0</v>
      </c>
      <c r="J31" s="178">
        <v>0.7</v>
      </c>
      <c r="K31" s="165"/>
      <c r="L31" s="179">
        <f t="shared" si="7"/>
        <v>0</v>
      </c>
      <c r="M31" s="169">
        <f t="shared" si="5"/>
        <v>0</v>
      </c>
      <c r="N31" s="251">
        <f t="shared" si="9"/>
        <v>0</v>
      </c>
    </row>
    <row r="32" spans="1:14" s="11" customFormat="1" outlineLevel="1" x14ac:dyDescent="0.25">
      <c r="A32" s="248">
        <v>4102</v>
      </c>
      <c r="B32" s="176" t="s">
        <v>88</v>
      </c>
      <c r="C32" s="166"/>
      <c r="D32" s="167"/>
      <c r="E32" s="177">
        <v>0</v>
      </c>
      <c r="F32" s="178">
        <v>0.2</v>
      </c>
      <c r="G32" s="165"/>
      <c r="H32" s="179">
        <f>-(E32*$F$20*F32)</f>
        <v>0</v>
      </c>
      <c r="I32" s="177">
        <v>0</v>
      </c>
      <c r="J32" s="178">
        <v>0.2</v>
      </c>
      <c r="K32" s="165"/>
      <c r="L32" s="179">
        <f t="shared" si="7"/>
        <v>0</v>
      </c>
      <c r="M32" s="169">
        <f t="shared" si="5"/>
        <v>0</v>
      </c>
      <c r="N32" s="251">
        <f t="shared" si="9"/>
        <v>0</v>
      </c>
    </row>
    <row r="33" spans="1:20" s="11" customFormat="1" outlineLevel="1" x14ac:dyDescent="0.25">
      <c r="A33" s="248">
        <v>4102</v>
      </c>
      <c r="B33" s="176" t="s">
        <v>91</v>
      </c>
      <c r="C33" s="166"/>
      <c r="D33" s="167"/>
      <c r="E33" s="177">
        <v>0</v>
      </c>
      <c r="F33" s="178">
        <v>0.4</v>
      </c>
      <c r="G33" s="165"/>
      <c r="H33" s="179">
        <f>-(E33*$F$20*F33)</f>
        <v>0</v>
      </c>
      <c r="I33" s="177">
        <v>0</v>
      </c>
      <c r="J33" s="178">
        <v>0.4</v>
      </c>
      <c r="K33" s="165"/>
      <c r="L33" s="179">
        <f t="shared" si="7"/>
        <v>0</v>
      </c>
      <c r="M33" s="169">
        <f t="shared" si="5"/>
        <v>0</v>
      </c>
      <c r="N33" s="251">
        <f t="shared" si="9"/>
        <v>0</v>
      </c>
    </row>
    <row r="34" spans="1:20" s="11" customFormat="1" outlineLevel="1" x14ac:dyDescent="0.25">
      <c r="A34" s="248">
        <v>4102</v>
      </c>
      <c r="B34" s="176" t="s">
        <v>89</v>
      </c>
      <c r="C34" s="166"/>
      <c r="D34" s="167"/>
      <c r="E34" s="177">
        <v>0</v>
      </c>
      <c r="F34" s="178">
        <v>0.7</v>
      </c>
      <c r="G34" s="165"/>
      <c r="H34" s="179">
        <f t="shared" si="6"/>
        <v>0</v>
      </c>
      <c r="I34" s="177">
        <v>0</v>
      </c>
      <c r="J34" s="178">
        <v>0.7</v>
      </c>
      <c r="K34" s="165"/>
      <c r="L34" s="179">
        <f t="shared" si="7"/>
        <v>0</v>
      </c>
      <c r="M34" s="169">
        <f t="shared" si="5"/>
        <v>0</v>
      </c>
      <c r="N34" s="251">
        <f t="shared" si="9"/>
        <v>0</v>
      </c>
    </row>
    <row r="35" spans="1:20" s="11" customFormat="1" outlineLevel="1" x14ac:dyDescent="0.25">
      <c r="A35" s="248">
        <v>4102</v>
      </c>
      <c r="B35" s="176" t="s">
        <v>90</v>
      </c>
      <c r="C35" s="166"/>
      <c r="D35" s="167"/>
      <c r="E35" s="177">
        <v>0</v>
      </c>
      <c r="F35" s="178">
        <v>1</v>
      </c>
      <c r="G35" s="165"/>
      <c r="H35" s="179">
        <f t="shared" si="6"/>
        <v>0</v>
      </c>
      <c r="I35" s="177">
        <v>0</v>
      </c>
      <c r="J35" s="178">
        <v>1</v>
      </c>
      <c r="K35" s="165"/>
      <c r="L35" s="179">
        <f t="shared" si="7"/>
        <v>0</v>
      </c>
      <c r="M35" s="169">
        <f t="shared" si="5"/>
        <v>0</v>
      </c>
      <c r="N35" s="251">
        <f t="shared" si="9"/>
        <v>0</v>
      </c>
    </row>
    <row r="36" spans="1:20" s="11" customFormat="1" outlineLevel="1" x14ac:dyDescent="0.25">
      <c r="A36" s="248">
        <v>4102</v>
      </c>
      <c r="B36" s="173" t="s">
        <v>92</v>
      </c>
      <c r="C36" s="166"/>
      <c r="D36" s="167"/>
      <c r="E36" s="177">
        <v>0</v>
      </c>
      <c r="F36" s="178">
        <v>0.05</v>
      </c>
      <c r="G36" s="165"/>
      <c r="H36" s="179">
        <f t="shared" si="6"/>
        <v>0</v>
      </c>
      <c r="I36" s="177">
        <v>0</v>
      </c>
      <c r="J36" s="178">
        <v>0.05</v>
      </c>
      <c r="K36" s="165"/>
      <c r="L36" s="179">
        <f t="shared" si="7"/>
        <v>0</v>
      </c>
      <c r="M36" s="169">
        <f t="shared" si="5"/>
        <v>0</v>
      </c>
      <c r="N36" s="251">
        <f t="shared" si="9"/>
        <v>0</v>
      </c>
    </row>
    <row r="37" spans="1:20" s="11" customFormat="1" outlineLevel="1" x14ac:dyDescent="0.25">
      <c r="A37" s="248">
        <v>4102</v>
      </c>
      <c r="B37" s="176" t="s">
        <v>93</v>
      </c>
      <c r="C37" s="166"/>
      <c r="D37" s="167"/>
      <c r="E37" s="177">
        <v>0</v>
      </c>
      <c r="F37" s="178"/>
      <c r="G37" s="165"/>
      <c r="H37" s="179">
        <f t="shared" si="6"/>
        <v>0</v>
      </c>
      <c r="I37" s="177">
        <v>0</v>
      </c>
      <c r="J37" s="178"/>
      <c r="K37" s="165"/>
      <c r="L37" s="179">
        <f t="shared" si="7"/>
        <v>0</v>
      </c>
      <c r="M37" s="169">
        <f t="shared" si="5"/>
        <v>0</v>
      </c>
      <c r="N37" s="251">
        <f t="shared" si="9"/>
        <v>0</v>
      </c>
    </row>
    <row r="38" spans="1:20" s="11" customFormat="1" outlineLevel="1" x14ac:dyDescent="0.25">
      <c r="A38" s="248"/>
      <c r="B38" s="176"/>
      <c r="C38" s="166"/>
      <c r="D38" s="167"/>
      <c r="E38" s="180"/>
      <c r="F38" s="181"/>
      <c r="G38" s="165"/>
      <c r="H38" s="179"/>
      <c r="I38" s="180"/>
      <c r="J38" s="181"/>
      <c r="K38" s="165"/>
      <c r="L38" s="179"/>
      <c r="M38" s="169"/>
      <c r="N38" s="251"/>
    </row>
    <row r="39" spans="1:20" s="11" customFormat="1" outlineLevel="1" x14ac:dyDescent="0.25">
      <c r="A39" s="248">
        <v>4175</v>
      </c>
      <c r="B39" s="182" t="s">
        <v>127</v>
      </c>
      <c r="C39" s="166"/>
      <c r="D39" s="167"/>
      <c r="E39" s="167">
        <v>0</v>
      </c>
      <c r="F39" s="168">
        <v>0</v>
      </c>
      <c r="G39" s="183"/>
      <c r="H39" s="179">
        <f>+E39*-F39</f>
        <v>0</v>
      </c>
      <c r="I39" s="167">
        <v>0</v>
      </c>
      <c r="J39" s="168">
        <v>0</v>
      </c>
      <c r="K39" s="183"/>
      <c r="L39" s="179">
        <f>+I39*-J39</f>
        <v>0</v>
      </c>
      <c r="M39" s="169">
        <f t="shared" si="5"/>
        <v>0</v>
      </c>
      <c r="N39" s="251">
        <f t="shared" si="9"/>
        <v>0</v>
      </c>
    </row>
    <row r="40" spans="1:20" s="11" customFormat="1" x14ac:dyDescent="0.25">
      <c r="A40" s="248">
        <v>4103</v>
      </c>
      <c r="B40" s="182" t="s">
        <v>74</v>
      </c>
      <c r="C40" s="166"/>
      <c r="D40" s="167"/>
      <c r="E40" s="167">
        <v>0</v>
      </c>
      <c r="F40" s="168">
        <v>0</v>
      </c>
      <c r="G40" s="168"/>
      <c r="H40" s="169">
        <f t="shared" ref="H40:H41" si="10">+F40*E40</f>
        <v>0</v>
      </c>
      <c r="I40" s="167">
        <v>0</v>
      </c>
      <c r="J40" s="168">
        <v>0</v>
      </c>
      <c r="K40" s="168"/>
      <c r="L40" s="169">
        <f t="shared" ref="L40:L41" si="11">+J40*I40</f>
        <v>0</v>
      </c>
      <c r="M40" s="169"/>
      <c r="N40" s="249">
        <f t="shared" ref="N40" si="12">L40+H40</f>
        <v>0</v>
      </c>
    </row>
    <row r="41" spans="1:20" s="31" customFormat="1" x14ac:dyDescent="0.25">
      <c r="A41" s="248">
        <v>4105</v>
      </c>
      <c r="B41" s="184" t="s">
        <v>16</v>
      </c>
      <c r="C41" s="185"/>
      <c r="D41" s="186"/>
      <c r="E41" s="167">
        <v>0</v>
      </c>
      <c r="F41" s="168">
        <v>0</v>
      </c>
      <c r="G41" s="168"/>
      <c r="H41" s="169">
        <f t="shared" si="10"/>
        <v>0</v>
      </c>
      <c r="I41" s="167">
        <v>0</v>
      </c>
      <c r="J41" s="168">
        <v>0</v>
      </c>
      <c r="K41" s="168"/>
      <c r="L41" s="169">
        <f t="shared" si="11"/>
        <v>0</v>
      </c>
      <c r="M41" s="187">
        <f>I41+E41</f>
        <v>0</v>
      </c>
      <c r="N41" s="252">
        <f>L41+H41</f>
        <v>0</v>
      </c>
      <c r="P41" s="44"/>
      <c r="Q41" s="44"/>
      <c r="R41" s="44"/>
      <c r="S41" s="44"/>
      <c r="T41" s="44"/>
    </row>
    <row r="42" spans="1:20" s="11" customFormat="1" x14ac:dyDescent="0.25">
      <c r="A42" s="248">
        <v>4106</v>
      </c>
      <c r="B42" s="188" t="s">
        <v>80</v>
      </c>
      <c r="C42" s="166"/>
      <c r="D42" s="167"/>
      <c r="E42" s="167">
        <v>0</v>
      </c>
      <c r="F42" s="168">
        <v>0</v>
      </c>
      <c r="G42" s="168"/>
      <c r="H42" s="169">
        <f t="shared" ref="H42:H46" si="13">+F42*E42</f>
        <v>0</v>
      </c>
      <c r="I42" s="167">
        <v>0</v>
      </c>
      <c r="J42" s="168">
        <v>0</v>
      </c>
      <c r="K42" s="168"/>
      <c r="L42" s="169">
        <f t="shared" ref="L42:L46" si="14">+J42*I42</f>
        <v>0</v>
      </c>
      <c r="M42" s="169">
        <f t="shared" ref="M42:M51" si="15">I42+E42</f>
        <v>0</v>
      </c>
      <c r="N42" s="249">
        <f t="shared" ref="N42:N44" si="16">L42+H42</f>
        <v>0</v>
      </c>
    </row>
    <row r="43" spans="1:20" s="11" customFormat="1" x14ac:dyDescent="0.25">
      <c r="A43" s="248">
        <v>4107</v>
      </c>
      <c r="B43" s="182" t="s">
        <v>130</v>
      </c>
      <c r="C43" s="166"/>
      <c r="D43" s="167"/>
      <c r="E43" s="167">
        <v>0</v>
      </c>
      <c r="F43" s="168">
        <v>0</v>
      </c>
      <c r="G43" s="168"/>
      <c r="H43" s="169">
        <f t="shared" ref="H43" si="17">+F43*E43</f>
        <v>0</v>
      </c>
      <c r="I43" s="167">
        <v>0</v>
      </c>
      <c r="J43" s="168">
        <v>0</v>
      </c>
      <c r="K43" s="168"/>
      <c r="L43" s="169">
        <f t="shared" ref="L43" si="18">+J43*I43</f>
        <v>0</v>
      </c>
      <c r="M43" s="169">
        <f t="shared" ref="M43" si="19">I43+E43</f>
        <v>0</v>
      </c>
      <c r="N43" s="249">
        <f t="shared" ref="N43" si="20">L43+H43</f>
        <v>0</v>
      </c>
    </row>
    <row r="44" spans="1:20" s="11" customFormat="1" x14ac:dyDescent="0.25">
      <c r="A44" s="248">
        <v>4108</v>
      </c>
      <c r="B44" s="182" t="s">
        <v>131</v>
      </c>
      <c r="C44" s="166"/>
      <c r="D44" s="167"/>
      <c r="E44" s="167">
        <v>0</v>
      </c>
      <c r="F44" s="168">
        <v>0</v>
      </c>
      <c r="G44" s="168"/>
      <c r="H44" s="169">
        <f t="shared" si="13"/>
        <v>0</v>
      </c>
      <c r="I44" s="167">
        <v>0</v>
      </c>
      <c r="J44" s="168">
        <v>0</v>
      </c>
      <c r="K44" s="168"/>
      <c r="L44" s="169">
        <f t="shared" si="14"/>
        <v>0</v>
      </c>
      <c r="M44" s="169">
        <f t="shared" si="15"/>
        <v>0</v>
      </c>
      <c r="N44" s="249">
        <f t="shared" si="16"/>
        <v>0</v>
      </c>
    </row>
    <row r="45" spans="1:20" s="11" customFormat="1" x14ac:dyDescent="0.25">
      <c r="A45" s="248">
        <v>4110</v>
      </c>
      <c r="B45" s="182" t="s">
        <v>128</v>
      </c>
      <c r="C45" s="166"/>
      <c r="D45" s="167"/>
      <c r="E45" s="189">
        <v>0</v>
      </c>
      <c r="F45" s="168">
        <v>0</v>
      </c>
      <c r="G45" s="168"/>
      <c r="H45" s="169">
        <f t="shared" ref="H45" si="21">+F45*E45</f>
        <v>0</v>
      </c>
      <c r="I45" s="189">
        <v>0</v>
      </c>
      <c r="J45" s="168">
        <v>0</v>
      </c>
      <c r="K45" s="168"/>
      <c r="L45" s="169">
        <f t="shared" ref="L45" si="22">+J45*I45</f>
        <v>0</v>
      </c>
      <c r="M45" s="169">
        <f t="shared" ref="M45" si="23">I45+E45</f>
        <v>0</v>
      </c>
      <c r="N45" s="249">
        <f t="shared" ref="N45:N51" si="24">L45+H45</f>
        <v>0</v>
      </c>
    </row>
    <row r="46" spans="1:20" s="11" customFormat="1" x14ac:dyDescent="0.25">
      <c r="A46" s="248">
        <v>4111</v>
      </c>
      <c r="B46" s="188" t="s">
        <v>0</v>
      </c>
      <c r="C46" s="166"/>
      <c r="D46" s="167"/>
      <c r="E46" s="189">
        <v>0</v>
      </c>
      <c r="F46" s="168">
        <v>0</v>
      </c>
      <c r="G46" s="168"/>
      <c r="H46" s="169">
        <f t="shared" si="13"/>
        <v>0</v>
      </c>
      <c r="I46" s="189">
        <v>0</v>
      </c>
      <c r="J46" s="168">
        <v>0</v>
      </c>
      <c r="K46" s="168"/>
      <c r="L46" s="169">
        <f t="shared" si="14"/>
        <v>0</v>
      </c>
      <c r="M46" s="169">
        <f t="shared" si="15"/>
        <v>0</v>
      </c>
      <c r="N46" s="249">
        <f t="shared" si="24"/>
        <v>0</v>
      </c>
    </row>
    <row r="47" spans="1:20" s="11" customFormat="1" x14ac:dyDescent="0.25">
      <c r="A47" s="248">
        <v>4112</v>
      </c>
      <c r="B47" s="182" t="s">
        <v>129</v>
      </c>
      <c r="C47" s="166"/>
      <c r="D47" s="167"/>
      <c r="E47" s="167">
        <v>0</v>
      </c>
      <c r="F47" s="168">
        <v>0</v>
      </c>
      <c r="G47" s="168"/>
      <c r="H47" s="169">
        <f>+F47*E47</f>
        <v>0</v>
      </c>
      <c r="I47" s="167">
        <v>0</v>
      </c>
      <c r="J47" s="168">
        <v>0</v>
      </c>
      <c r="K47" s="168"/>
      <c r="L47" s="169">
        <f>+J47*I47</f>
        <v>0</v>
      </c>
      <c r="M47" s="169">
        <f>I47+E47</f>
        <v>0</v>
      </c>
      <c r="N47" s="249">
        <f t="shared" si="24"/>
        <v>0</v>
      </c>
    </row>
    <row r="48" spans="1:20" s="11" customFormat="1" x14ac:dyDescent="0.25">
      <c r="A48" s="248">
        <v>4144</v>
      </c>
      <c r="B48" s="188" t="s">
        <v>20</v>
      </c>
      <c r="C48" s="166"/>
      <c r="D48" s="167"/>
      <c r="E48" s="167">
        <v>0</v>
      </c>
      <c r="F48" s="168">
        <v>0</v>
      </c>
      <c r="G48" s="168"/>
      <c r="H48" s="169">
        <f>+F48*E48</f>
        <v>0</v>
      </c>
      <c r="I48" s="167">
        <v>0</v>
      </c>
      <c r="J48" s="168">
        <v>0</v>
      </c>
      <c r="K48" s="168"/>
      <c r="L48" s="169">
        <f>+J48*I48</f>
        <v>0</v>
      </c>
      <c r="M48" s="169">
        <f>I48+E48</f>
        <v>0</v>
      </c>
      <c r="N48" s="249">
        <f t="shared" si="24"/>
        <v>0</v>
      </c>
    </row>
    <row r="49" spans="1:20" s="11" customFormat="1" x14ac:dyDescent="0.25">
      <c r="A49" s="248">
        <v>4150</v>
      </c>
      <c r="B49" s="188" t="s">
        <v>4</v>
      </c>
      <c r="C49" s="166"/>
      <c r="D49" s="167"/>
      <c r="E49" s="167">
        <v>0</v>
      </c>
      <c r="F49" s="168">
        <v>0</v>
      </c>
      <c r="G49" s="168"/>
      <c r="H49" s="169">
        <f>+F49*E49</f>
        <v>0</v>
      </c>
      <c r="I49" s="167">
        <v>0</v>
      </c>
      <c r="J49" s="168">
        <v>0</v>
      </c>
      <c r="K49" s="168"/>
      <c r="L49" s="169">
        <f>+J49*I49</f>
        <v>0</v>
      </c>
      <c r="M49" s="169">
        <f t="shared" ref="M49:M50" si="25">I49+E49</f>
        <v>0</v>
      </c>
      <c r="N49" s="249">
        <f t="shared" si="24"/>
        <v>0</v>
      </c>
    </row>
    <row r="50" spans="1:20" s="11" customFormat="1" x14ac:dyDescent="0.25">
      <c r="A50" s="248">
        <v>4160</v>
      </c>
      <c r="B50" s="182" t="s">
        <v>150</v>
      </c>
      <c r="C50" s="166"/>
      <c r="D50" s="167"/>
      <c r="E50" s="167">
        <v>0</v>
      </c>
      <c r="F50" s="168">
        <v>0</v>
      </c>
      <c r="G50" s="168"/>
      <c r="H50" s="169">
        <f>+F50*E50</f>
        <v>0</v>
      </c>
      <c r="I50" s="167">
        <v>0</v>
      </c>
      <c r="J50" s="168">
        <v>0</v>
      </c>
      <c r="K50" s="168"/>
      <c r="L50" s="169">
        <f>+J50*I50</f>
        <v>0</v>
      </c>
      <c r="M50" s="169">
        <f t="shared" si="25"/>
        <v>0</v>
      </c>
      <c r="N50" s="249">
        <f t="shared" ref="N50" si="26">L50+H50</f>
        <v>0</v>
      </c>
    </row>
    <row r="51" spans="1:20" s="11" customFormat="1" x14ac:dyDescent="0.25">
      <c r="A51" s="248">
        <v>4250</v>
      </c>
      <c r="B51" s="188" t="s">
        <v>132</v>
      </c>
      <c r="C51" s="166"/>
      <c r="D51" s="167"/>
      <c r="E51" s="167">
        <v>0</v>
      </c>
      <c r="F51" s="168">
        <v>0</v>
      </c>
      <c r="G51" s="168"/>
      <c r="H51" s="169">
        <f>+F51*E51</f>
        <v>0</v>
      </c>
      <c r="I51" s="167">
        <v>0</v>
      </c>
      <c r="J51" s="168">
        <v>0</v>
      </c>
      <c r="K51" s="168"/>
      <c r="L51" s="169">
        <f>+J51*I51</f>
        <v>0</v>
      </c>
      <c r="M51" s="169">
        <f t="shared" si="15"/>
        <v>0</v>
      </c>
      <c r="N51" s="249">
        <f t="shared" si="24"/>
        <v>0</v>
      </c>
    </row>
    <row r="52" spans="1:20" s="11" customFormat="1" x14ac:dyDescent="0.25">
      <c r="A52" s="248"/>
      <c r="B52" s="188"/>
      <c r="C52" s="166"/>
      <c r="D52" s="167"/>
      <c r="E52" s="167"/>
      <c r="F52" s="168"/>
      <c r="G52" s="168"/>
      <c r="H52" s="169"/>
      <c r="I52" s="167"/>
      <c r="J52" s="166"/>
      <c r="K52" s="166"/>
      <c r="L52" s="169"/>
      <c r="M52" s="169"/>
      <c r="N52" s="249"/>
    </row>
    <row r="53" spans="1:20" s="31" customFormat="1" x14ac:dyDescent="0.25">
      <c r="A53" s="253"/>
      <c r="B53" s="186"/>
      <c r="C53" s="185"/>
      <c r="D53" s="191"/>
      <c r="E53" s="191"/>
      <c r="F53" s="185"/>
      <c r="G53" s="185"/>
      <c r="H53" s="187"/>
      <c r="I53" s="191"/>
      <c r="J53" s="185"/>
      <c r="K53" s="185"/>
      <c r="L53" s="187"/>
      <c r="M53" s="192"/>
      <c r="N53" s="254"/>
      <c r="P53" s="44"/>
      <c r="Q53" s="44"/>
      <c r="R53" s="44"/>
      <c r="S53" s="44"/>
      <c r="T53" s="44"/>
    </row>
    <row r="54" spans="1:20" s="38" customFormat="1" ht="13.5" thickBot="1" x14ac:dyDescent="0.35">
      <c r="A54" s="255" t="s">
        <v>14</v>
      </c>
      <c r="B54" s="32"/>
      <c r="C54" s="33"/>
      <c r="D54" s="34"/>
      <c r="E54" s="35"/>
      <c r="F54" s="36"/>
      <c r="G54" s="36"/>
      <c r="H54" s="28">
        <f>SUM(H18:H53)</f>
        <v>0</v>
      </c>
      <c r="I54" s="37"/>
      <c r="J54" s="33"/>
      <c r="K54" s="33"/>
      <c r="L54" s="29">
        <f>SUM(L18:L53)</f>
        <v>0</v>
      </c>
      <c r="M54" s="53"/>
      <c r="N54" s="29">
        <f>SUM(N17:N53)</f>
        <v>0</v>
      </c>
    </row>
    <row r="55" spans="1:20" s="11" customFormat="1" ht="14" thickTop="1" thickBot="1" x14ac:dyDescent="0.35">
      <c r="A55" s="25" t="s">
        <v>2</v>
      </c>
      <c r="B55" s="26"/>
      <c r="C55" s="26"/>
      <c r="D55" s="154" t="s">
        <v>21</v>
      </c>
      <c r="E55" s="153" t="s">
        <v>30</v>
      </c>
      <c r="F55" s="154" t="s">
        <v>18</v>
      </c>
      <c r="G55" s="43" t="s">
        <v>72</v>
      </c>
      <c r="H55" s="27" t="s">
        <v>19</v>
      </c>
      <c r="I55" s="153" t="s">
        <v>30</v>
      </c>
      <c r="J55" s="154" t="s">
        <v>18</v>
      </c>
      <c r="K55" s="43" t="s">
        <v>72</v>
      </c>
      <c r="L55" s="27" t="s">
        <v>19</v>
      </c>
      <c r="M55" s="16" t="s">
        <v>30</v>
      </c>
      <c r="N55" s="17" t="s">
        <v>27</v>
      </c>
    </row>
    <row r="56" spans="1:20" s="11" customFormat="1" x14ac:dyDescent="0.25">
      <c r="A56" s="256"/>
      <c r="B56" s="1"/>
      <c r="C56" s="20"/>
      <c r="D56" s="24"/>
      <c r="E56" s="19"/>
      <c r="F56" s="20"/>
      <c r="G56" s="20"/>
      <c r="H56" s="21"/>
      <c r="I56" s="19"/>
      <c r="J56" s="20"/>
      <c r="K56" s="20"/>
      <c r="L56" s="21"/>
      <c r="M56" s="22"/>
      <c r="N56" s="23"/>
    </row>
    <row r="57" spans="1:20" s="11" customFormat="1" ht="13" x14ac:dyDescent="0.3">
      <c r="A57" s="257" t="s">
        <v>63</v>
      </c>
      <c r="B57" s="165"/>
      <c r="C57" s="166"/>
      <c r="D57" s="167"/>
      <c r="E57" s="167"/>
      <c r="F57" s="166"/>
      <c r="G57" s="166"/>
      <c r="H57" s="169"/>
      <c r="I57" s="167"/>
      <c r="J57" s="166"/>
      <c r="K57" s="166"/>
      <c r="L57" s="169"/>
      <c r="M57" s="194"/>
      <c r="N57" s="258"/>
    </row>
    <row r="58" spans="1:20" s="11" customFormat="1" ht="13" x14ac:dyDescent="0.3">
      <c r="A58" s="248">
        <v>5105</v>
      </c>
      <c r="B58" s="195" t="s">
        <v>82</v>
      </c>
      <c r="C58" s="166"/>
      <c r="D58" s="167"/>
      <c r="E58" s="167"/>
      <c r="F58" s="166"/>
      <c r="G58" s="166"/>
      <c r="H58" s="169">
        <f>SUM(G59:G62)</f>
        <v>0</v>
      </c>
      <c r="I58" s="167"/>
      <c r="J58" s="166"/>
      <c r="K58" s="166"/>
      <c r="L58" s="169">
        <f>SUM(K59:K62)</f>
        <v>0</v>
      </c>
      <c r="M58" s="194"/>
      <c r="N58" s="249">
        <f>+H58+L58</f>
        <v>0</v>
      </c>
    </row>
    <row r="59" spans="1:20" s="11" customFormat="1" outlineLevel="1" x14ac:dyDescent="0.25">
      <c r="A59" s="248"/>
      <c r="B59" s="188" t="s">
        <v>39</v>
      </c>
      <c r="C59" s="166"/>
      <c r="D59" s="167" t="s">
        <v>22</v>
      </c>
      <c r="E59" s="167">
        <v>0</v>
      </c>
      <c r="F59" s="168">
        <v>0</v>
      </c>
      <c r="G59" s="174">
        <f>+E59*F59</f>
        <v>0</v>
      </c>
      <c r="H59" s="169"/>
      <c r="I59" s="167">
        <v>0</v>
      </c>
      <c r="J59" s="168">
        <v>0</v>
      </c>
      <c r="K59" s="174">
        <f>+I59*J59</f>
        <v>0</v>
      </c>
      <c r="L59" s="169"/>
      <c r="M59" s="169"/>
      <c r="N59" s="249"/>
    </row>
    <row r="60" spans="1:20" s="11" customFormat="1" outlineLevel="1" x14ac:dyDescent="0.25">
      <c r="A60" s="248"/>
      <c r="B60" s="188" t="s">
        <v>3</v>
      </c>
      <c r="C60" s="166"/>
      <c r="D60" s="167" t="s">
        <v>22</v>
      </c>
      <c r="E60" s="167">
        <v>0</v>
      </c>
      <c r="F60" s="168">
        <v>0</v>
      </c>
      <c r="G60" s="174">
        <f>+E60*F60</f>
        <v>0</v>
      </c>
      <c r="H60" s="169"/>
      <c r="I60" s="167">
        <v>0</v>
      </c>
      <c r="J60" s="168">
        <v>0</v>
      </c>
      <c r="K60" s="174">
        <f>+I60*J60</f>
        <v>0</v>
      </c>
      <c r="L60" s="169"/>
      <c r="M60" s="169"/>
      <c r="N60" s="249"/>
    </row>
    <row r="61" spans="1:20" s="11" customFormat="1" outlineLevel="1" x14ac:dyDescent="0.25">
      <c r="A61" s="248"/>
      <c r="B61" s="190" t="s">
        <v>5</v>
      </c>
      <c r="C61" s="166"/>
      <c r="D61" s="167"/>
      <c r="E61" s="167"/>
      <c r="F61" s="196">
        <v>0.70921000000000001</v>
      </c>
      <c r="G61" s="197">
        <f>SUM(G59:G60)*F61</f>
        <v>0</v>
      </c>
      <c r="H61" s="169"/>
      <c r="I61" s="167"/>
      <c r="J61" s="196">
        <v>0.70921000000000001</v>
      </c>
      <c r="K61" s="197">
        <f>SUM(K59:K60)*J61</f>
        <v>0</v>
      </c>
      <c r="L61" s="169"/>
      <c r="M61" s="169"/>
      <c r="N61" s="249"/>
    </row>
    <row r="62" spans="1:20" s="11" customFormat="1" outlineLevel="1" x14ac:dyDescent="0.25">
      <c r="A62" s="248"/>
      <c r="B62" s="190" t="s">
        <v>77</v>
      </c>
      <c r="C62" s="166"/>
      <c r="D62" s="167" t="s">
        <v>78</v>
      </c>
      <c r="E62" s="167">
        <v>0</v>
      </c>
      <c r="F62" s="168">
        <v>0</v>
      </c>
      <c r="G62" s="168">
        <f>+E62*F62</f>
        <v>0</v>
      </c>
      <c r="H62" s="169"/>
      <c r="I62" s="167">
        <v>0</v>
      </c>
      <c r="J62" s="168">
        <v>0</v>
      </c>
      <c r="K62" s="168">
        <f>+I62*J62</f>
        <v>0</v>
      </c>
      <c r="L62" s="169"/>
      <c r="M62" s="169"/>
      <c r="N62" s="249"/>
    </row>
    <row r="63" spans="1:20" s="11" customFormat="1" x14ac:dyDescent="0.25">
      <c r="A63" s="248"/>
      <c r="B63" s="188"/>
      <c r="C63" s="166"/>
      <c r="D63" s="167"/>
      <c r="E63" s="167"/>
      <c r="F63" s="168"/>
      <c r="G63" s="168"/>
      <c r="H63" s="169"/>
      <c r="I63" s="167"/>
      <c r="J63" s="168"/>
      <c r="K63" s="168"/>
      <c r="L63" s="169"/>
      <c r="M63" s="169"/>
      <c r="N63" s="249"/>
    </row>
    <row r="64" spans="1:20" s="11" customFormat="1" ht="13" x14ac:dyDescent="0.3">
      <c r="A64" s="257" t="s">
        <v>64</v>
      </c>
      <c r="B64" s="188"/>
      <c r="C64" s="166"/>
      <c r="D64" s="167"/>
      <c r="E64" s="167"/>
      <c r="F64" s="168"/>
      <c r="G64" s="168"/>
      <c r="H64" s="169"/>
      <c r="I64" s="167"/>
      <c r="J64" s="168"/>
      <c r="K64" s="168"/>
      <c r="L64" s="169"/>
      <c r="M64" s="169"/>
      <c r="N64" s="249"/>
    </row>
    <row r="65" spans="1:14" s="11" customFormat="1" ht="13" x14ac:dyDescent="0.3">
      <c r="A65" s="248">
        <v>5105</v>
      </c>
      <c r="B65" s="193" t="s">
        <v>65</v>
      </c>
      <c r="C65" s="166"/>
      <c r="D65" s="167"/>
      <c r="E65" s="167"/>
      <c r="F65" s="166"/>
      <c r="G65" s="166"/>
      <c r="H65" s="169">
        <f>+G66+G69+G72+G75</f>
        <v>0</v>
      </c>
      <c r="I65" s="167"/>
      <c r="J65" s="166"/>
      <c r="K65" s="166"/>
      <c r="L65" s="169">
        <f>+K66+K69+K72+K75</f>
        <v>0</v>
      </c>
      <c r="M65" s="194"/>
      <c r="N65" s="249">
        <f>+H65+L65</f>
        <v>0</v>
      </c>
    </row>
    <row r="66" spans="1:14" s="11" customFormat="1" ht="13" outlineLevel="1" x14ac:dyDescent="0.3">
      <c r="A66" s="248"/>
      <c r="B66" s="198" t="s">
        <v>43</v>
      </c>
      <c r="C66" s="166"/>
      <c r="D66" s="167"/>
      <c r="E66" s="167"/>
      <c r="F66" s="168"/>
      <c r="G66" s="199">
        <f>SUM(G67:G68)</f>
        <v>0</v>
      </c>
      <c r="H66" s="200"/>
      <c r="I66" s="167"/>
      <c r="J66" s="168"/>
      <c r="K66" s="199">
        <f>SUM(K67:K68)</f>
        <v>0</v>
      </c>
      <c r="L66" s="200"/>
      <c r="M66" s="169"/>
      <c r="N66" s="249"/>
    </row>
    <row r="67" spans="1:14" s="11" customFormat="1" outlineLevel="2" x14ac:dyDescent="0.25">
      <c r="A67" s="248"/>
      <c r="B67" s="201" t="s">
        <v>75</v>
      </c>
      <c r="C67" s="166"/>
      <c r="D67" s="167"/>
      <c r="E67" s="167">
        <v>0</v>
      </c>
      <c r="F67" s="168">
        <v>0</v>
      </c>
      <c r="G67" s="174">
        <f>+F67*E67</f>
        <v>0</v>
      </c>
      <c r="H67" s="169"/>
      <c r="I67" s="167">
        <v>0</v>
      </c>
      <c r="J67" s="168">
        <v>0</v>
      </c>
      <c r="K67" s="174">
        <f>+J67*I67</f>
        <v>0</v>
      </c>
      <c r="L67" s="169"/>
      <c r="M67" s="169"/>
      <c r="N67" s="249"/>
    </row>
    <row r="68" spans="1:14" s="11" customFormat="1" outlineLevel="2" x14ac:dyDescent="0.25">
      <c r="A68" s="248"/>
      <c r="B68" s="201" t="s">
        <v>70</v>
      </c>
      <c r="C68" s="166"/>
      <c r="D68" s="167"/>
      <c r="E68" s="167">
        <v>0</v>
      </c>
      <c r="F68" s="168">
        <v>0</v>
      </c>
      <c r="G68" s="174">
        <f t="shared" ref="G68" si="27">+F68*E68</f>
        <v>0</v>
      </c>
      <c r="H68" s="169"/>
      <c r="I68" s="167">
        <v>0</v>
      </c>
      <c r="J68" s="168">
        <v>0</v>
      </c>
      <c r="K68" s="174">
        <f t="shared" ref="K68" si="28">+J68*I68</f>
        <v>0</v>
      </c>
      <c r="L68" s="169"/>
      <c r="M68" s="169"/>
      <c r="N68" s="249"/>
    </row>
    <row r="69" spans="1:14" s="11" customFormat="1" ht="13" outlineLevel="1" x14ac:dyDescent="0.3">
      <c r="A69" s="248"/>
      <c r="B69" s="198" t="s">
        <v>44</v>
      </c>
      <c r="C69" s="166"/>
      <c r="D69" s="167" t="s">
        <v>22</v>
      </c>
      <c r="E69" s="167"/>
      <c r="F69" s="168"/>
      <c r="G69" s="199">
        <f>SUM(G70:G71)</f>
        <v>0</v>
      </c>
      <c r="H69" s="200"/>
      <c r="I69" s="167"/>
      <c r="J69" s="168"/>
      <c r="K69" s="199">
        <f>SUM(K70:K71)</f>
        <v>0</v>
      </c>
      <c r="L69" s="200"/>
      <c r="M69" s="169"/>
      <c r="N69" s="249"/>
    </row>
    <row r="70" spans="1:14" s="11" customFormat="1" ht="12.5" customHeight="1" outlineLevel="2" x14ac:dyDescent="0.25">
      <c r="A70" s="248"/>
      <c r="B70" s="201" t="s">
        <v>75</v>
      </c>
      <c r="C70" s="166"/>
      <c r="D70" s="167"/>
      <c r="E70" s="167">
        <v>0</v>
      </c>
      <c r="F70" s="168">
        <v>0</v>
      </c>
      <c r="G70" s="174">
        <f>+F70*E70</f>
        <v>0</v>
      </c>
      <c r="H70" s="169"/>
      <c r="I70" s="167">
        <v>0</v>
      </c>
      <c r="J70" s="168">
        <v>0</v>
      </c>
      <c r="K70" s="174">
        <f>+J70*I70</f>
        <v>0</v>
      </c>
      <c r="L70" s="169"/>
      <c r="M70" s="169"/>
      <c r="N70" s="249"/>
    </row>
    <row r="71" spans="1:14" s="11" customFormat="1" ht="12.5" customHeight="1" outlineLevel="2" x14ac:dyDescent="0.25">
      <c r="A71" s="248"/>
      <c r="B71" s="201" t="s">
        <v>70</v>
      </c>
      <c r="C71" s="166"/>
      <c r="D71" s="167"/>
      <c r="E71" s="167">
        <v>0</v>
      </c>
      <c r="F71" s="168">
        <v>0</v>
      </c>
      <c r="G71" s="174">
        <f t="shared" ref="G71" si="29">+F71*E71</f>
        <v>0</v>
      </c>
      <c r="H71" s="169"/>
      <c r="I71" s="167">
        <v>0</v>
      </c>
      <c r="J71" s="168">
        <v>0</v>
      </c>
      <c r="K71" s="174">
        <f t="shared" ref="K71" si="30">+J71*I71</f>
        <v>0</v>
      </c>
      <c r="L71" s="169"/>
      <c r="M71" s="169"/>
      <c r="N71" s="249"/>
    </row>
    <row r="72" spans="1:14" s="11" customFormat="1" ht="13" outlineLevel="1" x14ac:dyDescent="0.3">
      <c r="A72" s="248"/>
      <c r="B72" s="198" t="s">
        <v>45</v>
      </c>
      <c r="C72" s="166"/>
      <c r="D72" s="167" t="s">
        <v>22</v>
      </c>
      <c r="E72" s="167"/>
      <c r="F72" s="168"/>
      <c r="G72" s="199">
        <f>SUM(G73:G74)</f>
        <v>0</v>
      </c>
      <c r="H72" s="200"/>
      <c r="I72" s="167"/>
      <c r="J72" s="168"/>
      <c r="K72" s="199">
        <f>SUM(K73:K74)</f>
        <v>0</v>
      </c>
      <c r="L72" s="200"/>
      <c r="M72" s="169"/>
      <c r="N72" s="249"/>
    </row>
    <row r="73" spans="1:14" s="11" customFormat="1" ht="12.5" customHeight="1" outlineLevel="2" x14ac:dyDescent="0.25">
      <c r="A73" s="248"/>
      <c r="B73" s="201" t="s">
        <v>75</v>
      </c>
      <c r="C73" s="166"/>
      <c r="D73" s="167" t="s">
        <v>22</v>
      </c>
      <c r="E73" s="167">
        <v>0</v>
      </c>
      <c r="F73" s="168">
        <v>0</v>
      </c>
      <c r="G73" s="174">
        <f>+F73*E73</f>
        <v>0</v>
      </c>
      <c r="H73" s="169"/>
      <c r="I73" s="167">
        <v>0</v>
      </c>
      <c r="J73" s="168">
        <v>0</v>
      </c>
      <c r="K73" s="174">
        <f>+J73*I73</f>
        <v>0</v>
      </c>
      <c r="L73" s="169"/>
      <c r="M73" s="169"/>
      <c r="N73" s="249"/>
    </row>
    <row r="74" spans="1:14" s="11" customFormat="1" ht="12.5" customHeight="1" outlineLevel="2" x14ac:dyDescent="0.25">
      <c r="A74" s="248"/>
      <c r="B74" s="201" t="s">
        <v>70</v>
      </c>
      <c r="C74" s="166"/>
      <c r="D74" s="167" t="s">
        <v>22</v>
      </c>
      <c r="E74" s="167">
        <v>0</v>
      </c>
      <c r="F74" s="168">
        <v>0</v>
      </c>
      <c r="G74" s="174">
        <f t="shared" ref="G74" si="31">+F74*E74</f>
        <v>0</v>
      </c>
      <c r="H74" s="169"/>
      <c r="I74" s="167">
        <v>0</v>
      </c>
      <c r="J74" s="168">
        <v>0</v>
      </c>
      <c r="K74" s="174">
        <f t="shared" ref="K74" si="32">+J74*I74</f>
        <v>0</v>
      </c>
      <c r="L74" s="169"/>
      <c r="M74" s="169"/>
      <c r="N74" s="249"/>
    </row>
    <row r="75" spans="1:14" s="31" customFormat="1" ht="12.5" customHeight="1" outlineLevel="1" x14ac:dyDescent="0.25">
      <c r="A75" s="248"/>
      <c r="B75" s="190" t="s">
        <v>5</v>
      </c>
      <c r="C75" s="185"/>
      <c r="D75" s="202"/>
      <c r="E75" s="202"/>
      <c r="F75" s="196">
        <v>0.70921000000000001</v>
      </c>
      <c r="G75" s="197">
        <f>(G66+G69+G72)*F75</f>
        <v>0</v>
      </c>
      <c r="H75" s="169"/>
      <c r="I75" s="202"/>
      <c r="J75" s="196">
        <v>0.70921000000000001</v>
      </c>
      <c r="K75" s="197">
        <f>(K66+K69+K72)*J75</f>
        <v>0</v>
      </c>
      <c r="L75" s="169"/>
      <c r="M75" s="187"/>
      <c r="N75" s="249"/>
    </row>
    <row r="76" spans="1:14" s="11" customFormat="1" x14ac:dyDescent="0.25">
      <c r="A76" s="248"/>
      <c r="B76" s="188"/>
      <c r="C76" s="166"/>
      <c r="D76" s="167"/>
      <c r="E76" s="167"/>
      <c r="F76" s="166"/>
      <c r="G76" s="166"/>
      <c r="H76" s="169"/>
      <c r="I76" s="167"/>
      <c r="J76" s="166"/>
      <c r="K76" s="166"/>
      <c r="L76" s="169"/>
      <c r="M76" s="194"/>
      <c r="N76" s="258"/>
    </row>
    <row r="77" spans="1:14" s="11" customFormat="1" ht="13" x14ac:dyDescent="0.3">
      <c r="A77" s="248">
        <v>5110</v>
      </c>
      <c r="B77" s="203" t="s">
        <v>32</v>
      </c>
      <c r="C77" s="166"/>
      <c r="D77" s="167"/>
      <c r="E77" s="167"/>
      <c r="F77" s="166"/>
      <c r="G77" s="166"/>
      <c r="H77" s="169">
        <f>+G78+G81+G84</f>
        <v>0</v>
      </c>
      <c r="I77" s="167"/>
      <c r="J77" s="166"/>
      <c r="K77" s="166"/>
      <c r="L77" s="169">
        <f>+K78+K81+K84</f>
        <v>0</v>
      </c>
      <c r="M77" s="194"/>
      <c r="N77" s="249">
        <f>+H77+L77</f>
        <v>0</v>
      </c>
    </row>
    <row r="78" spans="1:14" s="11" customFormat="1" outlineLevel="1" x14ac:dyDescent="0.25">
      <c r="A78" s="248"/>
      <c r="B78" s="204" t="s">
        <v>66</v>
      </c>
      <c r="C78" s="166"/>
      <c r="D78" s="167" t="s">
        <v>22</v>
      </c>
      <c r="E78" s="167"/>
      <c r="F78" s="168"/>
      <c r="G78" s="168">
        <f>SUM(G79:G80)</f>
        <v>0</v>
      </c>
      <c r="H78" s="169"/>
      <c r="I78" s="167"/>
      <c r="J78" s="168"/>
      <c r="K78" s="168">
        <f>SUM(K79:K80)</f>
        <v>0</v>
      </c>
      <c r="L78" s="169"/>
      <c r="M78" s="169"/>
      <c r="N78" s="249"/>
    </row>
    <row r="79" spans="1:14" s="11" customFormat="1" outlineLevel="2" x14ac:dyDescent="0.25">
      <c r="A79" s="248"/>
      <c r="B79" s="165" t="s">
        <v>71</v>
      </c>
      <c r="C79" s="166"/>
      <c r="D79" s="167"/>
      <c r="E79" s="167">
        <v>0</v>
      </c>
      <c r="F79" s="168">
        <v>0</v>
      </c>
      <c r="G79" s="174">
        <f>+F79*E79</f>
        <v>0</v>
      </c>
      <c r="H79" s="169"/>
      <c r="I79" s="167">
        <v>0</v>
      </c>
      <c r="J79" s="168">
        <v>0</v>
      </c>
      <c r="K79" s="174">
        <f>+J79*I79</f>
        <v>0</v>
      </c>
      <c r="L79" s="169"/>
      <c r="M79" s="169"/>
      <c r="N79" s="249"/>
    </row>
    <row r="80" spans="1:14" s="11" customFormat="1" outlineLevel="2" x14ac:dyDescent="0.25">
      <c r="A80" s="248"/>
      <c r="B80" s="165" t="s">
        <v>70</v>
      </c>
      <c r="C80" s="166"/>
      <c r="D80" s="167"/>
      <c r="E80" s="167">
        <v>0</v>
      </c>
      <c r="F80" s="168">
        <v>0</v>
      </c>
      <c r="G80" s="174">
        <f>+F80*E80</f>
        <v>0</v>
      </c>
      <c r="H80" s="169"/>
      <c r="I80" s="167">
        <v>0</v>
      </c>
      <c r="J80" s="168">
        <v>0</v>
      </c>
      <c r="K80" s="174">
        <f>+J80*I80</f>
        <v>0</v>
      </c>
      <c r="L80" s="169"/>
      <c r="M80" s="169"/>
      <c r="N80" s="249"/>
    </row>
    <row r="81" spans="1:14" s="11" customFormat="1" outlineLevel="1" x14ac:dyDescent="0.25">
      <c r="A81" s="248"/>
      <c r="B81" s="182" t="s">
        <v>83</v>
      </c>
      <c r="C81" s="166"/>
      <c r="D81" s="167" t="s">
        <v>22</v>
      </c>
      <c r="E81" s="167"/>
      <c r="F81" s="168"/>
      <c r="G81" s="168">
        <f>SUM(G82:G83)</f>
        <v>0</v>
      </c>
      <c r="H81" s="169"/>
      <c r="I81" s="167"/>
      <c r="J81" s="168"/>
      <c r="K81" s="168">
        <f>SUM(K82:K83)</f>
        <v>0</v>
      </c>
      <c r="L81" s="169"/>
      <c r="M81" s="169"/>
      <c r="N81" s="249"/>
    </row>
    <row r="82" spans="1:14" s="11" customFormat="1" outlineLevel="2" x14ac:dyDescent="0.25">
      <c r="A82" s="248"/>
      <c r="B82" s="165" t="s">
        <v>71</v>
      </c>
      <c r="C82" s="166"/>
      <c r="D82" s="167"/>
      <c r="E82" s="167">
        <v>0</v>
      </c>
      <c r="F82" s="168">
        <v>0</v>
      </c>
      <c r="G82" s="174">
        <f>+F82*E82</f>
        <v>0</v>
      </c>
      <c r="H82" s="169"/>
      <c r="I82" s="167">
        <v>0</v>
      </c>
      <c r="J82" s="168">
        <v>0</v>
      </c>
      <c r="K82" s="174">
        <f>+J82*I82</f>
        <v>0</v>
      </c>
      <c r="L82" s="169"/>
      <c r="M82" s="169"/>
      <c r="N82" s="249"/>
    </row>
    <row r="83" spans="1:14" s="11" customFormat="1" outlineLevel="2" x14ac:dyDescent="0.25">
      <c r="A83" s="248"/>
      <c r="B83" s="165" t="s">
        <v>70</v>
      </c>
      <c r="C83" s="166"/>
      <c r="D83" s="167"/>
      <c r="E83" s="167">
        <v>0</v>
      </c>
      <c r="F83" s="168">
        <v>0</v>
      </c>
      <c r="G83" s="174">
        <f>+F83*E83</f>
        <v>0</v>
      </c>
      <c r="H83" s="169"/>
      <c r="I83" s="167">
        <v>0</v>
      </c>
      <c r="J83" s="168">
        <v>0</v>
      </c>
      <c r="K83" s="174">
        <f>+J83*I83</f>
        <v>0</v>
      </c>
      <c r="L83" s="169"/>
      <c r="M83" s="169"/>
      <c r="N83" s="249"/>
    </row>
    <row r="84" spans="1:14" s="11" customFormat="1" outlineLevel="1" x14ac:dyDescent="0.25">
      <c r="A84" s="248"/>
      <c r="B84" s="188" t="s">
        <v>79</v>
      </c>
      <c r="C84" s="166"/>
      <c r="D84" s="167" t="s">
        <v>22</v>
      </c>
      <c r="E84" s="167">
        <v>0</v>
      </c>
      <c r="F84" s="168">
        <v>0</v>
      </c>
      <c r="G84" s="168">
        <f>+E84*F84</f>
        <v>0</v>
      </c>
      <c r="H84" s="169"/>
      <c r="I84" s="167">
        <v>0</v>
      </c>
      <c r="J84" s="168">
        <v>0</v>
      </c>
      <c r="K84" s="168">
        <f>+I84*J84</f>
        <v>0</v>
      </c>
      <c r="L84" s="169"/>
      <c r="M84" s="169"/>
      <c r="N84" s="249"/>
    </row>
    <row r="85" spans="1:14" s="11" customFormat="1" x14ac:dyDescent="0.25">
      <c r="A85" s="248"/>
      <c r="B85" s="188"/>
      <c r="C85" s="166"/>
      <c r="D85" s="167"/>
      <c r="E85" s="167"/>
      <c r="F85" s="166"/>
      <c r="G85" s="166"/>
      <c r="H85" s="169"/>
      <c r="I85" s="167"/>
      <c r="J85" s="166"/>
      <c r="K85" s="166"/>
      <c r="L85" s="169"/>
      <c r="M85" s="194"/>
      <c r="N85" s="258"/>
    </row>
    <row r="86" spans="1:14" s="11" customFormat="1" x14ac:dyDescent="0.25">
      <c r="A86" s="248">
        <v>5106</v>
      </c>
      <c r="B86" s="182" t="s">
        <v>133</v>
      </c>
      <c r="C86" s="166"/>
      <c r="D86" s="167"/>
      <c r="E86" s="167">
        <v>0</v>
      </c>
      <c r="F86" s="168">
        <v>0</v>
      </c>
      <c r="G86" s="168"/>
      <c r="H86" s="169">
        <f t="shared" ref="H86:H93" si="33">+F86*E86</f>
        <v>0</v>
      </c>
      <c r="I86" s="167">
        <v>0</v>
      </c>
      <c r="J86" s="168">
        <v>0</v>
      </c>
      <c r="K86" s="168"/>
      <c r="L86" s="169">
        <f t="shared" ref="L86:L89" si="34">+J86*I86</f>
        <v>0</v>
      </c>
      <c r="M86" s="169">
        <f t="shared" ref="M86:M91" si="35">I86+E86</f>
        <v>0</v>
      </c>
      <c r="N86" s="249">
        <f t="shared" ref="N86:N91" si="36">L86+H86</f>
        <v>0</v>
      </c>
    </row>
    <row r="87" spans="1:14" s="11" customFormat="1" x14ac:dyDescent="0.25">
      <c r="A87" s="248">
        <v>5107</v>
      </c>
      <c r="B87" s="182" t="s">
        <v>165</v>
      </c>
      <c r="C87" s="166"/>
      <c r="D87" s="167"/>
      <c r="E87" s="167">
        <v>0</v>
      </c>
      <c r="F87" s="168">
        <v>0</v>
      </c>
      <c r="G87" s="168"/>
      <c r="H87" s="169">
        <f t="shared" si="33"/>
        <v>0</v>
      </c>
      <c r="I87" s="167">
        <v>0</v>
      </c>
      <c r="J87" s="168">
        <v>0</v>
      </c>
      <c r="K87" s="168"/>
      <c r="L87" s="169">
        <f t="shared" si="34"/>
        <v>0</v>
      </c>
      <c r="M87" s="169">
        <f t="shared" si="35"/>
        <v>0</v>
      </c>
      <c r="N87" s="249">
        <f t="shared" si="36"/>
        <v>0</v>
      </c>
    </row>
    <row r="88" spans="1:14" s="11" customFormat="1" x14ac:dyDescent="0.25">
      <c r="A88" s="248">
        <v>5108</v>
      </c>
      <c r="B88" s="182" t="s">
        <v>151</v>
      </c>
      <c r="C88" s="166"/>
      <c r="D88" s="167"/>
      <c r="E88" s="167">
        <v>0</v>
      </c>
      <c r="F88" s="168">
        <v>0</v>
      </c>
      <c r="G88" s="168"/>
      <c r="H88" s="169">
        <f t="shared" si="33"/>
        <v>0</v>
      </c>
      <c r="I88" s="167">
        <v>0</v>
      </c>
      <c r="J88" s="168">
        <v>0</v>
      </c>
      <c r="K88" s="168"/>
      <c r="L88" s="169">
        <f t="shared" si="34"/>
        <v>0</v>
      </c>
      <c r="M88" s="169">
        <f t="shared" si="35"/>
        <v>0</v>
      </c>
      <c r="N88" s="249">
        <f t="shared" si="36"/>
        <v>0</v>
      </c>
    </row>
    <row r="89" spans="1:14" s="11" customFormat="1" x14ac:dyDescent="0.25">
      <c r="A89" s="248">
        <v>5109</v>
      </c>
      <c r="B89" s="182" t="s">
        <v>152</v>
      </c>
      <c r="C89" s="166"/>
      <c r="D89" s="167"/>
      <c r="E89" s="167">
        <v>0</v>
      </c>
      <c r="F89" s="168">
        <v>0</v>
      </c>
      <c r="G89" s="168"/>
      <c r="H89" s="169">
        <f t="shared" si="33"/>
        <v>0</v>
      </c>
      <c r="I89" s="167">
        <v>0</v>
      </c>
      <c r="J89" s="168">
        <v>0</v>
      </c>
      <c r="K89" s="168"/>
      <c r="L89" s="169">
        <f t="shared" si="34"/>
        <v>0</v>
      </c>
      <c r="M89" s="169">
        <f t="shared" si="35"/>
        <v>0</v>
      </c>
      <c r="N89" s="249">
        <f t="shared" si="36"/>
        <v>0</v>
      </c>
    </row>
    <row r="90" spans="1:14" s="11" customFormat="1" x14ac:dyDescent="0.25">
      <c r="A90" s="248">
        <v>5111</v>
      </c>
      <c r="B90" s="182" t="s">
        <v>111</v>
      </c>
      <c r="C90" s="166"/>
      <c r="D90" s="167"/>
      <c r="E90" s="167">
        <v>0</v>
      </c>
      <c r="F90" s="168">
        <v>0</v>
      </c>
      <c r="G90" s="168"/>
      <c r="H90" s="169">
        <f t="shared" si="33"/>
        <v>0</v>
      </c>
      <c r="I90" s="167">
        <v>0</v>
      </c>
      <c r="J90" s="168">
        <v>0</v>
      </c>
      <c r="K90" s="168"/>
      <c r="L90" s="169">
        <f t="shared" ref="L90" si="37">+J90*I90</f>
        <v>0</v>
      </c>
      <c r="M90" s="169">
        <f t="shared" si="35"/>
        <v>0</v>
      </c>
      <c r="N90" s="249">
        <f t="shared" si="36"/>
        <v>0</v>
      </c>
    </row>
    <row r="91" spans="1:14" s="11" customFormat="1" x14ac:dyDescent="0.25">
      <c r="A91" s="248">
        <v>5120</v>
      </c>
      <c r="B91" s="205" t="s">
        <v>38</v>
      </c>
      <c r="C91" s="166"/>
      <c r="D91" s="167"/>
      <c r="E91" s="167">
        <v>0</v>
      </c>
      <c r="F91" s="168">
        <v>0</v>
      </c>
      <c r="G91" s="168"/>
      <c r="H91" s="169">
        <f t="shared" si="33"/>
        <v>0</v>
      </c>
      <c r="I91" s="167">
        <v>0</v>
      </c>
      <c r="J91" s="168">
        <v>0</v>
      </c>
      <c r="K91" s="168"/>
      <c r="L91" s="169">
        <f t="shared" ref="L91:L112" si="38">+J91*I91</f>
        <v>0</v>
      </c>
      <c r="M91" s="169">
        <f t="shared" si="35"/>
        <v>0</v>
      </c>
      <c r="N91" s="249">
        <f t="shared" si="36"/>
        <v>0</v>
      </c>
    </row>
    <row r="92" spans="1:14" s="11" customFormat="1" x14ac:dyDescent="0.25">
      <c r="A92" s="248">
        <v>5125</v>
      </c>
      <c r="B92" s="205" t="s">
        <v>46</v>
      </c>
      <c r="C92" s="166"/>
      <c r="D92" s="167"/>
      <c r="E92" s="167">
        <v>0</v>
      </c>
      <c r="F92" s="168">
        <v>0</v>
      </c>
      <c r="G92" s="168"/>
      <c r="H92" s="169">
        <f t="shared" si="33"/>
        <v>0</v>
      </c>
      <c r="I92" s="167">
        <v>0</v>
      </c>
      <c r="J92" s="168">
        <v>0</v>
      </c>
      <c r="K92" s="168"/>
      <c r="L92" s="169">
        <f>+J92*I92</f>
        <v>0</v>
      </c>
      <c r="M92" s="169">
        <f t="shared" ref="M92:M112" si="39">I92+E92</f>
        <v>0</v>
      </c>
      <c r="N92" s="249">
        <f t="shared" ref="N92:N112" si="40">L92+H92</f>
        <v>0</v>
      </c>
    </row>
    <row r="93" spans="1:14" s="11" customFormat="1" x14ac:dyDescent="0.25">
      <c r="A93" s="248">
        <v>5130</v>
      </c>
      <c r="B93" s="205" t="s">
        <v>47</v>
      </c>
      <c r="C93" s="166"/>
      <c r="D93" s="167"/>
      <c r="E93" s="167">
        <v>0</v>
      </c>
      <c r="F93" s="168">
        <v>0</v>
      </c>
      <c r="G93" s="168"/>
      <c r="H93" s="169">
        <f t="shared" si="33"/>
        <v>0</v>
      </c>
      <c r="I93" s="167">
        <v>0</v>
      </c>
      <c r="J93" s="168">
        <v>0</v>
      </c>
      <c r="K93" s="168"/>
      <c r="L93" s="169">
        <f>+J93*I93</f>
        <v>0</v>
      </c>
      <c r="M93" s="169">
        <f t="shared" si="39"/>
        <v>0</v>
      </c>
      <c r="N93" s="249">
        <f t="shared" si="40"/>
        <v>0</v>
      </c>
    </row>
    <row r="94" spans="1:14" s="11" customFormat="1" x14ac:dyDescent="0.25">
      <c r="A94" s="248">
        <v>5133</v>
      </c>
      <c r="B94" s="204" t="s">
        <v>112</v>
      </c>
      <c r="C94" s="166"/>
      <c r="D94" s="167"/>
      <c r="E94" s="167">
        <v>0</v>
      </c>
      <c r="F94" s="168">
        <v>0</v>
      </c>
      <c r="G94" s="168"/>
      <c r="H94" s="169">
        <f t="shared" ref="H94:H95" si="41">+F94*E94</f>
        <v>0</v>
      </c>
      <c r="I94" s="167">
        <v>0</v>
      </c>
      <c r="J94" s="168">
        <v>0</v>
      </c>
      <c r="K94" s="168"/>
      <c r="L94" s="169">
        <f t="shared" ref="L94:L95" si="42">+J94*I94</f>
        <v>0</v>
      </c>
      <c r="M94" s="169">
        <f t="shared" ref="M94:M95" si="43">I94+E94</f>
        <v>0</v>
      </c>
      <c r="N94" s="249">
        <f t="shared" ref="N94:N95" si="44">L94+H94</f>
        <v>0</v>
      </c>
    </row>
    <row r="95" spans="1:14" s="11" customFormat="1" x14ac:dyDescent="0.25">
      <c r="A95" s="248">
        <v>5134</v>
      </c>
      <c r="B95" s="204" t="s">
        <v>113</v>
      </c>
      <c r="C95" s="166"/>
      <c r="D95" s="167"/>
      <c r="E95" s="167">
        <v>0</v>
      </c>
      <c r="F95" s="168">
        <v>0</v>
      </c>
      <c r="G95" s="168"/>
      <c r="H95" s="169">
        <f t="shared" si="41"/>
        <v>0</v>
      </c>
      <c r="I95" s="167">
        <v>0</v>
      </c>
      <c r="J95" s="168">
        <v>0</v>
      </c>
      <c r="K95" s="168"/>
      <c r="L95" s="169">
        <f t="shared" si="42"/>
        <v>0</v>
      </c>
      <c r="M95" s="169">
        <f t="shared" si="43"/>
        <v>0</v>
      </c>
      <c r="N95" s="249">
        <f t="shared" si="44"/>
        <v>0</v>
      </c>
    </row>
    <row r="96" spans="1:14" s="11" customFormat="1" x14ac:dyDescent="0.25">
      <c r="A96" s="248">
        <v>5135</v>
      </c>
      <c r="B96" s="204" t="s">
        <v>114</v>
      </c>
      <c r="C96" s="166"/>
      <c r="D96" s="167"/>
      <c r="E96" s="167">
        <v>0</v>
      </c>
      <c r="F96" s="168">
        <v>0</v>
      </c>
      <c r="G96" s="168"/>
      <c r="H96" s="169">
        <f t="shared" ref="H96:H112" si="45">+F96*E96</f>
        <v>0</v>
      </c>
      <c r="I96" s="167">
        <v>0</v>
      </c>
      <c r="J96" s="168">
        <v>0</v>
      </c>
      <c r="K96" s="168"/>
      <c r="L96" s="169">
        <f t="shared" si="38"/>
        <v>0</v>
      </c>
      <c r="M96" s="169">
        <f t="shared" si="39"/>
        <v>0</v>
      </c>
      <c r="N96" s="249">
        <f t="shared" si="40"/>
        <v>0</v>
      </c>
    </row>
    <row r="97" spans="1:14" s="11" customFormat="1" x14ac:dyDescent="0.25">
      <c r="A97" s="248">
        <v>5136</v>
      </c>
      <c r="B97" s="204" t="s">
        <v>13</v>
      </c>
      <c r="C97" s="166"/>
      <c r="D97" s="167"/>
      <c r="E97" s="167">
        <v>0</v>
      </c>
      <c r="F97" s="168">
        <v>0</v>
      </c>
      <c r="G97" s="168"/>
      <c r="H97" s="169">
        <f t="shared" si="45"/>
        <v>0</v>
      </c>
      <c r="I97" s="167">
        <v>0</v>
      </c>
      <c r="J97" s="168">
        <v>0</v>
      </c>
      <c r="K97" s="168"/>
      <c r="L97" s="169">
        <f t="shared" si="38"/>
        <v>0</v>
      </c>
      <c r="M97" s="169">
        <f t="shared" si="39"/>
        <v>0</v>
      </c>
      <c r="N97" s="249">
        <f t="shared" si="40"/>
        <v>0</v>
      </c>
    </row>
    <row r="98" spans="1:14" s="11" customFormat="1" x14ac:dyDescent="0.25">
      <c r="A98" s="248">
        <v>5140</v>
      </c>
      <c r="B98" s="204" t="s">
        <v>48</v>
      </c>
      <c r="C98" s="166"/>
      <c r="D98" s="167"/>
      <c r="E98" s="167">
        <v>0</v>
      </c>
      <c r="F98" s="168">
        <v>0</v>
      </c>
      <c r="G98" s="168"/>
      <c r="H98" s="169">
        <f t="shared" ref="H98" si="46">+F98*E98</f>
        <v>0</v>
      </c>
      <c r="I98" s="167">
        <v>0</v>
      </c>
      <c r="J98" s="168">
        <v>0</v>
      </c>
      <c r="K98" s="168"/>
      <c r="L98" s="169">
        <f t="shared" ref="L98" si="47">+J98*I98</f>
        <v>0</v>
      </c>
      <c r="M98" s="169">
        <f t="shared" ref="M98" si="48">I98+E98</f>
        <v>0</v>
      </c>
      <c r="N98" s="249">
        <f t="shared" ref="N98" si="49">L98+H98</f>
        <v>0</v>
      </c>
    </row>
    <row r="99" spans="1:14" s="11" customFormat="1" x14ac:dyDescent="0.25">
      <c r="A99" s="248">
        <v>5145</v>
      </c>
      <c r="B99" s="173" t="s">
        <v>153</v>
      </c>
      <c r="C99" s="166"/>
      <c r="D99" s="167"/>
      <c r="E99" s="167">
        <v>0</v>
      </c>
      <c r="F99" s="168">
        <v>0</v>
      </c>
      <c r="G99" s="168"/>
      <c r="H99" s="169">
        <f t="shared" si="45"/>
        <v>0</v>
      </c>
      <c r="I99" s="167">
        <v>0</v>
      </c>
      <c r="J99" s="168">
        <v>0</v>
      </c>
      <c r="K99" s="168"/>
      <c r="L99" s="169">
        <f t="shared" si="38"/>
        <v>0</v>
      </c>
      <c r="M99" s="169">
        <f t="shared" si="39"/>
        <v>0</v>
      </c>
      <c r="N99" s="249">
        <f t="shared" si="40"/>
        <v>0</v>
      </c>
    </row>
    <row r="100" spans="1:14" s="11" customFormat="1" x14ac:dyDescent="0.25">
      <c r="A100" s="248">
        <v>5150</v>
      </c>
      <c r="B100" s="173" t="s">
        <v>154</v>
      </c>
      <c r="C100" s="166"/>
      <c r="D100" s="167"/>
      <c r="E100" s="167">
        <v>0</v>
      </c>
      <c r="F100" s="168">
        <v>0</v>
      </c>
      <c r="G100" s="168"/>
      <c r="H100" s="169">
        <f t="shared" ref="H100" si="50">+F100*E100</f>
        <v>0</v>
      </c>
      <c r="I100" s="167">
        <v>0</v>
      </c>
      <c r="J100" s="168">
        <v>0</v>
      </c>
      <c r="K100" s="168"/>
      <c r="L100" s="169">
        <f t="shared" ref="L100" si="51">+J100*I100</f>
        <v>0</v>
      </c>
      <c r="M100" s="169">
        <f t="shared" ref="M100" si="52">I100+E100</f>
        <v>0</v>
      </c>
      <c r="N100" s="249">
        <f t="shared" ref="N100" si="53">L100+H100</f>
        <v>0</v>
      </c>
    </row>
    <row r="101" spans="1:14" s="11" customFormat="1" x14ac:dyDescent="0.25">
      <c r="A101" s="248">
        <v>5155</v>
      </c>
      <c r="B101" s="188" t="s">
        <v>6</v>
      </c>
      <c r="C101" s="166"/>
      <c r="D101" s="206" t="s">
        <v>24</v>
      </c>
      <c r="E101" s="167">
        <v>0</v>
      </c>
      <c r="F101" s="168">
        <v>0</v>
      </c>
      <c r="G101" s="168"/>
      <c r="H101" s="169">
        <f t="shared" si="45"/>
        <v>0</v>
      </c>
      <c r="I101" s="167">
        <v>0</v>
      </c>
      <c r="J101" s="168">
        <v>0</v>
      </c>
      <c r="K101" s="168"/>
      <c r="L101" s="169">
        <f t="shared" si="38"/>
        <v>0</v>
      </c>
      <c r="M101" s="169">
        <f t="shared" si="39"/>
        <v>0</v>
      </c>
      <c r="N101" s="249">
        <f t="shared" si="40"/>
        <v>0</v>
      </c>
    </row>
    <row r="102" spans="1:14" s="11" customFormat="1" x14ac:dyDescent="0.25">
      <c r="A102" s="248">
        <v>5155</v>
      </c>
      <c r="B102" s="188" t="s">
        <v>8</v>
      </c>
      <c r="C102" s="166"/>
      <c r="D102" s="167" t="s">
        <v>23</v>
      </c>
      <c r="E102" s="167">
        <v>0</v>
      </c>
      <c r="F102" s="168">
        <v>0</v>
      </c>
      <c r="G102" s="168"/>
      <c r="H102" s="169">
        <f t="shared" si="45"/>
        <v>0</v>
      </c>
      <c r="I102" s="167">
        <v>0</v>
      </c>
      <c r="J102" s="168">
        <v>0</v>
      </c>
      <c r="K102" s="168"/>
      <c r="L102" s="169">
        <f t="shared" si="38"/>
        <v>0</v>
      </c>
      <c r="M102" s="169">
        <f t="shared" si="39"/>
        <v>0</v>
      </c>
      <c r="N102" s="249">
        <f t="shared" si="40"/>
        <v>0</v>
      </c>
    </row>
    <row r="103" spans="1:14" s="11" customFormat="1" x14ac:dyDescent="0.25">
      <c r="A103" s="248">
        <v>5155</v>
      </c>
      <c r="B103" s="188" t="s">
        <v>7</v>
      </c>
      <c r="C103" s="166"/>
      <c r="D103" s="207" t="s">
        <v>33</v>
      </c>
      <c r="E103" s="167">
        <v>0</v>
      </c>
      <c r="F103" s="168">
        <v>0</v>
      </c>
      <c r="G103" s="168"/>
      <c r="H103" s="169">
        <f t="shared" si="45"/>
        <v>0</v>
      </c>
      <c r="I103" s="167">
        <v>0</v>
      </c>
      <c r="J103" s="168">
        <v>0</v>
      </c>
      <c r="K103" s="168"/>
      <c r="L103" s="169">
        <f t="shared" si="38"/>
        <v>0</v>
      </c>
      <c r="M103" s="169">
        <f t="shared" si="39"/>
        <v>0</v>
      </c>
      <c r="N103" s="249">
        <f t="shared" si="40"/>
        <v>0</v>
      </c>
    </row>
    <row r="104" spans="1:14" s="11" customFormat="1" x14ac:dyDescent="0.25">
      <c r="A104" s="248">
        <v>5172</v>
      </c>
      <c r="B104" s="182" t="s">
        <v>155</v>
      </c>
      <c r="C104" s="166"/>
      <c r="D104" s="167"/>
      <c r="E104" s="167">
        <v>0</v>
      </c>
      <c r="F104" s="168">
        <v>0</v>
      </c>
      <c r="G104" s="168"/>
      <c r="H104" s="169">
        <f>+F104*E104</f>
        <v>0</v>
      </c>
      <c r="I104" s="167">
        <v>0</v>
      </c>
      <c r="J104" s="168">
        <v>0</v>
      </c>
      <c r="K104" s="168"/>
      <c r="L104" s="169">
        <f>+J104*I104</f>
        <v>0</v>
      </c>
      <c r="M104" s="169">
        <f t="shared" ref="M104" si="54">I104+E104</f>
        <v>0</v>
      </c>
      <c r="N104" s="249">
        <f t="shared" ref="N104" si="55">L104+H104</f>
        <v>0</v>
      </c>
    </row>
    <row r="105" spans="1:14" s="11" customFormat="1" x14ac:dyDescent="0.25">
      <c r="A105" s="248">
        <v>5174</v>
      </c>
      <c r="B105" s="188" t="s">
        <v>49</v>
      </c>
      <c r="C105" s="166"/>
      <c r="D105" s="167"/>
      <c r="E105" s="167">
        <v>0</v>
      </c>
      <c r="F105" s="168">
        <v>0</v>
      </c>
      <c r="G105" s="168"/>
      <c r="H105" s="169">
        <f>+F105*E105</f>
        <v>0</v>
      </c>
      <c r="I105" s="167">
        <v>0</v>
      </c>
      <c r="J105" s="168">
        <v>0</v>
      </c>
      <c r="K105" s="168"/>
      <c r="L105" s="169">
        <f>+J105*I105</f>
        <v>0</v>
      </c>
      <c r="M105" s="169">
        <f t="shared" si="39"/>
        <v>0</v>
      </c>
      <c r="N105" s="249">
        <f t="shared" si="40"/>
        <v>0</v>
      </c>
    </row>
    <row r="106" spans="1:14" s="11" customFormat="1" x14ac:dyDescent="0.25">
      <c r="A106" s="248">
        <v>5175</v>
      </c>
      <c r="B106" s="188" t="s">
        <v>9</v>
      </c>
      <c r="C106" s="166"/>
      <c r="D106" s="167"/>
      <c r="E106" s="167">
        <v>0</v>
      </c>
      <c r="F106" s="168">
        <v>0</v>
      </c>
      <c r="G106" s="168"/>
      <c r="H106" s="169">
        <f t="shared" si="45"/>
        <v>0</v>
      </c>
      <c r="I106" s="167">
        <v>0</v>
      </c>
      <c r="J106" s="168">
        <v>0</v>
      </c>
      <c r="K106" s="168"/>
      <c r="L106" s="169">
        <f t="shared" si="38"/>
        <v>0</v>
      </c>
      <c r="M106" s="169">
        <f t="shared" si="39"/>
        <v>0</v>
      </c>
      <c r="N106" s="249">
        <f t="shared" si="40"/>
        <v>0</v>
      </c>
    </row>
    <row r="107" spans="1:14" s="11" customFormat="1" x14ac:dyDescent="0.25">
      <c r="A107" s="248">
        <v>5177</v>
      </c>
      <c r="B107" s="182" t="s">
        <v>156</v>
      </c>
      <c r="C107" s="166"/>
      <c r="D107" s="167"/>
      <c r="E107" s="167">
        <v>0</v>
      </c>
      <c r="F107" s="168">
        <v>0</v>
      </c>
      <c r="G107" s="168"/>
      <c r="H107" s="169">
        <f>+F107*E107</f>
        <v>0</v>
      </c>
      <c r="I107" s="167">
        <v>0</v>
      </c>
      <c r="J107" s="168">
        <v>0</v>
      </c>
      <c r="K107" s="168"/>
      <c r="L107" s="169">
        <f>+J107*I107</f>
        <v>0</v>
      </c>
      <c r="M107" s="169">
        <f t="shared" ref="M107:M109" si="56">I107+E107</f>
        <v>0</v>
      </c>
      <c r="N107" s="249">
        <f t="shared" ref="N107:N109" si="57">L107+H107</f>
        <v>0</v>
      </c>
    </row>
    <row r="108" spans="1:14" s="11" customFormat="1" x14ac:dyDescent="0.25">
      <c r="A108" s="248">
        <v>5178</v>
      </c>
      <c r="B108" s="182" t="s">
        <v>157</v>
      </c>
      <c r="C108" s="166"/>
      <c r="D108" s="167"/>
      <c r="E108" s="167">
        <v>0</v>
      </c>
      <c r="F108" s="168">
        <v>0</v>
      </c>
      <c r="G108" s="168"/>
      <c r="H108" s="169">
        <f>+F108*E108</f>
        <v>0</v>
      </c>
      <c r="I108" s="167">
        <v>0</v>
      </c>
      <c r="J108" s="168">
        <v>0</v>
      </c>
      <c r="K108" s="168"/>
      <c r="L108" s="169">
        <f>+J108*I108</f>
        <v>0</v>
      </c>
      <c r="M108" s="169">
        <f t="shared" si="56"/>
        <v>0</v>
      </c>
      <c r="N108" s="249">
        <f t="shared" si="57"/>
        <v>0</v>
      </c>
    </row>
    <row r="109" spans="1:14" s="11" customFormat="1" x14ac:dyDescent="0.25">
      <c r="A109" s="248">
        <v>5179</v>
      </c>
      <c r="B109" s="182" t="s">
        <v>158</v>
      </c>
      <c r="C109" s="166"/>
      <c r="D109" s="167"/>
      <c r="E109" s="167">
        <v>0</v>
      </c>
      <c r="F109" s="168">
        <v>0</v>
      </c>
      <c r="G109" s="168"/>
      <c r="H109" s="169">
        <f>+F109*E109</f>
        <v>0</v>
      </c>
      <c r="I109" s="167">
        <v>0</v>
      </c>
      <c r="J109" s="168">
        <v>0</v>
      </c>
      <c r="K109" s="168"/>
      <c r="L109" s="169">
        <f>+J109*I109</f>
        <v>0</v>
      </c>
      <c r="M109" s="169">
        <f t="shared" si="56"/>
        <v>0</v>
      </c>
      <c r="N109" s="249">
        <f t="shared" si="57"/>
        <v>0</v>
      </c>
    </row>
    <row r="110" spans="1:14" s="11" customFormat="1" x14ac:dyDescent="0.25">
      <c r="A110" s="248">
        <v>5180</v>
      </c>
      <c r="B110" s="188" t="s">
        <v>11</v>
      </c>
      <c r="C110" s="166"/>
      <c r="D110" s="167"/>
      <c r="E110" s="167">
        <v>0</v>
      </c>
      <c r="F110" s="168">
        <v>0</v>
      </c>
      <c r="G110" s="168"/>
      <c r="H110" s="169">
        <f>+F110*E110</f>
        <v>0</v>
      </c>
      <c r="I110" s="167">
        <v>0</v>
      </c>
      <c r="J110" s="168">
        <v>0</v>
      </c>
      <c r="K110" s="168"/>
      <c r="L110" s="169">
        <f>+J110*I110</f>
        <v>0</v>
      </c>
      <c r="M110" s="169">
        <f t="shared" si="39"/>
        <v>0</v>
      </c>
      <c r="N110" s="249">
        <f t="shared" si="40"/>
        <v>0</v>
      </c>
    </row>
    <row r="111" spans="1:14" s="11" customFormat="1" x14ac:dyDescent="0.25">
      <c r="A111" s="248">
        <v>5182</v>
      </c>
      <c r="B111" s="188" t="s">
        <v>81</v>
      </c>
      <c r="C111" s="166"/>
      <c r="D111" s="167"/>
      <c r="E111" s="167">
        <v>0</v>
      </c>
      <c r="F111" s="168">
        <v>0</v>
      </c>
      <c r="G111" s="168"/>
      <c r="H111" s="169">
        <f t="shared" si="45"/>
        <v>0</v>
      </c>
      <c r="I111" s="167">
        <v>0</v>
      </c>
      <c r="J111" s="168">
        <v>0</v>
      </c>
      <c r="K111" s="168"/>
      <c r="L111" s="169">
        <f t="shared" si="38"/>
        <v>0</v>
      </c>
      <c r="M111" s="169">
        <f t="shared" si="39"/>
        <v>0</v>
      </c>
      <c r="N111" s="249">
        <f t="shared" si="40"/>
        <v>0</v>
      </c>
    </row>
    <row r="112" spans="1:14" s="11" customFormat="1" x14ac:dyDescent="0.25">
      <c r="A112" s="248">
        <v>5183</v>
      </c>
      <c r="B112" s="188" t="s">
        <v>50</v>
      </c>
      <c r="C112" s="166"/>
      <c r="D112" s="167"/>
      <c r="E112" s="167">
        <v>0</v>
      </c>
      <c r="F112" s="168">
        <v>0</v>
      </c>
      <c r="G112" s="168"/>
      <c r="H112" s="169">
        <f t="shared" si="45"/>
        <v>0</v>
      </c>
      <c r="I112" s="167">
        <v>0</v>
      </c>
      <c r="J112" s="168">
        <v>0</v>
      </c>
      <c r="K112" s="168"/>
      <c r="L112" s="169">
        <f t="shared" si="38"/>
        <v>0</v>
      </c>
      <c r="M112" s="169">
        <f t="shared" si="39"/>
        <v>0</v>
      </c>
      <c r="N112" s="249">
        <f t="shared" si="40"/>
        <v>0</v>
      </c>
    </row>
    <row r="113" spans="1:15" s="11" customFormat="1" x14ac:dyDescent="0.25">
      <c r="A113" s="248"/>
      <c r="B113" s="188"/>
      <c r="C113" s="166"/>
      <c r="D113" s="167"/>
      <c r="E113" s="167"/>
      <c r="F113" s="166"/>
      <c r="G113" s="166"/>
      <c r="H113" s="169"/>
      <c r="I113" s="167"/>
      <c r="J113" s="166"/>
      <c r="K113" s="166"/>
      <c r="L113" s="169"/>
      <c r="M113" s="169"/>
      <c r="N113" s="249"/>
    </row>
    <row r="114" spans="1:15" s="31" customFormat="1" ht="13" x14ac:dyDescent="0.3">
      <c r="A114" s="259"/>
      <c r="B114" s="193" t="s">
        <v>10</v>
      </c>
      <c r="C114" s="185"/>
      <c r="D114" s="191"/>
      <c r="E114" s="191"/>
      <c r="F114" s="185"/>
      <c r="G114" s="185"/>
      <c r="H114" s="187"/>
      <c r="I114" s="191"/>
      <c r="J114" s="185"/>
      <c r="K114" s="185"/>
      <c r="L114" s="187"/>
      <c r="M114" s="192"/>
      <c r="N114" s="254"/>
    </row>
    <row r="115" spans="1:15" s="11" customFormat="1" x14ac:dyDescent="0.25">
      <c r="A115" s="248">
        <v>1516</v>
      </c>
      <c r="B115" s="205" t="s">
        <v>51</v>
      </c>
      <c r="C115" s="166"/>
      <c r="D115" s="167"/>
      <c r="E115" s="167">
        <v>0</v>
      </c>
      <c r="F115" s="168">
        <v>0</v>
      </c>
      <c r="G115" s="168"/>
      <c r="H115" s="169">
        <f>+F115*E115</f>
        <v>0</v>
      </c>
      <c r="I115" s="167">
        <v>0</v>
      </c>
      <c r="J115" s="168">
        <v>0</v>
      </c>
      <c r="K115" s="168"/>
      <c r="L115" s="169">
        <f>+J115*I115</f>
        <v>0</v>
      </c>
      <c r="M115" s="169">
        <f>I115+E115</f>
        <v>0</v>
      </c>
      <c r="N115" s="249">
        <f t="shared" ref="N115" si="58">H115+L115</f>
        <v>0</v>
      </c>
    </row>
    <row r="116" spans="1:15" s="11" customFormat="1" x14ac:dyDescent="0.25">
      <c r="A116" s="248">
        <v>1524</v>
      </c>
      <c r="B116" s="182" t="s">
        <v>159</v>
      </c>
      <c r="C116" s="166"/>
      <c r="D116" s="167"/>
      <c r="E116" s="167">
        <v>0</v>
      </c>
      <c r="F116" s="168">
        <v>0</v>
      </c>
      <c r="G116" s="168"/>
      <c r="H116" s="169">
        <f>+F116*E116</f>
        <v>0</v>
      </c>
      <c r="I116" s="167">
        <v>0</v>
      </c>
      <c r="J116" s="168">
        <v>0</v>
      </c>
      <c r="K116" s="168"/>
      <c r="L116" s="169">
        <f>+J116*I116</f>
        <v>0</v>
      </c>
      <c r="M116" s="169">
        <f>I116+E116</f>
        <v>0</v>
      </c>
      <c r="N116" s="249">
        <f>H116+L116</f>
        <v>0</v>
      </c>
    </row>
    <row r="117" spans="1:15" s="11" customFormat="1" x14ac:dyDescent="0.25">
      <c r="A117" s="248">
        <v>1528</v>
      </c>
      <c r="B117" s="182" t="s">
        <v>160</v>
      </c>
      <c r="C117" s="166"/>
      <c r="D117" s="167"/>
      <c r="E117" s="167">
        <v>0</v>
      </c>
      <c r="F117" s="168">
        <v>0</v>
      </c>
      <c r="G117" s="168"/>
      <c r="H117" s="169">
        <f>+F117*E117</f>
        <v>0</v>
      </c>
      <c r="I117" s="167">
        <v>0</v>
      </c>
      <c r="J117" s="168">
        <v>0</v>
      </c>
      <c r="K117" s="168"/>
      <c r="L117" s="169">
        <f>+J117*I117</f>
        <v>0</v>
      </c>
      <c r="M117" s="169">
        <f>I117+E117</f>
        <v>0</v>
      </c>
      <c r="N117" s="249">
        <f>H117+L117</f>
        <v>0</v>
      </c>
    </row>
    <row r="118" spans="1:15" s="11" customFormat="1" x14ac:dyDescent="0.25">
      <c r="A118" s="248">
        <v>1530</v>
      </c>
      <c r="B118" s="182" t="s">
        <v>161</v>
      </c>
      <c r="C118" s="166"/>
      <c r="D118" s="167"/>
      <c r="E118" s="167">
        <v>0</v>
      </c>
      <c r="F118" s="168">
        <v>0</v>
      </c>
      <c r="G118" s="168"/>
      <c r="H118" s="169">
        <f>+F118*E118</f>
        <v>0</v>
      </c>
      <c r="I118" s="167">
        <v>0</v>
      </c>
      <c r="J118" s="168">
        <v>0</v>
      </c>
      <c r="K118" s="168"/>
      <c r="L118" s="169">
        <f>+J118*I118</f>
        <v>0</v>
      </c>
      <c r="M118" s="169">
        <f>I118+E118</f>
        <v>0</v>
      </c>
      <c r="N118" s="249">
        <f>H118+L118</f>
        <v>0</v>
      </c>
    </row>
    <row r="119" spans="1:15" s="11" customFormat="1" x14ac:dyDescent="0.25">
      <c r="A119" s="248">
        <v>1532</v>
      </c>
      <c r="B119" s="182" t="s">
        <v>163</v>
      </c>
      <c r="C119" s="166"/>
      <c r="D119" s="167"/>
      <c r="E119" s="167">
        <v>0</v>
      </c>
      <c r="F119" s="168">
        <v>0</v>
      </c>
      <c r="G119" s="168"/>
      <c r="H119" s="169">
        <v>0</v>
      </c>
      <c r="I119" s="167">
        <v>0</v>
      </c>
      <c r="J119" s="168">
        <v>0</v>
      </c>
      <c r="K119" s="168"/>
      <c r="L119" s="169">
        <v>0</v>
      </c>
      <c r="M119" s="169">
        <v>0</v>
      </c>
      <c r="N119" s="249">
        <v>0</v>
      </c>
    </row>
    <row r="120" spans="1:15" s="11" customFormat="1" x14ac:dyDescent="0.25">
      <c r="A120" s="248">
        <v>1716</v>
      </c>
      <c r="B120" s="182" t="s">
        <v>162</v>
      </c>
      <c r="C120" s="166"/>
      <c r="D120" s="167"/>
      <c r="E120" s="167">
        <v>0</v>
      </c>
      <c r="F120" s="168">
        <v>0</v>
      </c>
      <c r="G120" s="168"/>
      <c r="H120" s="169">
        <v>0</v>
      </c>
      <c r="I120" s="167">
        <v>0</v>
      </c>
      <c r="J120" s="168">
        <v>0</v>
      </c>
      <c r="K120" s="168"/>
      <c r="L120" s="169">
        <v>0</v>
      </c>
      <c r="M120" s="169">
        <v>0</v>
      </c>
      <c r="N120" s="249">
        <v>0</v>
      </c>
    </row>
    <row r="121" spans="1:15" s="11" customFormat="1" x14ac:dyDescent="0.25">
      <c r="A121" s="248">
        <v>1805</v>
      </c>
      <c r="B121" s="188" t="s">
        <v>37</v>
      </c>
      <c r="C121" s="166"/>
      <c r="D121" s="167"/>
      <c r="E121" s="167">
        <v>0</v>
      </c>
      <c r="F121" s="168">
        <v>0</v>
      </c>
      <c r="G121" s="168"/>
      <c r="H121" s="169">
        <v>0</v>
      </c>
      <c r="I121" s="167">
        <v>0</v>
      </c>
      <c r="J121" s="168">
        <v>0</v>
      </c>
      <c r="K121" s="168"/>
      <c r="L121" s="169">
        <v>0</v>
      </c>
      <c r="M121" s="169">
        <v>0</v>
      </c>
      <c r="N121" s="249">
        <v>0</v>
      </c>
    </row>
    <row r="122" spans="1:15" s="11" customFormat="1" x14ac:dyDescent="0.25">
      <c r="A122" s="248">
        <v>1806</v>
      </c>
      <c r="B122" s="208" t="s">
        <v>40</v>
      </c>
      <c r="C122" s="166"/>
      <c r="D122" s="167"/>
      <c r="E122" s="167">
        <v>0</v>
      </c>
      <c r="F122" s="168">
        <v>0</v>
      </c>
      <c r="G122" s="168"/>
      <c r="H122" s="169">
        <f>+F122*E122</f>
        <v>0</v>
      </c>
      <c r="I122" s="167">
        <v>0</v>
      </c>
      <c r="J122" s="168">
        <v>0</v>
      </c>
      <c r="K122" s="168"/>
      <c r="L122" s="169">
        <f>+J122*I122</f>
        <v>0</v>
      </c>
      <c r="M122" s="169">
        <f t="shared" ref="M122" si="59">I122+E122</f>
        <v>0</v>
      </c>
      <c r="N122" s="249">
        <f t="shared" ref="N122" si="60">H122+L122</f>
        <v>0</v>
      </c>
    </row>
    <row r="123" spans="1:15" s="11" customFormat="1" x14ac:dyDescent="0.25">
      <c r="A123" s="248">
        <v>1808</v>
      </c>
      <c r="B123" s="173" t="s">
        <v>164</v>
      </c>
      <c r="C123" s="166"/>
      <c r="D123" s="167"/>
      <c r="E123" s="167">
        <v>0</v>
      </c>
      <c r="F123" s="168">
        <v>0</v>
      </c>
      <c r="G123" s="168"/>
      <c r="H123" s="169">
        <f>+F123*E123</f>
        <v>0</v>
      </c>
      <c r="I123" s="167">
        <v>0</v>
      </c>
      <c r="J123" s="168">
        <v>0</v>
      </c>
      <c r="K123" s="168"/>
      <c r="L123" s="169">
        <f>+J123*I123</f>
        <v>0</v>
      </c>
      <c r="M123" s="169">
        <f t="shared" ref="M123" si="61">I123+E123</f>
        <v>0</v>
      </c>
      <c r="N123" s="249">
        <f t="shared" ref="N123" si="62">H123+L123</f>
        <v>0</v>
      </c>
    </row>
    <row r="124" spans="1:15" x14ac:dyDescent="0.25">
      <c r="A124" s="260"/>
      <c r="B124" s="210"/>
      <c r="C124" s="211"/>
      <c r="D124" s="212"/>
      <c r="E124" s="212"/>
      <c r="F124" s="211"/>
      <c r="G124" s="211"/>
      <c r="H124" s="187"/>
      <c r="I124" s="212"/>
      <c r="J124" s="211"/>
      <c r="K124" s="211"/>
      <c r="L124" s="187"/>
      <c r="M124" s="187"/>
      <c r="N124" s="252"/>
    </row>
    <row r="125" spans="1:15" x14ac:dyDescent="0.25">
      <c r="A125" s="248">
        <v>5199</v>
      </c>
      <c r="B125" s="209" t="s">
        <v>34</v>
      </c>
      <c r="C125" s="30">
        <v>0.3</v>
      </c>
      <c r="D125" s="212"/>
      <c r="E125" s="213"/>
      <c r="F125" s="214"/>
      <c r="G125" s="214"/>
      <c r="H125" s="187">
        <f>H54*$C$125</f>
        <v>0</v>
      </c>
      <c r="I125" s="213"/>
      <c r="J125" s="214"/>
      <c r="K125" s="214"/>
      <c r="L125" s="187">
        <f>L54*$C$125</f>
        <v>0</v>
      </c>
      <c r="M125" s="187"/>
      <c r="N125" s="252">
        <f>L125+H125</f>
        <v>0</v>
      </c>
    </row>
    <row r="126" spans="1:15" x14ac:dyDescent="0.25">
      <c r="A126" s="261"/>
      <c r="B126" s="210"/>
      <c r="C126" s="211"/>
      <c r="D126" s="212"/>
      <c r="E126" s="212"/>
      <c r="F126" s="211"/>
      <c r="G126" s="211"/>
      <c r="H126" s="187"/>
      <c r="I126" s="212"/>
      <c r="J126" s="211"/>
      <c r="K126" s="211"/>
      <c r="L126" s="187"/>
      <c r="M126" s="192"/>
      <c r="N126" s="254"/>
    </row>
    <row r="127" spans="1:15" s="2" customFormat="1" ht="13" x14ac:dyDescent="0.3">
      <c r="A127" s="262" t="s">
        <v>146</v>
      </c>
      <c r="B127" s="215"/>
      <c r="C127" s="216"/>
      <c r="D127" s="217"/>
      <c r="E127" s="218"/>
      <c r="F127" s="216"/>
      <c r="G127" s="216"/>
      <c r="H127" s="219">
        <f>SUM(H55:H126)</f>
        <v>0</v>
      </c>
      <c r="I127" s="218"/>
      <c r="J127" s="216"/>
      <c r="K127" s="216"/>
      <c r="L127" s="220">
        <f>SUM(L55:L126)</f>
        <v>0</v>
      </c>
      <c r="M127" s="221"/>
      <c r="N127" s="219">
        <f>SUM(N55:N126)</f>
        <v>0</v>
      </c>
    </row>
    <row r="128" spans="1:15" x14ac:dyDescent="0.25">
      <c r="A128" s="263"/>
      <c r="B128" s="222"/>
      <c r="C128" s="223"/>
      <c r="D128" s="224"/>
      <c r="E128" s="224"/>
      <c r="F128" s="223"/>
      <c r="G128" s="223"/>
      <c r="H128" s="223"/>
      <c r="I128" s="224"/>
      <c r="J128" s="223"/>
      <c r="K128" s="223"/>
      <c r="L128" s="223"/>
      <c r="M128" s="222"/>
      <c r="N128" s="264"/>
      <c r="O128" s="40"/>
    </row>
    <row r="129" spans="1:14" x14ac:dyDescent="0.25">
      <c r="A129" s="265">
        <v>5181</v>
      </c>
      <c r="B129" s="227" t="s">
        <v>41</v>
      </c>
      <c r="C129" s="225">
        <v>0</v>
      </c>
      <c r="D129" s="228"/>
      <c r="E129" s="229"/>
      <c r="F129" s="228"/>
      <c r="G129" s="228"/>
      <c r="H129" s="228">
        <f>(H54-H127)*$C129</f>
        <v>0</v>
      </c>
      <c r="I129" s="226"/>
      <c r="J129" s="226"/>
      <c r="K129" s="226"/>
      <c r="L129" s="228">
        <f>(L54-L127)*$C129</f>
        <v>0</v>
      </c>
      <c r="M129" s="226"/>
      <c r="N129" s="266">
        <f>H129+L129</f>
        <v>0</v>
      </c>
    </row>
    <row r="130" spans="1:14" x14ac:dyDescent="0.25">
      <c r="A130" s="265">
        <v>5181</v>
      </c>
      <c r="B130" s="227" t="s">
        <v>42</v>
      </c>
      <c r="C130" s="225">
        <v>0</v>
      </c>
      <c r="D130" s="228"/>
      <c r="E130" s="229"/>
      <c r="F130" s="228"/>
      <c r="G130" s="228"/>
      <c r="H130" s="228">
        <f>(H54-H127)*$C130</f>
        <v>0</v>
      </c>
      <c r="I130" s="226"/>
      <c r="J130" s="226"/>
      <c r="K130" s="226"/>
      <c r="L130" s="228">
        <f>(L54-L127)*$C130</f>
        <v>0</v>
      </c>
      <c r="M130" s="226"/>
      <c r="N130" s="266">
        <f>H130+L130</f>
        <v>0</v>
      </c>
    </row>
    <row r="131" spans="1:14" x14ac:dyDescent="0.25">
      <c r="A131" s="265"/>
      <c r="B131" s="227"/>
      <c r="C131" s="225"/>
      <c r="D131" s="228"/>
      <c r="E131" s="229"/>
      <c r="F131" s="228"/>
      <c r="G131" s="228"/>
      <c r="H131" s="228"/>
      <c r="I131" s="226"/>
      <c r="J131" s="226"/>
      <c r="K131" s="226"/>
      <c r="L131" s="228"/>
      <c r="M131" s="226"/>
      <c r="N131" s="266"/>
    </row>
    <row r="132" spans="1:14" s="2" customFormat="1" ht="13.5" thickBot="1" x14ac:dyDescent="0.35">
      <c r="A132" s="267" t="s">
        <v>17</v>
      </c>
      <c r="B132" s="61"/>
      <c r="C132" s="9"/>
      <c r="D132" s="62"/>
      <c r="E132" s="62"/>
      <c r="F132" s="9"/>
      <c r="G132" s="9"/>
      <c r="H132" s="54">
        <f>H127+H129+H130</f>
        <v>0</v>
      </c>
      <c r="I132" s="62"/>
      <c r="J132" s="9"/>
      <c r="K132" s="9"/>
      <c r="L132" s="54">
        <f>L127+L129+L130</f>
        <v>0</v>
      </c>
      <c r="M132" s="54"/>
      <c r="N132" s="29">
        <f>N127+N129+N130</f>
        <v>0</v>
      </c>
    </row>
    <row r="133" spans="1:14" ht="13" thickTop="1" x14ac:dyDescent="0.25">
      <c r="A133" s="268"/>
      <c r="B133" s="40"/>
      <c r="C133" s="40"/>
      <c r="D133" s="40"/>
      <c r="E133" s="155"/>
      <c r="F133" s="40"/>
      <c r="G133" s="40"/>
      <c r="H133" s="40"/>
      <c r="I133" s="40"/>
      <c r="J133" s="40"/>
      <c r="K133" s="40"/>
      <c r="L133" s="40"/>
      <c r="M133" s="40"/>
      <c r="N133" s="269"/>
    </row>
    <row r="134" spans="1:14" ht="13" thickBot="1" x14ac:dyDescent="0.3">
      <c r="A134" s="270"/>
      <c r="B134" s="40"/>
      <c r="C134" s="10"/>
      <c r="D134" s="5"/>
      <c r="E134" s="57"/>
      <c r="F134" s="5"/>
      <c r="G134" s="5"/>
      <c r="H134" s="5"/>
      <c r="I134" s="40"/>
      <c r="J134" s="40"/>
      <c r="K134" s="40"/>
      <c r="L134" s="5"/>
      <c r="M134" s="40"/>
      <c r="N134" s="271"/>
    </row>
    <row r="135" spans="1:14" ht="13.5" thickBot="1" x14ac:dyDescent="0.35">
      <c r="A135" s="334" t="s">
        <v>35</v>
      </c>
      <c r="B135" s="335"/>
      <c r="C135" s="335"/>
      <c r="D135" s="335"/>
      <c r="E135" s="8"/>
      <c r="F135" s="7"/>
      <c r="G135" s="7"/>
      <c r="H135" s="7">
        <f>H54-H132</f>
        <v>0</v>
      </c>
      <c r="I135" s="6"/>
      <c r="J135" s="6"/>
      <c r="K135" s="6"/>
      <c r="L135" s="7">
        <f>L54-L132</f>
        <v>0</v>
      </c>
      <c r="M135" s="6"/>
      <c r="N135" s="39">
        <f>N54-N132</f>
        <v>0</v>
      </c>
    </row>
    <row r="136" spans="1:14" s="11" customFormat="1" x14ac:dyDescent="0.25">
      <c r="A136" s="272" t="s">
        <v>36</v>
      </c>
      <c r="B136" s="230"/>
      <c r="C136" s="231"/>
      <c r="D136" s="232"/>
      <c r="E136" s="233"/>
      <c r="F136" s="232"/>
      <c r="G136" s="232"/>
      <c r="H136" s="232"/>
      <c r="I136" s="234"/>
      <c r="J136" s="234"/>
      <c r="K136" s="234"/>
      <c r="L136" s="232"/>
      <c r="M136" s="234"/>
      <c r="N136" s="273"/>
    </row>
    <row r="137" spans="1:14" s="11" customFormat="1" x14ac:dyDescent="0.25">
      <c r="A137" s="274"/>
      <c r="B137" s="159"/>
      <c r="C137" s="235"/>
      <c r="D137" s="236"/>
      <c r="E137" s="237"/>
      <c r="F137" s="236"/>
      <c r="G137" s="236"/>
      <c r="H137" s="236"/>
      <c r="I137" s="164"/>
      <c r="J137" s="164"/>
      <c r="K137" s="164"/>
      <c r="L137" s="236"/>
      <c r="M137" s="164"/>
      <c r="N137" s="275"/>
    </row>
    <row r="138" spans="1:14" s="11" customFormat="1" x14ac:dyDescent="0.25">
      <c r="A138" s="274"/>
      <c r="B138" s="159"/>
      <c r="C138" s="231"/>
      <c r="D138" s="232"/>
      <c r="E138" s="233"/>
      <c r="F138" s="232"/>
      <c r="G138" s="232"/>
      <c r="H138" s="232"/>
      <c r="I138" s="234"/>
      <c r="J138" s="234"/>
      <c r="K138" s="234"/>
      <c r="L138" s="232"/>
      <c r="M138" s="234"/>
      <c r="N138" s="273"/>
    </row>
    <row r="139" spans="1:14" s="11" customFormat="1" ht="13" thickBot="1" x14ac:dyDescent="0.3">
      <c r="A139" s="274"/>
      <c r="B139" s="159"/>
      <c r="C139" s="238"/>
      <c r="D139" s="239"/>
      <c r="E139" s="237"/>
      <c r="F139" s="236"/>
      <c r="G139" s="236"/>
      <c r="H139" s="236"/>
      <c r="I139" s="164"/>
      <c r="J139" s="164"/>
      <c r="K139" s="164"/>
      <c r="L139" s="236"/>
      <c r="M139" s="164"/>
      <c r="N139" s="275"/>
    </row>
    <row r="140" spans="1:14" ht="13.5" thickBot="1" x14ac:dyDescent="0.35">
      <c r="A140" s="285"/>
      <c r="B140" s="279"/>
      <c r="C140" s="333" t="e">
        <f>IF((N135/N54)&lt;24.99%,"POSIBLEMENTE LA PRESUPUESTACION ESTA POR DEBAJO DEL PUNTO DE EQUILIBRIO","")</f>
        <v>#DIV/0!</v>
      </c>
      <c r="D140" s="333"/>
      <c r="E140" s="333"/>
      <c r="F140" s="333"/>
      <c r="G140" s="333"/>
      <c r="H140" s="333"/>
      <c r="I140" s="333"/>
      <c r="J140" s="333"/>
      <c r="K140" s="333"/>
      <c r="L140" s="333"/>
      <c r="M140" s="279"/>
      <c r="N140" s="286"/>
    </row>
    <row r="141" spans="1:14" ht="13" thickBot="1" x14ac:dyDescent="0.3">
      <c r="A141" s="320" t="s">
        <v>464</v>
      </c>
      <c r="B141" s="321"/>
      <c r="C141" s="280"/>
      <c r="D141" s="281"/>
      <c r="E141" s="322" t="s">
        <v>466</v>
      </c>
      <c r="F141" s="322"/>
      <c r="G141" s="322"/>
      <c r="H141" s="322"/>
      <c r="I141" s="323"/>
      <c r="J141" s="324" t="s">
        <v>467</v>
      </c>
      <c r="K141" s="325"/>
      <c r="L141" s="325"/>
      <c r="M141" s="325"/>
      <c r="N141" s="326"/>
    </row>
    <row r="142" spans="1:14" x14ac:dyDescent="0.25">
      <c r="A142" s="327" t="s">
        <v>172</v>
      </c>
      <c r="B142" s="329" t="s">
        <v>461</v>
      </c>
      <c r="C142" s="312"/>
      <c r="D142" s="330"/>
      <c r="E142" s="318" t="s">
        <v>171</v>
      </c>
      <c r="F142" s="329" t="s">
        <v>469</v>
      </c>
      <c r="G142" s="312"/>
      <c r="H142" s="312"/>
      <c r="I142" s="330"/>
      <c r="J142" s="318" t="s">
        <v>173</v>
      </c>
      <c r="K142" s="329" t="s">
        <v>463</v>
      </c>
      <c r="L142" s="312"/>
      <c r="M142" s="312"/>
      <c r="N142" s="313"/>
    </row>
    <row r="143" spans="1:14" ht="13" thickBot="1" x14ac:dyDescent="0.3">
      <c r="A143" s="328"/>
      <c r="B143" s="331"/>
      <c r="C143" s="314"/>
      <c r="D143" s="332"/>
      <c r="E143" s="319"/>
      <c r="F143" s="331"/>
      <c r="G143" s="314"/>
      <c r="H143" s="314"/>
      <c r="I143" s="332"/>
      <c r="J143" s="319"/>
      <c r="K143" s="331"/>
      <c r="L143" s="314"/>
      <c r="M143" s="314"/>
      <c r="N143" s="315"/>
    </row>
    <row r="144" spans="1:14" x14ac:dyDescent="0.25">
      <c r="A144" s="316" t="s">
        <v>170</v>
      </c>
      <c r="B144" s="312" t="s">
        <v>462</v>
      </c>
      <c r="C144" s="312"/>
      <c r="D144" s="312"/>
      <c r="E144" s="318" t="s">
        <v>170</v>
      </c>
      <c r="F144" s="312" t="s">
        <v>470</v>
      </c>
      <c r="G144" s="312"/>
      <c r="H144" s="312"/>
      <c r="I144" s="312"/>
      <c r="J144" s="318" t="s">
        <v>170</v>
      </c>
      <c r="K144" s="312" t="s">
        <v>471</v>
      </c>
      <c r="L144" s="312"/>
      <c r="M144" s="312"/>
      <c r="N144" s="313"/>
    </row>
    <row r="145" spans="1:14" ht="13" thickBot="1" x14ac:dyDescent="0.3">
      <c r="A145" s="317"/>
      <c r="B145" s="314"/>
      <c r="C145" s="314"/>
      <c r="D145" s="314"/>
      <c r="E145" s="319"/>
      <c r="F145" s="314"/>
      <c r="G145" s="314"/>
      <c r="H145" s="314"/>
      <c r="I145" s="314"/>
      <c r="J145" s="319"/>
      <c r="K145" s="314"/>
      <c r="L145" s="314"/>
      <c r="M145" s="314"/>
      <c r="N145" s="315"/>
    </row>
  </sheetData>
  <sheetProtection formatCells="0" insertRows="0" deleteRows="0"/>
  <mergeCells count="42">
    <mergeCell ref="C9:H9"/>
    <mergeCell ref="C11:G11"/>
    <mergeCell ref="C10:G10"/>
    <mergeCell ref="N1:N2"/>
    <mergeCell ref="N3:N4"/>
    <mergeCell ref="N5:N6"/>
    <mergeCell ref="A1:B6"/>
    <mergeCell ref="C8:H8"/>
    <mergeCell ref="C4:K6"/>
    <mergeCell ref="L1:L6"/>
    <mergeCell ref="M1:M2"/>
    <mergeCell ref="M3:M4"/>
    <mergeCell ref="M5:M6"/>
    <mergeCell ref="C1:K3"/>
    <mergeCell ref="C140:L140"/>
    <mergeCell ref="A135:D135"/>
    <mergeCell ref="L11:N11"/>
    <mergeCell ref="L12:N12"/>
    <mergeCell ref="C12:H12"/>
    <mergeCell ref="M15:N15"/>
    <mergeCell ref="E15:H15"/>
    <mergeCell ref="I15:L15"/>
    <mergeCell ref="B19:D19"/>
    <mergeCell ref="B20:D20"/>
    <mergeCell ref="B21:D21"/>
    <mergeCell ref="B22:D22"/>
    <mergeCell ref="B23:D23"/>
    <mergeCell ref="A141:B141"/>
    <mergeCell ref="E141:I141"/>
    <mergeCell ref="J141:N141"/>
    <mergeCell ref="A142:A143"/>
    <mergeCell ref="B142:D143"/>
    <mergeCell ref="E142:E143"/>
    <mergeCell ref="F142:I143"/>
    <mergeCell ref="J142:J143"/>
    <mergeCell ref="K142:N143"/>
    <mergeCell ref="K144:N145"/>
    <mergeCell ref="A144:A145"/>
    <mergeCell ref="B144:D145"/>
    <mergeCell ref="E144:E145"/>
    <mergeCell ref="F144:I145"/>
    <mergeCell ref="J144:J145"/>
  </mergeCells>
  <phoneticPr fontId="6" type="noConversion"/>
  <dataValidations disablePrompts="1" count="3">
    <dataValidation allowBlank="1" showInputMessage="1" showErrorMessage="1" promptTitle="BENEFICIO" prompt="Debe digitar el porcentaje de descuento" sqref="J37:J38 F37:F38"/>
    <dataValidation type="list" allowBlank="1" showInputMessage="1" showErrorMessage="1" promptTitle="PORCENTAJE DCTO BECA BIEN" prompt="Admon de empresas  y Contaduría Publica 60.96%_x000a_Derecho 45.10%_x000a_Mercadeo Nal e Internal 64.04%_x000a_Ing. Sistemas y Telecomunicaciones 66.01%_x000a_Lic. en educación básica inglés 35.86%_x000a__x000a__x000a_" sqref="J24">
      <formula1>$D$2:$D$6</formula1>
    </dataValidation>
    <dataValidation type="list" allowBlank="1" showInputMessage="1" showErrorMessage="1" promptTitle="PORCENTAJE DCTO BECA BIEN" prompt="Admon de empresas  y Contaduría Publica 57.96%_x000a_Derecho 42.10%_x000a_Mercadeo Nal e Internal 61.04%_x000a_Ing. Sistemas y Telecomunicaciones 63.01%_x000a_Lic. en educación básica inglés 32.86%" sqref="J23">
      <formula1>$E$2:$E$6</formula1>
    </dataValidation>
  </dataValidations>
  <printOptions horizontalCentered="1"/>
  <pageMargins left="0.7" right="0.7" top="0.75" bottom="0.75" header="0.3" footer="0.3"/>
  <pageSetup scale="26" orientation="landscape" r:id="rId1"/>
  <headerFooter alignWithMargins="0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promptTitle="PORCENTAJE DCTO BECA BIEN" prompt="Admon de empresas  y Contaduría Publica 60.96%_x000a_Derecho 45.10%_x000a_Mercadeo Nal e Internal 64.04%_x000a_Ing. Sistemas y Telecomunicaciones 66.01%_x000a_Lic. en educación básica inglés 35.86%_x000a__x000a__x000a_">
          <x14:formula1>
            <xm:f>Validación!$D$2:$D$6</xm:f>
          </x14:formula1>
          <xm:sqref>F24</xm:sqref>
        </x14:dataValidation>
        <x14:dataValidation type="list" allowBlank="1" showInputMessage="1" showErrorMessage="1" promptTitle="PORCENTAJE DCTO BECA BIEN" prompt="Admon de empresas  y Contaduría Publica 57.96%_x000a_Derecho 42.10%_x000a_Mercadeo Nal e Internal 61.04%_x000a_Ing. Sistemas y Telecomunicaciones 63.01%_x000a_Lic. en educación básica inglés 32.86%">
          <x14:formula1>
            <xm:f>Validación!$E$2:$E$6</xm:f>
          </x14:formula1>
          <xm:sqref>F23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workbookViewId="0">
      <selection activeCell="B2" sqref="B2:B15"/>
    </sheetView>
  </sheetViews>
  <sheetFormatPr baseColWidth="10" defaultColWidth="11.453125" defaultRowHeight="12.5" x14ac:dyDescent="0.25"/>
  <cols>
    <col min="1" max="1" width="47.1796875" style="45" bestFit="1" customWidth="1"/>
    <col min="2" max="2" width="40.7265625" style="45" bestFit="1" customWidth="1"/>
    <col min="3" max="3" width="50.7265625" style="45" bestFit="1" customWidth="1"/>
    <col min="4" max="16384" width="11.453125" style="45"/>
  </cols>
  <sheetData>
    <row r="1" spans="1:5" ht="58" x14ac:dyDescent="0.25">
      <c r="A1" s="48" t="s">
        <v>134</v>
      </c>
      <c r="B1" s="48" t="s">
        <v>135</v>
      </c>
      <c r="C1" s="48" t="s">
        <v>125</v>
      </c>
      <c r="D1" s="48" t="s">
        <v>119</v>
      </c>
      <c r="E1" s="48" t="s">
        <v>120</v>
      </c>
    </row>
    <row r="2" spans="1:5" x14ac:dyDescent="0.25">
      <c r="A2" s="41" t="s">
        <v>67</v>
      </c>
      <c r="B2" s="45" t="s">
        <v>97</v>
      </c>
      <c r="C2" s="50" t="s">
        <v>126</v>
      </c>
      <c r="D2" s="49">
        <v>0.60960960960960964</v>
      </c>
      <c r="E2" s="49">
        <v>0.57960960960960961</v>
      </c>
    </row>
    <row r="3" spans="1:5" x14ac:dyDescent="0.25">
      <c r="A3" s="41" t="s">
        <v>68</v>
      </c>
      <c r="B3" s="45" t="s">
        <v>98</v>
      </c>
      <c r="C3" t="s">
        <v>121</v>
      </c>
      <c r="D3" s="49">
        <v>0.45098039215686275</v>
      </c>
      <c r="E3" s="49">
        <v>0.42098039215686278</v>
      </c>
    </row>
    <row r="4" spans="1:5" x14ac:dyDescent="0.25">
      <c r="A4" s="41" t="s">
        <v>69</v>
      </c>
      <c r="B4" s="45" t="s">
        <v>99</v>
      </c>
      <c r="C4" t="s">
        <v>122</v>
      </c>
      <c r="D4" s="49">
        <v>0.64038727524204697</v>
      </c>
      <c r="E4" s="49">
        <v>0.61038727524204694</v>
      </c>
    </row>
    <row r="5" spans="1:5" x14ac:dyDescent="0.25">
      <c r="A5" s="41" t="s">
        <v>52</v>
      </c>
      <c r="B5" s="45" t="s">
        <v>100</v>
      </c>
      <c r="C5" t="s">
        <v>123</v>
      </c>
      <c r="D5" s="49">
        <v>0.66013071895424835</v>
      </c>
      <c r="E5" s="49">
        <v>0.63013071895424833</v>
      </c>
    </row>
    <row r="6" spans="1:5" x14ac:dyDescent="0.25">
      <c r="A6" s="41" t="s">
        <v>54</v>
      </c>
      <c r="B6" s="45" t="s">
        <v>101</v>
      </c>
      <c r="C6" t="s">
        <v>124</v>
      </c>
      <c r="D6" s="49">
        <v>0.35856318152661965</v>
      </c>
      <c r="E6" s="49">
        <v>0.32856318152661967</v>
      </c>
    </row>
    <row r="7" spans="1:5" x14ac:dyDescent="0.25">
      <c r="A7" s="41" t="s">
        <v>55</v>
      </c>
      <c r="B7" s="45" t="s">
        <v>102</v>
      </c>
    </row>
    <row r="8" spans="1:5" x14ac:dyDescent="0.25">
      <c r="A8" s="41" t="s">
        <v>56</v>
      </c>
      <c r="B8" s="45" t="s">
        <v>103</v>
      </c>
    </row>
    <row r="9" spans="1:5" x14ac:dyDescent="0.25">
      <c r="B9" s="45" t="s">
        <v>104</v>
      </c>
    </row>
    <row r="10" spans="1:5" x14ac:dyDescent="0.25">
      <c r="B10" s="45" t="s">
        <v>105</v>
      </c>
    </row>
    <row r="11" spans="1:5" x14ac:dyDescent="0.25">
      <c r="B11" s="45" t="s">
        <v>106</v>
      </c>
    </row>
    <row r="12" spans="1:5" x14ac:dyDescent="0.25">
      <c r="B12" s="45" t="s">
        <v>107</v>
      </c>
    </row>
    <row r="13" spans="1:5" x14ac:dyDescent="0.25">
      <c r="B13" s="45" t="s">
        <v>108</v>
      </c>
    </row>
    <row r="14" spans="1:5" x14ac:dyDescent="0.25">
      <c r="A14" s="41"/>
      <c r="B14" s="45" t="s">
        <v>109</v>
      </c>
    </row>
    <row r="15" spans="1:5" x14ac:dyDescent="0.25">
      <c r="A15" s="41"/>
      <c r="B15" s="45" t="s">
        <v>110</v>
      </c>
    </row>
    <row r="16" spans="1:5" x14ac:dyDescent="0.25">
      <c r="A16" s="41"/>
      <c r="B16" s="41"/>
    </row>
    <row r="17" spans="1:2" x14ac:dyDescent="0.25">
      <c r="A17" s="41"/>
      <c r="B17" s="41"/>
    </row>
    <row r="18" spans="1:2" x14ac:dyDescent="0.25">
      <c r="A18" s="46"/>
      <c r="B18" s="46"/>
    </row>
    <row r="19" spans="1:2" ht="13" x14ac:dyDescent="0.3">
      <c r="A19" s="47"/>
      <c r="B19" s="47"/>
    </row>
    <row r="20" spans="1:2" x14ac:dyDescent="0.25">
      <c r="A20" s="46"/>
      <c r="B20" s="46"/>
    </row>
    <row r="21" spans="1:2" x14ac:dyDescent="0.25">
      <c r="A21" s="46"/>
      <c r="B21" s="46"/>
    </row>
    <row r="22" spans="1:2" x14ac:dyDescent="0.25">
      <c r="A22" s="46"/>
      <c r="B22" s="46"/>
    </row>
    <row r="23" spans="1:2" x14ac:dyDescent="0.25">
      <c r="A23" s="46"/>
      <c r="B23" s="46"/>
    </row>
    <row r="24" spans="1:2" x14ac:dyDescent="0.25">
      <c r="A24" s="46"/>
      <c r="B24" s="46"/>
    </row>
    <row r="25" spans="1:2" x14ac:dyDescent="0.25">
      <c r="A25" s="41"/>
      <c r="B25" s="41"/>
    </row>
    <row r="26" spans="1:2" x14ac:dyDescent="0.25">
      <c r="A26" s="41"/>
      <c r="B26" s="41"/>
    </row>
    <row r="27" spans="1:2" x14ac:dyDescent="0.25">
      <c r="A27" s="41"/>
      <c r="B27" s="41"/>
    </row>
    <row r="28" spans="1:2" x14ac:dyDescent="0.25">
      <c r="A28" s="41"/>
      <c r="B28" s="41"/>
    </row>
    <row r="29" spans="1:2" x14ac:dyDescent="0.25">
      <c r="A29" s="41"/>
      <c r="B29" s="41"/>
    </row>
    <row r="30" spans="1:2" x14ac:dyDescent="0.25">
      <c r="A30" s="41"/>
      <c r="B30" s="41"/>
    </row>
    <row r="31" spans="1:2" x14ac:dyDescent="0.25">
      <c r="A31" s="41"/>
      <c r="B31" s="41"/>
    </row>
    <row r="32" spans="1:2" x14ac:dyDescent="0.25">
      <c r="A32" s="41"/>
      <c r="B32" s="41"/>
    </row>
    <row r="33" spans="1:2" x14ac:dyDescent="0.25">
      <c r="A33" s="41"/>
      <c r="B33" s="41"/>
    </row>
    <row r="34" spans="1:2" x14ac:dyDescent="0.25">
      <c r="A34" s="41"/>
      <c r="B34" s="41"/>
    </row>
    <row r="35" spans="1:2" x14ac:dyDescent="0.25">
      <c r="A35" s="41"/>
      <c r="B35" s="41"/>
    </row>
    <row r="36" spans="1:2" x14ac:dyDescent="0.25">
      <c r="A36" s="41"/>
      <c r="B36" s="41"/>
    </row>
    <row r="37" spans="1:2" x14ac:dyDescent="0.25">
      <c r="A37" s="41"/>
      <c r="B37" s="41"/>
    </row>
    <row r="38" spans="1:2" x14ac:dyDescent="0.25">
      <c r="A38" s="41"/>
      <c r="B38" s="41"/>
    </row>
    <row r="39" spans="1:2" x14ac:dyDescent="0.25">
      <c r="A39" s="41"/>
      <c r="B39" s="41"/>
    </row>
    <row r="40" spans="1:2" x14ac:dyDescent="0.25">
      <c r="A40" s="41"/>
      <c r="B40" s="41"/>
    </row>
    <row r="41" spans="1:2" x14ac:dyDescent="0.25">
      <c r="A41" s="41"/>
      <c r="B41" s="41"/>
    </row>
    <row r="42" spans="1:2" x14ac:dyDescent="0.25">
      <c r="A42" s="46"/>
      <c r="B42" s="46"/>
    </row>
    <row r="43" spans="1:2" x14ac:dyDescent="0.25">
      <c r="A43" s="41"/>
      <c r="B43" s="41"/>
    </row>
    <row r="44" spans="1:2" x14ac:dyDescent="0.25">
      <c r="A44" s="41"/>
      <c r="B44" s="41"/>
    </row>
    <row r="45" spans="1:2" x14ac:dyDescent="0.25">
      <c r="A45" s="41"/>
      <c r="B45" s="41"/>
    </row>
    <row r="46" spans="1:2" x14ac:dyDescent="0.25">
      <c r="A46" s="41"/>
      <c r="B46" s="41"/>
    </row>
    <row r="47" spans="1:2" x14ac:dyDescent="0.25">
      <c r="A47" s="41"/>
      <c r="B47" s="41"/>
    </row>
    <row r="48" spans="1:2" x14ac:dyDescent="0.25">
      <c r="A48" s="41"/>
      <c r="B48" s="41"/>
    </row>
    <row r="49" spans="1:2" x14ac:dyDescent="0.25">
      <c r="A49" s="41"/>
      <c r="B49" s="41"/>
    </row>
    <row r="50" spans="1:2" x14ac:dyDescent="0.25">
      <c r="A50" s="41"/>
      <c r="B50" s="41"/>
    </row>
    <row r="51" spans="1:2" x14ac:dyDescent="0.25">
      <c r="A51" s="41"/>
      <c r="B51" s="41"/>
    </row>
    <row r="52" spans="1:2" x14ac:dyDescent="0.25">
      <c r="A52" s="41"/>
      <c r="B52" s="41"/>
    </row>
    <row r="53" spans="1:2" x14ac:dyDescent="0.25">
      <c r="A53" s="41"/>
      <c r="B53" s="41"/>
    </row>
    <row r="54" spans="1:2" x14ac:dyDescent="0.25">
      <c r="A54" s="41"/>
      <c r="B54" s="41"/>
    </row>
    <row r="55" spans="1:2" x14ac:dyDescent="0.25">
      <c r="A55" s="41"/>
      <c r="B55" s="41"/>
    </row>
    <row r="56" spans="1:2" x14ac:dyDescent="0.25">
      <c r="A56" s="41"/>
      <c r="B56" s="41"/>
    </row>
    <row r="57" spans="1:2" x14ac:dyDescent="0.25">
      <c r="A57" s="41"/>
      <c r="B57" s="41"/>
    </row>
    <row r="58" spans="1:2" x14ac:dyDescent="0.25">
      <c r="A58" s="41"/>
      <c r="B58" s="41"/>
    </row>
    <row r="59" spans="1:2" x14ac:dyDescent="0.25">
      <c r="A59" s="41"/>
      <c r="B59" s="41"/>
    </row>
    <row r="60" spans="1:2" x14ac:dyDescent="0.25">
      <c r="A60" s="41"/>
      <c r="B60" s="41"/>
    </row>
    <row r="61" spans="1:2" x14ac:dyDescent="0.25">
      <c r="A61" s="41"/>
      <c r="B61" s="41"/>
    </row>
    <row r="62" spans="1:2" x14ac:dyDescent="0.25">
      <c r="A62" s="41"/>
      <c r="B62" s="41"/>
    </row>
    <row r="63" spans="1:2" x14ac:dyDescent="0.25">
      <c r="A63" s="41"/>
      <c r="B63" s="41"/>
    </row>
    <row r="64" spans="1:2" x14ac:dyDescent="0.25">
      <c r="A64" s="41"/>
      <c r="B64" s="41"/>
    </row>
    <row r="65" spans="1:2" x14ac:dyDescent="0.25">
      <c r="A65" s="41"/>
      <c r="B65" s="41"/>
    </row>
    <row r="66" spans="1:2" x14ac:dyDescent="0.25">
      <c r="A66" s="41"/>
      <c r="B66" s="41"/>
    </row>
    <row r="67" spans="1:2" x14ac:dyDescent="0.25">
      <c r="A67" s="46"/>
      <c r="B67" s="46"/>
    </row>
    <row r="68" spans="1:2" x14ac:dyDescent="0.25">
      <c r="A68" s="41"/>
      <c r="B68" s="41"/>
    </row>
    <row r="69" spans="1:2" x14ac:dyDescent="0.25">
      <c r="A69" s="41"/>
      <c r="B69" s="41"/>
    </row>
    <row r="70" spans="1:2" x14ac:dyDescent="0.25">
      <c r="A70" s="41"/>
      <c r="B70" s="41"/>
    </row>
    <row r="71" spans="1:2" x14ac:dyDescent="0.25">
      <c r="A71" s="46"/>
      <c r="B71" s="46"/>
    </row>
    <row r="72" spans="1:2" x14ac:dyDescent="0.25">
      <c r="A72" s="46"/>
      <c r="B72" s="46"/>
    </row>
    <row r="73" spans="1:2" x14ac:dyDescent="0.25">
      <c r="A73" s="46"/>
      <c r="B73" s="46"/>
    </row>
    <row r="74" spans="1:2" ht="13" x14ac:dyDescent="0.3">
      <c r="A74" s="47"/>
      <c r="B74" s="47"/>
    </row>
    <row r="75" spans="1:2" x14ac:dyDescent="0.25">
      <c r="A75" s="46"/>
      <c r="B75" s="46"/>
    </row>
    <row r="76" spans="1:2" ht="13" x14ac:dyDescent="0.3">
      <c r="A76" s="47"/>
      <c r="B76" s="47"/>
    </row>
    <row r="77" spans="1:2" x14ac:dyDescent="0.25">
      <c r="A77" s="46"/>
      <c r="B77" s="46"/>
    </row>
    <row r="78" spans="1:2" x14ac:dyDescent="0.25">
      <c r="A78" s="46"/>
      <c r="B78" s="46"/>
    </row>
    <row r="79" spans="1:2" x14ac:dyDescent="0.25">
      <c r="A79" s="46"/>
      <c r="B79" s="46"/>
    </row>
    <row r="80" spans="1:2" x14ac:dyDescent="0.25">
      <c r="A80" s="46"/>
      <c r="B80" s="46"/>
    </row>
    <row r="81" spans="1:2" x14ac:dyDescent="0.25">
      <c r="A81" s="46"/>
      <c r="B81" s="46"/>
    </row>
    <row r="82" spans="1:2" x14ac:dyDescent="0.25">
      <c r="A82" s="41"/>
      <c r="B82" s="41"/>
    </row>
    <row r="83" spans="1:2" x14ac:dyDescent="0.25">
      <c r="A83" s="41"/>
      <c r="B83" s="41"/>
    </row>
    <row r="84" spans="1:2" x14ac:dyDescent="0.25">
      <c r="A84" s="41"/>
      <c r="B84" s="41"/>
    </row>
    <row r="85" spans="1:2" x14ac:dyDescent="0.25">
      <c r="A85" s="41"/>
      <c r="B85" s="41"/>
    </row>
    <row r="86" spans="1:2" x14ac:dyDescent="0.25">
      <c r="A86" s="41"/>
      <c r="B86" s="41"/>
    </row>
    <row r="87" spans="1:2" x14ac:dyDescent="0.25">
      <c r="A87" s="41"/>
      <c r="B87" s="41"/>
    </row>
    <row r="88" spans="1:2" x14ac:dyDescent="0.25">
      <c r="A88" s="41"/>
      <c r="B88" s="41"/>
    </row>
    <row r="89" spans="1:2" x14ac:dyDescent="0.25">
      <c r="A89" s="41"/>
      <c r="B89" s="41"/>
    </row>
    <row r="90" spans="1:2" x14ac:dyDescent="0.25">
      <c r="A90" s="41"/>
      <c r="B90" s="41"/>
    </row>
    <row r="91" spans="1:2" x14ac:dyDescent="0.25">
      <c r="A91" s="41"/>
      <c r="B91" s="41"/>
    </row>
    <row r="92" spans="1:2" x14ac:dyDescent="0.25">
      <c r="A92" s="46"/>
      <c r="B92" s="46"/>
    </row>
    <row r="93" spans="1:2" x14ac:dyDescent="0.25">
      <c r="A93" s="46"/>
      <c r="B93" s="46"/>
    </row>
    <row r="94" spans="1:2" x14ac:dyDescent="0.25">
      <c r="A94" s="46"/>
      <c r="B94" s="46"/>
    </row>
    <row r="95" spans="1:2" x14ac:dyDescent="0.25">
      <c r="A95" s="46"/>
      <c r="B95" s="46"/>
    </row>
    <row r="96" spans="1:2" x14ac:dyDescent="0.25">
      <c r="A96" s="46"/>
      <c r="B96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Objetivos</vt:lpstr>
      <vt:lpstr>Plan Operativo</vt:lpstr>
      <vt:lpstr>Presupuesto</vt:lpstr>
      <vt:lpstr>Validación</vt:lpstr>
      <vt:lpstr>Presupuesto!Área_de_impresión</vt:lpstr>
      <vt:lpstr>'Plan Operativo'!Títulos_a_imprimir</vt:lpstr>
      <vt:lpstr>Presupuesto!Títulos_a_imprimir</vt:lpstr>
    </vt:vector>
  </TitlesOfParts>
  <Company>un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Yhon J Pineda</dc:creator>
  <cp:lastModifiedBy>lenovo</cp:lastModifiedBy>
  <cp:lastPrinted>2018-11-01T21:34:03Z</cp:lastPrinted>
  <dcterms:created xsi:type="dcterms:W3CDTF">2006-06-29T19:41:00Z</dcterms:created>
  <dcterms:modified xsi:type="dcterms:W3CDTF">2018-11-01T21:45:41Z</dcterms:modified>
</cp:coreProperties>
</file>