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iuH8xVVQWYrH8Egq9IwyrpDyDGeA=="/>
    </ext>
  </extLst>
</workbook>
</file>

<file path=xl/sharedStrings.xml><?xml version="1.0" encoding="utf-8"?>
<sst xmlns="http://schemas.openxmlformats.org/spreadsheetml/2006/main" count="101" uniqueCount="94">
  <si>
    <t>NIVEL DE RIESGO ABSOLUTO</t>
  </si>
  <si>
    <t>PROBABILIDAD</t>
  </si>
  <si>
    <t>IMPACTO</t>
  </si>
  <si>
    <t>PROBABILIDAD (P) x IMPACTO (I)</t>
  </si>
  <si>
    <t>NIVEL</t>
  </si>
  <si>
    <t>VALOR</t>
  </si>
  <si>
    <t>Si el producto PxI = 9</t>
  </si>
  <si>
    <t>CRITERIOS PARA EVALUAR LA PROBABILIDAD Y EL IMPACTO</t>
  </si>
  <si>
    <t>MATRIZ DE RIESGOS</t>
  </si>
  <si>
    <t xml:space="preserve">Alto </t>
  </si>
  <si>
    <t>ALTO</t>
  </si>
  <si>
    <t>Si el producto PxI = 4 o 6</t>
  </si>
  <si>
    <t>MEDIO</t>
  </si>
  <si>
    <t>Si el producto PxI = 1, 2, 3</t>
  </si>
  <si>
    <t>BAJO</t>
  </si>
  <si>
    <t>Se han presentado más de 50 casos en el período</t>
  </si>
  <si>
    <t>Afecta de manera considerable el proceso y la Institución</t>
  </si>
  <si>
    <t>Medio</t>
  </si>
  <si>
    <t>Código:</t>
  </si>
  <si>
    <t>GRA-FOR-004</t>
  </si>
  <si>
    <t>Se han presentado entre 20 y 50 casos en el período</t>
  </si>
  <si>
    <t>Afecta un poco el proceso y la Institución</t>
  </si>
  <si>
    <t>Bajo</t>
  </si>
  <si>
    <t>Se han presentado menos de 20 casos en el período</t>
  </si>
  <si>
    <t>Afecta muy poco al proceso y a la Institución</t>
  </si>
  <si>
    <t>CRITERIOS PARA EVALUAR EL CONTROL</t>
  </si>
  <si>
    <t>SE ASIGNA ESTE VALOR CUANDO:</t>
  </si>
  <si>
    <t>Es aplicado, efectivo y se documenta</t>
  </si>
  <si>
    <t>Es aplicado y se documenta  pero es poco efectivo</t>
  </si>
  <si>
    <t>Es aplicado y se documenta pero no es efectivo</t>
  </si>
  <si>
    <t>Es aplicado pero no es efectivo ni se documenta</t>
  </si>
  <si>
    <t>GESTIÓN RECURSOS DE APOYO ACADÉMICO</t>
  </si>
  <si>
    <t>Versión:</t>
  </si>
  <si>
    <t>No existe</t>
  </si>
  <si>
    <t>2.0</t>
  </si>
  <si>
    <t>ADMISIÓN, REGISTRO  y CONTROL ACADÉMICO</t>
  </si>
  <si>
    <t xml:space="preserve">Fecha: </t>
  </si>
  <si>
    <t>04.12.2018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</si>
  <si>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</si>
  <si>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</si>
  <si>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</si>
  <si>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</si>
  <si>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</si>
  <si>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</si>
  <si>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</si>
  <si>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</si>
  <si>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</si>
  <si>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</si>
  <si>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</si>
  <si>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</si>
  <si>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</si>
  <si>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Pérdida de la Información en los diferentes Sistemas de ARCA</t>
  </si>
  <si>
    <t>-  Manipulación Indebida de los usuarios y funcionarios de Arca
- Daño en la Base de Datos
- Daño en el Servidor
- Virus</t>
  </si>
  <si>
    <t>- Dificultad para le Gestión Institucional
- Reprocesos</t>
  </si>
  <si>
    <t>Perfiles seguros de aceso a los diferentes usuarios
- Limitación de permisos a los usuarios
- Plataforma de contigencia en servidores
-Plataforma de recuperación
- Backup actualizado
- Antivirus actualizado</t>
  </si>
  <si>
    <t>Errores en la información en los diferentes Sistemas de ARCA</t>
  </si>
  <si>
    <t>- Error en la Digitación de notas por parte del docente
- Error en la Digitación de notas por parte del funcionario ARCA
- Error en la información brindada por el usuario</t>
  </si>
  <si>
    <t xml:space="preserve">- Afectación de los análisis y las decisiones
</t>
  </si>
  <si>
    <t>-Sistema de reporte Extemporáneo</t>
  </si>
  <si>
    <t>Reprocesos en la atención al usuario de otros procesos UM</t>
  </si>
  <si>
    <r>
      <rPr>
        <rFont val="Arial"/>
        <color rgb="FF0033CC"/>
      </rPr>
      <t>Solicitudes inadecuadas por</t>
    </r>
    <r>
      <rPr>
        <rFont val="Arial"/>
        <color rgb="FF000000"/>
      </rPr>
      <t xml:space="preserve"> : 
'- Desconocimiento de la normatividad de la Universidad
- Desconocimiento de los procedimientos
- Desconocimiento de los cronogramas</t>
    </r>
  </si>
  <si>
    <t>- Inconformidad del usuario
- Reprocesos</t>
  </si>
  <si>
    <t>- Publicación de la normatividad
- Publicación de los cronogramas
- Inducción a los estudiantes</t>
  </si>
  <si>
    <t>Documentación inadeacuada en procesos de ingreso</t>
  </si>
  <si>
    <t>Entrega de documentos Falsos</t>
  </si>
  <si>
    <t>- Reprocesos
- Admisión de estudiantes que no cumplan requisitos
- Sanciones</t>
  </si>
  <si>
    <t>- Verificación de documentos al ingreso por parte de los funcionarios ARCA
- Verificación de información con los terceros, por ejemplo ICFES, Universidades
- Solicitud de documentos (autenticados)
- No se admite cuando no se tienen los documentos legales
- Normatividad de la Universidad</t>
  </si>
  <si>
    <t>Reproceso por Verificación de certificaciones y titulos</t>
  </si>
  <si>
    <t>Falsificación por parte de estudiantes o personas externas</t>
  </si>
  <si>
    <t>- Ineficiencia del proceso
- Retardo en los tiempos de atención a las solicitudes</t>
  </si>
  <si>
    <t>- Verificación por número de certificado
- Verificación en el sistema de Información
- Verificación del papel utilizado y las firmas
- Verificación en otras dependencias que se requieran
- Utilización de papel especial y sello seco</t>
  </si>
  <si>
    <t>Entrega de Información a personas externas no autorizadas</t>
  </si>
  <si>
    <t>- Suplantación de Usuarios
- Solicitantes no informados</t>
  </si>
  <si>
    <t>- Sanciones, investigaciones
- Uso inadecuado de la información por parte de externos</t>
  </si>
  <si>
    <t>´- Normativiad sobre habeas data
- Solicitud de poder original o por correo electrónico
- Verificación de cuentas de correo registradas en la Universidad
- Diálogo con los usuarios solicitantes</t>
  </si>
  <si>
    <t>NIVEL DE RIESGO DEL PROCESO</t>
  </si>
  <si>
    <t>Fecha de aprobación:</t>
  </si>
  <si>
    <t>Aprobó:</t>
  </si>
  <si>
    <t>Dirección de Admisiones, Registro y Control Académico</t>
  </si>
  <si>
    <r>
      <t xml:space="preserve">Objetivo Estratégico:  </t>
    </r>
    <r>
      <rPr>
        <rFont val="Arial"/>
      </rPr>
      <t xml:space="preserve">Consolidar la cultura de la autoevaluación/autorregulación, el mejoramiento continuo e innovación en todos los niveles de la Institución para armonizar procesos de calidad acordes con los lineamientos de la educación superior.
</t>
    </r>
  </si>
  <si>
    <t>MODIFICACIONES A LA MATRIZ DE RIESGOS</t>
  </si>
  <si>
    <t>Nro.</t>
  </si>
  <si>
    <t>FECHA</t>
  </si>
  <si>
    <t>DESCRIPCIÓN</t>
  </si>
  <si>
    <t>MOTIVO</t>
  </si>
  <si>
    <t>Se cambió el texto de los riesgos 3 y 5 , el de la causa del riesgo 3 y la consecuencia del riesgo 5. Se actualizaron controles</t>
  </si>
  <si>
    <t>Resultado de la revisión de la Matriz de Riesgos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</si>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</sst>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4">
    <font>
      <sz val="11.0"/>
      <color rgb="FF000000"/>
      <name val="Calibri"/>
    </font>
    <font>
      <sz val="8.0"/>
      <color rgb="FF000000"/>
      <name val="Arial"/>
    </font>
    <font>
      <sz val="8.0"/>
      <name val="Arial"/>
    </font>
    <font>
      <sz val="11.0"/>
      <color rgb="FF000000"/>
      <name val="Arial"/>
    </font>
    <font>
      <b/>
      <sz val="14.0"/>
      <name val="Arial"/>
    </font>
    <font/>
    <font>
      <b/>
      <sz val="11.0"/>
      <color rgb="FF000000"/>
      <name val="Arial"/>
    </font>
    <font>
      <b/>
      <sz val="11.0"/>
      <color rgb="FFFFFFFF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26.0"/>
      <color rgb="FF000000"/>
      <name val="Calibri"/>
    </font>
    <font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8.0"/>
      <color rgb="FF000000"/>
      <name val="Calibri"/>
    </font>
    <font>
      <b/>
      <sz val="16.0"/>
      <name val="Calibri"/>
    </font>
    <font>
      <b/>
      <sz val="8.0"/>
      <color rgb="FF1808E2"/>
      <name val="Arial"/>
    </font>
    <font>
      <b/>
      <sz val="10.0"/>
      <color rgb="FF000000"/>
      <name val="Arial"/>
    </font>
    <font>
      <b/>
      <sz val="10.0"/>
      <name val="Arial"/>
    </font>
    <font>
      <sz val="10.0"/>
      <color rgb="FF000000"/>
      <name val="Arial"/>
    </font>
    <font>
      <sz val="10.0"/>
      <name val="Arial"/>
    </font>
    <font>
      <sz val="10.0"/>
      <color rgb="FF000000"/>
      <name val="Calibri"/>
    </font>
    <font>
      <sz val="4.0"/>
      <color rgb="FFFFFFFF"/>
      <name val="Arial"/>
    </font>
    <font>
      <sz val="10.0"/>
      <color rgb="FF0033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70">
    <border/>
    <border>
      <left/>
      <right/>
      <top/>
      <bottom/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/>
      <bottom/>
    </border>
    <border>
      <left/>
      <right/>
      <top style="medium">
        <color rgb="FF000000"/>
      </top>
      <bottom/>
    </border>
    <border>
      <left style="thin">
        <color rgb="FF000000"/>
      </left>
      <top style="thin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right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1" fillId="2" fontId="3" numFmtId="0" xfId="0" applyBorder="1" applyFont="1"/>
    <xf borderId="1" fillId="2" fontId="0" numFmtId="0" xfId="0" applyBorder="1" applyFont="1"/>
    <xf borderId="3" fillId="3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vertical="center"/>
    </xf>
    <xf borderId="5" fillId="0" fontId="5" numFmtId="0" xfId="0" applyBorder="1" applyFont="1"/>
    <xf borderId="2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6" fillId="2" fontId="3" numFmtId="0" xfId="0" applyBorder="1" applyFont="1"/>
    <xf borderId="7" fillId="2" fontId="1" numFmtId="0" xfId="0" applyAlignment="1" applyBorder="1" applyFont="1">
      <alignment vertical="center"/>
    </xf>
    <xf borderId="8" fillId="2" fontId="3" numFmtId="0" xfId="0" applyBorder="1" applyFont="1"/>
    <xf borderId="9" fillId="2" fontId="1" numFmtId="0" xfId="0" applyAlignment="1" applyBorder="1" applyFont="1">
      <alignment horizontal="center" vertical="center"/>
    </xf>
    <xf borderId="10" fillId="2" fontId="3" numFmtId="0" xfId="0" applyBorder="1" applyFont="1"/>
    <xf borderId="11" fillId="0" fontId="5" numFmtId="0" xfId="0" applyBorder="1" applyFont="1"/>
    <xf borderId="12" fillId="2" fontId="3" numFmtId="0" xfId="0" applyBorder="1" applyFont="1"/>
    <xf borderId="13" fillId="4" fontId="6" numFmtId="0" xfId="0" applyAlignment="1" applyBorder="1" applyFill="1" applyFont="1">
      <alignment horizontal="center" textRotation="180" vertical="center"/>
    </xf>
    <xf borderId="1" fillId="2" fontId="3" numFmtId="0" xfId="0" applyAlignment="1" applyBorder="1" applyFont="1">
      <alignment horizontal="center" vertical="center"/>
    </xf>
    <xf borderId="14" fillId="5" fontId="3" numFmtId="0" xfId="0" applyAlignment="1" applyBorder="1" applyFill="1" applyFont="1">
      <alignment horizontal="center" vertical="center"/>
    </xf>
    <xf borderId="15" fillId="5" fontId="3" numFmtId="0" xfId="0" applyAlignment="1" applyBorder="1" applyFont="1">
      <alignment horizontal="center" vertical="center"/>
    </xf>
    <xf borderId="16" fillId="6" fontId="3" numFmtId="0" xfId="0" applyAlignment="1" applyBorder="1" applyFill="1" applyFont="1">
      <alignment horizontal="center" vertical="center"/>
    </xf>
    <xf borderId="17" fillId="2" fontId="3" numFmtId="0" xfId="0" applyBorder="1" applyFont="1"/>
    <xf borderId="18" fillId="0" fontId="5" numFmtId="0" xfId="0" applyBorder="1" applyFont="1"/>
    <xf borderId="19" fillId="7" fontId="3" numFmtId="0" xfId="0" applyAlignment="1" applyBorder="1" applyFill="1" applyFont="1">
      <alignment horizontal="center" vertical="center"/>
    </xf>
    <xf borderId="20" fillId="5" fontId="3" numFmtId="0" xfId="0" applyAlignment="1" applyBorder="1" applyFont="1">
      <alignment horizontal="center" vertical="center"/>
    </xf>
    <xf borderId="21" fillId="5" fontId="3" numFmtId="0" xfId="0" applyAlignment="1" applyBorder="1" applyFont="1">
      <alignment horizontal="center" vertical="center"/>
    </xf>
    <xf borderId="22" fillId="0" fontId="5" numFmtId="0" xfId="0" applyBorder="1" applyFont="1"/>
    <xf borderId="23" fillId="7" fontId="3" numFmtId="0" xfId="0" applyAlignment="1" applyBorder="1" applyFont="1">
      <alignment horizontal="center" vertical="center"/>
    </xf>
    <xf borderId="24" fillId="7" fontId="3" numFmtId="0" xfId="0" applyAlignment="1" applyBorder="1" applyFont="1">
      <alignment horizontal="center" vertical="center"/>
    </xf>
    <xf borderId="25" fillId="5" fontId="3" numFmtId="0" xfId="0" applyAlignment="1" applyBorder="1" applyFont="1">
      <alignment horizontal="center" vertical="center"/>
    </xf>
    <xf borderId="17" fillId="2" fontId="3" numFmtId="0" xfId="0" applyAlignment="1" applyBorder="1" applyFont="1">
      <alignment horizontal="center"/>
    </xf>
    <xf borderId="3" fillId="4" fontId="6" numFmtId="0" xfId="0" applyAlignment="1" applyBorder="1" applyFont="1">
      <alignment horizontal="center" vertical="center"/>
    </xf>
    <xf borderId="26" fillId="2" fontId="3" numFmtId="0" xfId="0" applyBorder="1" applyFont="1"/>
    <xf borderId="27" fillId="2" fontId="3" numFmtId="0" xfId="0" applyBorder="1" applyFont="1"/>
    <xf borderId="27" fillId="2" fontId="3" numFmtId="0" xfId="0" applyAlignment="1" applyBorder="1" applyFont="1">
      <alignment horizontal="center"/>
    </xf>
    <xf borderId="28" fillId="2" fontId="3" numFmtId="0" xfId="0" applyAlignment="1" applyBorder="1" applyFont="1">
      <alignment horizontal="center"/>
    </xf>
    <xf borderId="1" fillId="2" fontId="6" numFmtId="0" xfId="0" applyAlignment="1" applyBorder="1" applyFont="1">
      <alignment horizontal="center" shrinkToFit="0" wrapText="1"/>
    </xf>
    <xf borderId="29" fillId="4" fontId="6" numFmtId="0" xfId="0" applyAlignment="1" applyBorder="1" applyFont="1">
      <alignment horizontal="center"/>
    </xf>
    <xf borderId="30" fillId="0" fontId="5" numFmtId="0" xfId="0" applyBorder="1" applyFont="1"/>
    <xf borderId="31" fillId="0" fontId="5" numFmtId="0" xfId="0" applyBorder="1" applyFont="1"/>
    <xf borderId="32" fillId="4" fontId="6" numFmtId="0" xfId="0" applyAlignment="1" applyBorder="1" applyFont="1">
      <alignment horizontal="center"/>
    </xf>
    <xf borderId="33" fillId="4" fontId="6" numFmtId="0" xfId="0" applyAlignment="1" applyBorder="1" applyFont="1">
      <alignment horizontal="center" shrinkToFit="0" vertical="center" wrapText="1"/>
    </xf>
    <xf borderId="3" fillId="8" fontId="7" numFmtId="0" xfId="0" applyAlignment="1" applyBorder="1" applyFill="1" applyFont="1">
      <alignment horizontal="center" vertical="center"/>
    </xf>
    <xf borderId="34" fillId="2" fontId="8" numFmtId="0" xfId="0" applyAlignment="1" applyBorder="1" applyFont="1">
      <alignment horizontal="center" readingOrder="0" shrinkToFit="0" vertical="center" wrapText="1"/>
    </xf>
    <xf borderId="35" fillId="9" fontId="9" numFmtId="0" xfId="0" applyAlignment="1" applyBorder="1" applyFill="1" applyFont="1">
      <alignment horizontal="center" vertical="center"/>
    </xf>
    <xf borderId="36" fillId="0" fontId="5" numFmtId="0" xfId="0" applyBorder="1" applyFont="1"/>
    <xf borderId="37" fillId="9" fontId="9" numFmtId="0" xfId="0" applyAlignment="1" applyBorder="1" applyFont="1">
      <alignment horizontal="center" vertical="center"/>
    </xf>
    <xf borderId="38" fillId="0" fontId="5" numFmtId="0" xfId="0" applyBorder="1" applyFont="1"/>
    <xf borderId="33" fillId="9" fontId="9" numFmtId="0" xfId="0" applyAlignment="1" applyBorder="1" applyFont="1">
      <alignment horizontal="center" vertical="center"/>
    </xf>
    <xf borderId="9" fillId="2" fontId="10" numFmtId="0" xfId="0" applyAlignment="1" applyBorder="1" applyFont="1">
      <alignment horizontal="center" vertical="center"/>
    </xf>
    <xf borderId="39" fillId="2" fontId="3" numFmtId="0" xfId="0" applyAlignment="1" applyBorder="1" applyFont="1">
      <alignment horizontal="center" vertical="center"/>
    </xf>
    <xf borderId="40" fillId="0" fontId="5" numFmtId="0" xfId="0" applyBorder="1" applyFont="1"/>
    <xf borderId="41" fillId="0" fontId="5" numFmtId="0" xfId="0" applyBorder="1" applyFont="1"/>
    <xf borderId="14" fillId="6" fontId="3" numFmtId="0" xfId="0" applyAlignment="1" applyBorder="1" applyFont="1">
      <alignment horizontal="center" vertical="center"/>
    </xf>
    <xf borderId="16" fillId="2" fontId="3" numFmtId="0" xfId="0" applyAlignment="1" applyBorder="1" applyFont="1">
      <alignment horizontal="center" vertical="center"/>
    </xf>
    <xf borderId="42" fillId="2" fontId="3" numFmtId="0" xfId="0" applyAlignment="1" applyBorder="1" applyFont="1">
      <alignment horizontal="center" vertical="center"/>
    </xf>
    <xf borderId="43" fillId="0" fontId="5" numFmtId="0" xfId="0" applyBorder="1" applyFont="1"/>
    <xf borderId="19" fillId="5" fontId="3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center" vertical="center"/>
    </xf>
    <xf borderId="44" fillId="2" fontId="3" numFmtId="0" xfId="0" applyAlignment="1" applyBorder="1" applyFont="1">
      <alignment horizontal="center" vertical="center"/>
    </xf>
    <xf borderId="45" fillId="0" fontId="5" numFmtId="0" xfId="0" applyBorder="1" applyFont="1"/>
    <xf borderId="46" fillId="0" fontId="5" numFmtId="0" xfId="0" applyBorder="1" applyFont="1"/>
    <xf borderId="25" fillId="2" fontId="3" numFmtId="0" xfId="0" applyAlignment="1" applyBorder="1" applyFont="1">
      <alignment horizontal="center" vertical="center"/>
    </xf>
    <xf borderId="14" fillId="6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shrinkToFit="0" vertical="center" wrapText="1"/>
    </xf>
    <xf borderId="16" fillId="2" fontId="0" numFmtId="0" xfId="0" applyAlignment="1" applyBorder="1" applyFont="1">
      <alignment horizontal="left" shrinkToFit="0" vertical="center" wrapText="1"/>
    </xf>
    <xf borderId="47" fillId="0" fontId="5" numFmtId="0" xfId="0" applyBorder="1" applyFont="1"/>
    <xf borderId="19" fillId="10" fontId="11" numFmtId="0" xfId="0" applyAlignment="1" applyBorder="1" applyFill="1" applyFont="1">
      <alignment horizontal="center" vertical="center"/>
    </xf>
    <xf borderId="20" fillId="2" fontId="12" numFmtId="0" xfId="0" applyAlignment="1" applyBorder="1" applyFont="1">
      <alignment horizontal="center" readingOrder="0" vertical="center"/>
    </xf>
    <xf borderId="20" fillId="2" fontId="0" numFmtId="0" xfId="0" applyAlignment="1" applyBorder="1" applyFont="1">
      <alignment horizontal="center" vertical="center"/>
    </xf>
    <xf borderId="20" fillId="2" fontId="0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horizontal="left" shrinkToFit="0" vertical="center" wrapText="1"/>
    </xf>
    <xf borderId="23" fillId="7" fontId="0" numFmtId="0" xfId="0" applyAlignment="1" applyBorder="1" applyFont="1">
      <alignment horizontal="center" vertical="center"/>
    </xf>
    <xf borderId="24" fillId="2" fontId="0" numFmtId="0" xfId="0" applyAlignment="1" applyBorder="1" applyFont="1">
      <alignment horizontal="center" vertical="center"/>
    </xf>
    <xf borderId="24" fillId="2" fontId="0" numFmtId="0" xfId="0" applyAlignment="1" applyBorder="1" applyFont="1">
      <alignment shrinkToFit="0" vertical="center" wrapText="1"/>
    </xf>
    <xf borderId="25" fillId="2" fontId="0" numFmtId="0" xfId="0" applyAlignment="1" applyBorder="1" applyFont="1">
      <alignment horizontal="left" shrinkToFit="0" vertical="center" wrapText="1"/>
    </xf>
    <xf borderId="3" fillId="11" fontId="7" numFmtId="0" xfId="0" applyAlignment="1" applyBorder="1" applyFill="1" applyFont="1">
      <alignment horizontal="center" vertical="center"/>
    </xf>
    <xf borderId="48" fillId="9" fontId="9" numFmtId="0" xfId="0" applyAlignment="1" applyBorder="1" applyFont="1">
      <alignment horizontal="center"/>
    </xf>
    <xf borderId="49" fillId="9" fontId="9" numFmtId="0" xfId="0" applyAlignment="1" applyBorder="1" applyFont="1">
      <alignment horizontal="center"/>
    </xf>
    <xf borderId="14" fillId="0" fontId="0" numFmtId="0" xfId="0" applyAlignment="1" applyBorder="1" applyFont="1">
      <alignment horizontal="center" vertical="center"/>
    </xf>
    <xf borderId="50" fillId="2" fontId="0" numFmtId="0" xfId="0" applyAlignment="1" applyBorder="1" applyFont="1">
      <alignment horizontal="left"/>
    </xf>
    <xf borderId="51" fillId="0" fontId="5" numFmtId="0" xfId="0" applyBorder="1" applyFont="1"/>
    <xf borderId="20" fillId="2" fontId="13" numFmtId="0" xfId="0" applyAlignment="1" applyBorder="1" applyFont="1">
      <alignment horizontal="center" readingOrder="0" vertical="center"/>
    </xf>
    <xf borderId="19" fillId="0" fontId="0" numFmtId="0" xfId="0" applyAlignment="1" applyBorder="1" applyFont="1">
      <alignment horizontal="center" vertical="center"/>
    </xf>
    <xf borderId="52" fillId="2" fontId="14" numFmtId="0" xfId="0" applyAlignment="1" applyBorder="1" applyFont="1">
      <alignment vertical="center"/>
    </xf>
    <xf borderId="34" fillId="2" fontId="0" numFmtId="0" xfId="0" applyAlignment="1" applyBorder="1" applyFont="1">
      <alignment horizontal="left"/>
    </xf>
    <xf borderId="53" fillId="0" fontId="5" numFmtId="0" xfId="0" applyBorder="1" applyFont="1"/>
    <xf borderId="54" fillId="0" fontId="5" numFmtId="0" xfId="0" applyBorder="1" applyFont="1"/>
    <xf borderId="55" fillId="0" fontId="5" numFmtId="0" xfId="0" applyBorder="1" applyFont="1"/>
    <xf borderId="34" fillId="2" fontId="8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vertical="center"/>
    </xf>
    <xf borderId="20" fillId="2" fontId="12" numFmtId="0" xfId="0" applyAlignment="1" applyBorder="1" applyFont="1">
      <alignment horizontal="center" vertical="center"/>
    </xf>
    <xf borderId="56" fillId="2" fontId="0" numFmtId="0" xfId="0" applyAlignment="1" applyBorder="1" applyFont="1">
      <alignment horizontal="left"/>
    </xf>
    <xf borderId="20" fillId="2" fontId="13" numFmtId="0" xfId="0" applyAlignment="1" applyBorder="1" applyFont="1">
      <alignment horizontal="center" vertical="center"/>
    </xf>
    <xf borderId="57" fillId="0" fontId="5" numFmtId="0" xfId="0" applyBorder="1" applyFont="1"/>
    <xf borderId="58" fillId="0" fontId="5" numFmtId="0" xfId="0" applyBorder="1" applyFont="1"/>
    <xf borderId="59" fillId="0" fontId="5" numFmtId="0" xfId="0" applyBorder="1" applyFont="1"/>
    <xf borderId="34" fillId="2" fontId="15" numFmtId="0" xfId="0" applyAlignment="1" applyBorder="1" applyFont="1">
      <alignment horizontal="center" vertical="center"/>
    </xf>
    <xf borderId="60" fillId="0" fontId="5" numFmtId="0" xfId="0" applyBorder="1" applyFont="1"/>
    <xf borderId="52" fillId="2" fontId="1" numFmtId="0" xfId="0" applyAlignment="1" applyBorder="1" applyFont="1">
      <alignment vertical="center"/>
    </xf>
    <xf borderId="61" fillId="2" fontId="16" numFmtId="0" xfId="0" applyAlignment="1" applyBorder="1" applyFont="1">
      <alignment horizontal="left" shrinkToFit="0" vertical="center" wrapText="1"/>
    </xf>
    <xf borderId="62" fillId="0" fontId="5" numFmtId="0" xfId="0" applyBorder="1" applyFont="1"/>
    <xf borderId="63" fillId="0" fontId="5" numFmtId="0" xfId="0" applyBorder="1" applyFont="1"/>
    <xf borderId="64" fillId="2" fontId="1" numFmtId="0" xfId="0" applyAlignment="1" applyBorder="1" applyFont="1">
      <alignment horizontal="center" shrinkToFit="0" vertical="center" wrapText="1"/>
    </xf>
    <xf borderId="64" fillId="2" fontId="1" numFmtId="0" xfId="0" applyAlignment="1" applyBorder="1" applyFont="1">
      <alignment horizontal="center" vertical="center"/>
    </xf>
    <xf borderId="64" fillId="2" fontId="1" numFmtId="0" xfId="0" applyAlignment="1" applyBorder="1" applyFont="1">
      <alignment vertical="center"/>
    </xf>
    <xf borderId="35" fillId="9" fontId="17" numFmtId="0" xfId="0" applyAlignment="1" applyBorder="1" applyFont="1">
      <alignment horizontal="center" vertical="center"/>
    </xf>
    <xf borderId="37" fillId="9" fontId="17" numFmtId="0" xfId="0" applyAlignment="1" applyBorder="1" applyFont="1">
      <alignment horizontal="center" shrinkToFit="0" vertical="center" wrapText="1"/>
    </xf>
    <xf borderId="37" fillId="9" fontId="18" numFmtId="0" xfId="0" applyAlignment="1" applyBorder="1" applyFont="1">
      <alignment horizontal="center" vertical="center"/>
    </xf>
    <xf borderId="37" fillId="9" fontId="17" numFmtId="0" xfId="0" applyAlignment="1" applyBorder="1" applyFont="1">
      <alignment horizontal="center" vertical="center"/>
    </xf>
    <xf borderId="33" fillId="9" fontId="17" numFmtId="0" xfId="0" applyAlignment="1" applyBorder="1" applyFont="1">
      <alignment horizontal="center" shrinkToFit="0" vertical="center" wrapText="1"/>
    </xf>
    <xf borderId="14" fillId="2" fontId="19" numFmtId="0" xfId="0" applyAlignment="1" applyBorder="1" applyFont="1">
      <alignment horizontal="center" vertical="center"/>
    </xf>
    <xf borderId="15" fillId="2" fontId="19" numFmtId="0" xfId="0" applyAlignment="1" applyBorder="1" applyFont="1">
      <alignment horizontal="left" shrinkToFit="0" vertical="center" wrapText="1"/>
    </xf>
    <xf quotePrefix="1" borderId="15" fillId="2" fontId="20" numFmtId="0" xfId="0" applyAlignment="1" applyBorder="1" applyFont="1">
      <alignment shrinkToFit="0" vertical="center" wrapText="1"/>
    </xf>
    <xf quotePrefix="1" borderId="15" fillId="2" fontId="19" numFmtId="0" xfId="0" applyAlignment="1" applyBorder="1" applyFont="1">
      <alignment horizontal="left" shrinkToFit="0" vertical="center" wrapText="1"/>
    </xf>
    <xf borderId="15" fillId="2" fontId="20" numFmtId="0" xfId="0" applyAlignment="1" applyBorder="1" applyFont="1">
      <alignment horizontal="center" vertical="center"/>
    </xf>
    <xf borderId="15" fillId="2" fontId="19" numFmtId="0" xfId="0" applyAlignment="1" applyBorder="1" applyFont="1">
      <alignment horizontal="center" vertical="center"/>
    </xf>
    <xf quotePrefix="1" borderId="15" fillId="0" fontId="21" numFmtId="0" xfId="0" applyAlignment="1" applyBorder="1" applyFont="1">
      <alignment shrinkToFit="0" vertical="center" wrapText="1"/>
    </xf>
    <xf borderId="15" fillId="2" fontId="19" numFmtId="0" xfId="0" applyAlignment="1" applyBorder="1" applyFont="1">
      <alignment shrinkToFit="0" vertical="center" wrapText="1"/>
    </xf>
    <xf borderId="15" fillId="2" fontId="21" numFmtId="0" xfId="0" applyAlignment="1" applyBorder="1" applyFont="1">
      <alignment horizontal="center" vertical="center"/>
    </xf>
    <xf borderId="15" fillId="12" fontId="21" numFmtId="0" xfId="0" applyAlignment="1" applyBorder="1" applyFill="1" applyFont="1">
      <alignment horizontal="center" vertical="center"/>
    </xf>
    <xf borderId="16" fillId="9" fontId="19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vertical="center"/>
    </xf>
    <xf borderId="19" fillId="2" fontId="19" numFmtId="0" xfId="0" applyAlignment="1" applyBorder="1" applyFont="1">
      <alignment horizontal="center" vertical="center"/>
    </xf>
    <xf borderId="20" fillId="2" fontId="19" numFmtId="0" xfId="0" applyAlignment="1" applyBorder="1" applyFont="1">
      <alignment horizontal="left" shrinkToFit="0" vertical="center" wrapText="1"/>
    </xf>
    <xf quotePrefix="1" borderId="20" fillId="2" fontId="19" numFmtId="0" xfId="0" applyAlignment="1" applyBorder="1" applyFont="1">
      <alignment horizontal="left" shrinkToFit="0" vertical="center" wrapText="1"/>
    </xf>
    <xf borderId="20" fillId="2" fontId="20" numFmtId="0" xfId="0" applyAlignment="1" applyBorder="1" applyFont="1">
      <alignment horizontal="center" vertical="center"/>
    </xf>
    <xf borderId="20" fillId="2" fontId="19" numFmtId="0" xfId="0" applyAlignment="1" applyBorder="1" applyFont="1">
      <alignment horizontal="center" vertical="center"/>
    </xf>
    <xf quotePrefix="1" borderId="20" fillId="0" fontId="21" numFmtId="0" xfId="0" applyAlignment="1" applyBorder="1" applyFont="1">
      <alignment shrinkToFit="0" vertical="center" wrapText="1"/>
    </xf>
    <xf borderId="20" fillId="2" fontId="19" numFmtId="0" xfId="0" applyAlignment="1" applyBorder="1" applyFont="1">
      <alignment shrinkToFit="0" vertical="center" wrapText="1"/>
    </xf>
    <xf borderId="20" fillId="2" fontId="21" numFmtId="0" xfId="0" applyAlignment="1" applyBorder="1" applyFont="1">
      <alignment horizontal="center" vertical="center"/>
    </xf>
    <xf borderId="20" fillId="12" fontId="21" numFmtId="0" xfId="0" applyAlignment="1" applyBorder="1" applyFont="1">
      <alignment horizontal="center" vertical="center"/>
    </xf>
    <xf borderId="21" fillId="9" fontId="19" numFmtId="0" xfId="0" applyAlignment="1" applyBorder="1" applyFont="1">
      <alignment horizontal="center" shrinkToFit="0" vertical="center" wrapText="1"/>
    </xf>
    <xf borderId="20" fillId="2" fontId="23" numFmtId="0" xfId="0" applyAlignment="1" applyBorder="1" applyFont="1">
      <alignment horizontal="left" shrinkToFit="0" vertical="center" wrapText="1"/>
    </xf>
    <xf borderId="20" fillId="2" fontId="20" numFmtId="0" xfId="0" applyAlignment="1" applyBorder="1" applyFont="1">
      <alignment horizontal="center" shrinkToFit="0" vertical="center" wrapText="1"/>
    </xf>
    <xf quotePrefix="1" borderId="20" fillId="0" fontId="21" numFmtId="0" xfId="0" applyAlignment="1" applyBorder="1" applyFont="1">
      <alignment horizontal="left" shrinkToFit="0" vertical="center" wrapText="1"/>
    </xf>
    <xf quotePrefix="1" borderId="20" fillId="2" fontId="19" numFmtId="0" xfId="0" applyAlignment="1" applyBorder="1" applyFont="1">
      <alignment shrinkToFit="0" vertical="center" wrapText="1"/>
    </xf>
    <xf quotePrefix="1" borderId="20" fillId="2" fontId="23" numFmtId="0" xfId="0" applyAlignment="1" applyBorder="1" applyFont="1">
      <alignment horizontal="left" shrinkToFit="0" vertical="center" wrapText="1"/>
    </xf>
    <xf borderId="3" fillId="3" fontId="17" numFmtId="0" xfId="0" applyAlignment="1" applyBorder="1" applyFont="1">
      <alignment horizontal="center" shrinkToFit="0" vertical="center" wrapText="1"/>
    </xf>
    <xf borderId="24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vertical="center"/>
    </xf>
    <xf borderId="1" fillId="2" fontId="19" numFmtId="0" xfId="0" applyAlignment="1" applyBorder="1" applyFont="1">
      <alignment shrinkToFit="0" vertical="center" wrapText="1"/>
    </xf>
    <xf borderId="39" fillId="2" fontId="17" numFmtId="0" xfId="0" applyAlignment="1" applyBorder="1" applyFont="1">
      <alignment horizontal="center" readingOrder="0" vertical="center"/>
    </xf>
    <xf borderId="65" fillId="0" fontId="5" numFmtId="0" xfId="0" applyBorder="1" applyFont="1"/>
    <xf borderId="50" fillId="2" fontId="19" numFmtId="164" xfId="0" applyAlignment="1" applyBorder="1" applyFont="1" applyNumberFormat="1">
      <alignment horizontal="left" readingOrder="0" shrinkToFit="0" vertical="center" wrapText="1"/>
    </xf>
    <xf borderId="44" fillId="2" fontId="17" numFmtId="0" xfId="0" applyAlignment="1" applyBorder="1" applyFont="1">
      <alignment horizontal="center" readingOrder="0" vertical="center"/>
    </xf>
    <xf borderId="66" fillId="0" fontId="5" numFmtId="0" xfId="0" applyBorder="1" applyFont="1"/>
    <xf borderId="50" fillId="2" fontId="19" numFmtId="0" xfId="0" applyAlignment="1" applyBorder="1" applyFont="1">
      <alignment readingOrder="0" shrinkToFit="0" vertical="center" wrapText="1"/>
    </xf>
    <xf borderId="64" fillId="2" fontId="20" numFmtId="0" xfId="0" applyAlignment="1" applyBorder="1" applyFont="1">
      <alignment horizontal="center" vertical="center"/>
    </xf>
    <xf borderId="64" fillId="2" fontId="19" numFmtId="0" xfId="0" applyAlignment="1" applyBorder="1" applyFont="1">
      <alignment horizontal="center" vertical="center"/>
    </xf>
    <xf borderId="64" fillId="2" fontId="19" numFmtId="0" xfId="0" applyAlignment="1" applyBorder="1" applyFont="1">
      <alignment vertical="center"/>
    </xf>
    <xf borderId="64" fillId="2" fontId="19" numFmtId="0" xfId="0" applyAlignment="1" applyBorder="1" applyFont="1">
      <alignment horizontal="center" shrinkToFit="0" vertical="center" wrapText="1"/>
    </xf>
    <xf borderId="3" fillId="2" fontId="17" numFmtId="0" xfId="0" applyAlignment="1" applyBorder="1" applyFont="1">
      <alignment horizontal="left" shrinkToFit="0" vertical="center" wrapText="1"/>
    </xf>
    <xf borderId="1" fillId="2" fontId="17" numFmtId="0" xfId="0" applyAlignment="1" applyBorder="1" applyFont="1">
      <alignment horizontal="left" vertical="center"/>
    </xf>
    <xf borderId="3" fillId="3" fontId="18" numFmtId="0" xfId="0" applyAlignment="1" applyBorder="1" applyFont="1">
      <alignment horizontal="center" vertical="center"/>
    </xf>
    <xf borderId="7" fillId="2" fontId="19" numFmtId="14" xfId="0" applyAlignment="1" applyBorder="1" applyFont="1" applyNumberFormat="1">
      <alignment horizontal="center" vertical="center"/>
    </xf>
    <xf borderId="52" fillId="0" fontId="5" numFmtId="0" xfId="0" applyBorder="1" applyFont="1"/>
    <xf borderId="67" fillId="9" fontId="17" numFmtId="0" xfId="0" applyAlignment="1" applyBorder="1" applyFont="1">
      <alignment horizontal="center" vertical="center"/>
    </xf>
    <xf borderId="8" fillId="9" fontId="17" numFmtId="0" xfId="0" applyAlignment="1" applyBorder="1" applyFont="1">
      <alignment horizontal="center" shrinkToFit="0" vertical="center" wrapText="1"/>
    </xf>
    <xf borderId="3" fillId="9" fontId="17" numFmtId="0" xfId="0" applyAlignment="1" applyBorder="1" applyFont="1">
      <alignment horizontal="center" shrinkToFit="0" vertical="center" wrapText="1"/>
    </xf>
    <xf borderId="68" fillId="2" fontId="19" numFmtId="0" xfId="0" applyAlignment="1" applyBorder="1" applyFont="1">
      <alignment horizontal="center" vertical="center"/>
    </xf>
    <xf borderId="69" fillId="2" fontId="19" numFmtId="14" xfId="0" applyAlignment="1" applyBorder="1" applyFont="1" applyNumberFormat="1">
      <alignment horizontal="center" shrinkToFit="0" vertical="center" wrapText="1"/>
    </xf>
    <xf borderId="39" fillId="2" fontId="19" numFmtId="0" xfId="0" applyAlignment="1" applyBorder="1" applyFont="1">
      <alignment horizontal="left" shrinkToFit="0" vertical="center" wrapText="1"/>
    </xf>
    <xf borderId="20" fillId="2" fontId="17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5" fillId="6" fontId="3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4" fillId="5" fontId="3" numFmtId="0" xfId="0" applyAlignment="1" applyBorder="1" applyFont="1">
      <alignment horizontal="center" vertical="center"/>
    </xf>
    <xf borderId="1" fillId="2" fontId="6" numFmtId="0" xfId="0" applyBorder="1" applyFont="1"/>
    <xf borderId="1" fillId="2" fontId="6" numFmtId="0" xfId="0" applyAlignment="1" applyBorder="1" applyFont="1">
      <alignment horizontal="center"/>
    </xf>
    <xf borderId="28" fillId="2" fontId="3" numFmtId="0" xfId="0" applyBorder="1" applyFont="1"/>
    <xf borderId="3" fillId="3" fontId="3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11.25" customHeight="1">
      <c r="A1" s="1"/>
      <c r="B1" s="2"/>
      <c r="C1" s="3"/>
      <c r="D1" s="3"/>
      <c r="E1" s="1"/>
      <c r="F1" s="4"/>
      <c r="G1" s="4"/>
      <c r="H1" s="2"/>
      <c r="I1" s="1"/>
      <c r="J1" s="5"/>
      <c r="K1" s="2"/>
      <c r="L1" s="2"/>
      <c r="M1" s="1"/>
      <c r="N1" s="1"/>
      <c r="O1" s="1"/>
    </row>
    <row r="2" ht="11.25" customHeight="1">
      <c r="A2" s="1"/>
      <c r="B2" s="6"/>
      <c r="C2" s="11"/>
      <c r="D2" s="11"/>
      <c r="E2" s="12"/>
      <c r="F2" s="14"/>
      <c r="G2" s="14"/>
      <c r="H2" s="6"/>
      <c r="I2" s="12"/>
      <c r="J2" s="15"/>
      <c r="K2" s="6"/>
      <c r="L2" s="6"/>
      <c r="M2" s="12"/>
      <c r="N2" s="12"/>
      <c r="O2" s="1"/>
    </row>
    <row r="3" ht="30.0" customHeight="1">
      <c r="A3" s="17"/>
      <c r="B3" s="19"/>
      <c r="C3" s="21"/>
      <c r="D3" s="50" t="s">
        <v>8</v>
      </c>
      <c r="E3" s="52"/>
      <c r="F3" s="52"/>
      <c r="G3" s="52"/>
      <c r="H3" s="52"/>
      <c r="I3" s="54"/>
      <c r="J3" s="56"/>
      <c r="K3" s="74"/>
      <c r="L3" s="21"/>
      <c r="M3" s="76" t="s">
        <v>18</v>
      </c>
      <c r="N3" s="90" t="s">
        <v>19</v>
      </c>
      <c r="O3" s="92"/>
    </row>
    <row r="4" ht="30.0" customHeight="1">
      <c r="A4" s="17"/>
      <c r="B4" s="95"/>
      <c r="C4" s="96"/>
      <c r="D4" s="97" t="s">
        <v>31</v>
      </c>
      <c r="E4" s="52"/>
      <c r="F4" s="52"/>
      <c r="G4" s="52"/>
      <c r="H4" s="52"/>
      <c r="I4" s="54"/>
      <c r="J4" s="95"/>
      <c r="L4" s="96"/>
      <c r="M4" s="99" t="s">
        <v>32</v>
      </c>
      <c r="N4" s="101" t="s">
        <v>34</v>
      </c>
      <c r="O4" s="92"/>
    </row>
    <row r="5" ht="30.0" customHeight="1">
      <c r="A5" s="17"/>
      <c r="B5" s="103"/>
      <c r="C5" s="104"/>
      <c r="D5" s="105" t="s">
        <v>35</v>
      </c>
      <c r="E5" s="52"/>
      <c r="F5" s="52"/>
      <c r="G5" s="52"/>
      <c r="H5" s="52"/>
      <c r="I5" s="54"/>
      <c r="J5" s="103"/>
      <c r="K5" s="106"/>
      <c r="L5" s="104"/>
      <c r="M5" s="99" t="s">
        <v>36</v>
      </c>
      <c r="N5" s="101" t="s">
        <v>37</v>
      </c>
      <c r="O5" s="107"/>
    </row>
    <row r="6" ht="4.5" customHeight="1">
      <c r="A6" s="1"/>
      <c r="B6" s="108"/>
      <c r="C6" s="109"/>
      <c r="D6" s="109"/>
      <c r="E6" s="109"/>
      <c r="F6" s="109"/>
      <c r="G6" s="109"/>
      <c r="H6" s="109"/>
      <c r="I6" s="110"/>
      <c r="J6" s="111"/>
      <c r="K6" s="112"/>
      <c r="L6" s="112"/>
      <c r="M6" s="113"/>
      <c r="N6" s="113"/>
      <c r="O6" s="1"/>
    </row>
    <row r="7" ht="11.25" customHeight="1">
      <c r="A7" s="1"/>
      <c r="B7" s="114" t="s">
        <v>38</v>
      </c>
      <c r="C7" s="115" t="s">
        <v>39</v>
      </c>
      <c r="D7" s="115" t="s">
        <v>40</v>
      </c>
      <c r="E7" s="115" t="s">
        <v>41</v>
      </c>
      <c r="F7" s="116" t="s">
        <v>42</v>
      </c>
      <c r="G7" s="116" t="s">
        <v>43</v>
      </c>
      <c r="H7" s="117" t="s">
        <v>44</v>
      </c>
      <c r="I7" s="117" t="s">
        <v>45</v>
      </c>
      <c r="J7" s="115" t="s">
        <v>46</v>
      </c>
      <c r="K7" s="115" t="s">
        <v>47</v>
      </c>
      <c r="L7" s="115" t="s">
        <v>48</v>
      </c>
      <c r="M7" s="115" t="s">
        <v>49</v>
      </c>
      <c r="N7" s="118" t="s">
        <v>50</v>
      </c>
      <c r="O7" s="1"/>
    </row>
    <row r="8" ht="11.25" customHeight="1">
      <c r="A8" s="1"/>
      <c r="B8" s="119">
        <v>1.0</v>
      </c>
      <c r="C8" s="120" t="s">
        <v>51</v>
      </c>
      <c r="D8" s="121" t="s">
        <v>52</v>
      </c>
      <c r="E8" s="122" t="s">
        <v>53</v>
      </c>
      <c r="F8" s="123">
        <v>2.0</v>
      </c>
      <c r="G8" s="123">
        <v>3.0</v>
      </c>
      <c r="H8" s="124" t="str">
        <f t="shared" ref="H8:H13" si="1">IF($F8*$G8&lt;=3,"B",IF($F8*$G8&lt;9,"M","A"))</f>
        <v>M</v>
      </c>
      <c r="I8" s="125" t="s">
        <v>54</v>
      </c>
      <c r="J8" s="126" t="str">
        <f>IF(ISERROR(VLOOKUP($K8,'criterios para evaluar'!$B$12:$D$17,2,0)),"",VLOOKUP($K8,'criterios para evaluar'!$B$12:$D$17,2,0))</f>
        <v>Es aplicado, efectivo y se documenta</v>
      </c>
      <c r="K8" s="127">
        <v>1.0</v>
      </c>
      <c r="L8" s="128">
        <f t="shared" ref="L8:L13" si="2">IF(H8="B",1,IF(H8="M",2,3))</f>
        <v>2</v>
      </c>
      <c r="M8" s="124" t="str">
        <f t="shared" ref="M8:M13" si="3">IF(IF($H8="B",1,IF($H8="M",2,3))*$K8&lt;=3,"BAJO",IF(IF($H8="B",1,IF($H8="M",2,3))*$K8&lt;9,"MEDIO","ALTO"))</f>
        <v>BAJO</v>
      </c>
      <c r="N8" s="129" t="str">
        <f t="shared" ref="N8:N13" si="4">IF($M8="ALTO","Acciones Inmediatas",IF($M8="MEDIO","Gestión de Mejora","Monitoreo"))</f>
        <v>Monitoreo</v>
      </c>
      <c r="O8" s="130">
        <f t="shared" ref="O8:O13" si="5">IF($M8="BAJO",1,IF($M8="MEDIO",10,100))</f>
        <v>1</v>
      </c>
    </row>
    <row r="9" ht="11.25" customHeight="1">
      <c r="A9" s="1"/>
      <c r="B9" s="131">
        <f t="shared" ref="B9:B11" si="6">+B8+1</f>
        <v>2</v>
      </c>
      <c r="C9" s="132" t="s">
        <v>55</v>
      </c>
      <c r="D9" s="133" t="s">
        <v>56</v>
      </c>
      <c r="E9" s="133" t="s">
        <v>57</v>
      </c>
      <c r="F9" s="134">
        <v>2.0</v>
      </c>
      <c r="G9" s="134">
        <v>3.0</v>
      </c>
      <c r="H9" s="135" t="str">
        <f t="shared" si="1"/>
        <v>M</v>
      </c>
      <c r="I9" s="136" t="s">
        <v>58</v>
      </c>
      <c r="J9" s="137" t="str">
        <f>IF(ISERROR(VLOOKUP($K9,'criterios para evaluar'!$B$12:$D$17,2,0)),"",VLOOKUP($K9,'criterios para evaluar'!$B$12:$D$17,2,0))</f>
        <v>Es aplicado, efectivo y se documenta</v>
      </c>
      <c r="K9" s="138">
        <v>1.0</v>
      </c>
      <c r="L9" s="139">
        <f t="shared" si="2"/>
        <v>2</v>
      </c>
      <c r="M9" s="135" t="str">
        <f t="shared" si="3"/>
        <v>BAJO</v>
      </c>
      <c r="N9" s="140" t="str">
        <f t="shared" si="4"/>
        <v>Monitoreo</v>
      </c>
      <c r="O9" s="130">
        <f t="shared" si="5"/>
        <v>1</v>
      </c>
    </row>
    <row r="10" ht="11.25" customHeight="1">
      <c r="A10" s="1"/>
      <c r="B10" s="131">
        <f t="shared" si="6"/>
        <v>3</v>
      </c>
      <c r="C10" s="141" t="s">
        <v>59</v>
      </c>
      <c r="D10" s="137" t="s">
        <v>60</v>
      </c>
      <c r="E10" s="133" t="s">
        <v>61</v>
      </c>
      <c r="F10" s="142">
        <v>2.0</v>
      </c>
      <c r="G10" s="142">
        <v>2.0</v>
      </c>
      <c r="H10" s="135" t="str">
        <f t="shared" si="1"/>
        <v>M</v>
      </c>
      <c r="I10" s="143" t="s">
        <v>62</v>
      </c>
      <c r="J10" s="137" t="str">
        <f>IF(ISERROR(VLOOKUP($K10,'criterios para evaluar'!$B$12:$D$17,2,0)),"",VLOOKUP($K10,'criterios para evaluar'!$B$12:$D$17,2,0))</f>
        <v>Es aplicado y se documenta pero no es efectivo</v>
      </c>
      <c r="K10" s="135">
        <v>3.0</v>
      </c>
      <c r="L10" s="139">
        <f t="shared" si="2"/>
        <v>2</v>
      </c>
      <c r="M10" s="135" t="str">
        <f t="shared" si="3"/>
        <v>MEDIO</v>
      </c>
      <c r="N10" s="140" t="str">
        <f t="shared" si="4"/>
        <v>Gestión de Mejora</v>
      </c>
      <c r="O10" s="130">
        <f t="shared" si="5"/>
        <v>10</v>
      </c>
    </row>
    <row r="11" ht="11.25" customHeight="1">
      <c r="A11" s="1"/>
      <c r="B11" s="131">
        <f t="shared" si="6"/>
        <v>4</v>
      </c>
      <c r="C11" s="132" t="s">
        <v>63</v>
      </c>
      <c r="D11" s="144" t="s">
        <v>64</v>
      </c>
      <c r="E11" s="133" t="s">
        <v>65</v>
      </c>
      <c r="F11" s="142">
        <v>2.0</v>
      </c>
      <c r="G11" s="142">
        <v>2.0</v>
      </c>
      <c r="H11" s="135" t="str">
        <f t="shared" si="1"/>
        <v>M</v>
      </c>
      <c r="I11" s="143" t="s">
        <v>66</v>
      </c>
      <c r="J11" s="137" t="str">
        <f>IF(ISERROR(VLOOKUP($K11,'criterios para evaluar'!$B$12:$D$17,2,0)),"",VLOOKUP($K11,'criterios para evaluar'!$B$12:$D$17,2,0))</f>
        <v>Es aplicado, efectivo y se documenta</v>
      </c>
      <c r="K11" s="135">
        <v>1.0</v>
      </c>
      <c r="L11" s="139">
        <f t="shared" si="2"/>
        <v>2</v>
      </c>
      <c r="M11" s="135" t="str">
        <f t="shared" si="3"/>
        <v>BAJO</v>
      </c>
      <c r="N11" s="140" t="str">
        <f t="shared" si="4"/>
        <v>Monitoreo</v>
      </c>
      <c r="O11" s="130">
        <f t="shared" si="5"/>
        <v>1</v>
      </c>
    </row>
    <row r="12" ht="11.25" customHeight="1">
      <c r="A12" s="1"/>
      <c r="B12" s="131">
        <v>5.0</v>
      </c>
      <c r="C12" s="141" t="s">
        <v>67</v>
      </c>
      <c r="D12" s="133" t="s">
        <v>68</v>
      </c>
      <c r="E12" s="145" t="s">
        <v>69</v>
      </c>
      <c r="F12" s="142">
        <v>2.0</v>
      </c>
      <c r="G12" s="142">
        <v>2.0</v>
      </c>
      <c r="H12" s="135" t="str">
        <f t="shared" si="1"/>
        <v>M</v>
      </c>
      <c r="I12" s="143" t="s">
        <v>70</v>
      </c>
      <c r="J12" s="137" t="str">
        <f>IF(ISERROR(VLOOKUP($K12,'criterios para evaluar'!$B$12:$D$17,2,0)),"",VLOOKUP($K12,'criterios para evaluar'!$B$12:$D$17,2,0))</f>
        <v>Es aplicado, efectivo y se documenta</v>
      </c>
      <c r="K12" s="135">
        <v>1.0</v>
      </c>
      <c r="L12" s="139">
        <f t="shared" si="2"/>
        <v>2</v>
      </c>
      <c r="M12" s="135" t="str">
        <f t="shared" si="3"/>
        <v>BAJO</v>
      </c>
      <c r="N12" s="140" t="str">
        <f t="shared" si="4"/>
        <v>Monitoreo</v>
      </c>
      <c r="O12" s="130">
        <f t="shared" si="5"/>
        <v>1</v>
      </c>
    </row>
    <row r="13" ht="11.25" customHeight="1">
      <c r="A13" s="1"/>
      <c r="B13" s="131">
        <v>6.0</v>
      </c>
      <c r="C13" s="132" t="s">
        <v>71</v>
      </c>
      <c r="D13" s="133" t="s">
        <v>72</v>
      </c>
      <c r="E13" s="133" t="s">
        <v>73</v>
      </c>
      <c r="F13" s="142">
        <v>1.0</v>
      </c>
      <c r="G13" s="142">
        <v>3.0</v>
      </c>
      <c r="H13" s="135" t="str">
        <f t="shared" si="1"/>
        <v>B</v>
      </c>
      <c r="I13" s="143" t="s">
        <v>74</v>
      </c>
      <c r="J13" s="137" t="str">
        <f>IF(ISERROR(VLOOKUP($K13,'criterios para evaluar'!$B$12:$D$17,2,0)),"",VLOOKUP($K13,'criterios para evaluar'!$B$12:$D$17,2,0))</f>
        <v>No existe</v>
      </c>
      <c r="K13" s="135">
        <v>5.0</v>
      </c>
      <c r="L13" s="139">
        <f t="shared" si="2"/>
        <v>1</v>
      </c>
      <c r="M13" s="135" t="str">
        <f t="shared" si="3"/>
        <v>MEDIO</v>
      </c>
      <c r="N13" s="140" t="str">
        <f t="shared" si="4"/>
        <v>Gestión de Mejora</v>
      </c>
      <c r="O13" s="130">
        <f t="shared" si="5"/>
        <v>10</v>
      </c>
    </row>
    <row r="14" ht="4.5" customHeight="1">
      <c r="A14" s="1"/>
      <c r="B14" s="2"/>
      <c r="C14" s="3"/>
      <c r="D14" s="3"/>
      <c r="E14" s="1"/>
      <c r="F14" s="4"/>
      <c r="G14" s="4"/>
      <c r="H14" s="2"/>
      <c r="I14" s="1"/>
      <c r="J14" s="1"/>
      <c r="K14" s="2"/>
      <c r="L14" s="2"/>
      <c r="M14" s="1"/>
      <c r="N14" s="1"/>
      <c r="O14" s="130"/>
    </row>
    <row r="15" ht="19.5" customHeight="1">
      <c r="A15" s="1"/>
      <c r="B15" s="146" t="s">
        <v>75</v>
      </c>
      <c r="C15" s="13"/>
      <c r="D15" s="147" t="str">
        <f>IF(COUNTIF($O$8:$O$13,100)&gt;=1,"ALTO",IF(COUNTIF($O$8:$O$13,10)&gt;=1,"MEDIO","BAJO"))</f>
        <v>MEDIO</v>
      </c>
      <c r="E15" s="148"/>
      <c r="F15" s="149"/>
      <c r="G15" s="149"/>
      <c r="H15" s="150"/>
      <c r="I15" s="148"/>
      <c r="J15" s="151"/>
      <c r="K15" s="150"/>
      <c r="L15" s="150"/>
      <c r="M15" s="148"/>
      <c r="N15" s="148"/>
      <c r="O15" s="130">
        <f>SUM(O8:O14)</f>
        <v>24</v>
      </c>
    </row>
    <row r="16" ht="4.5" customHeight="1">
      <c r="A16" s="1"/>
      <c r="B16" s="152"/>
      <c r="C16" s="153"/>
      <c r="D16" s="153"/>
      <c r="E16" s="148"/>
      <c r="F16" s="149"/>
      <c r="G16" s="149"/>
      <c r="H16" s="150"/>
      <c r="I16" s="148"/>
      <c r="J16" s="151"/>
      <c r="K16" s="150"/>
      <c r="L16" s="150"/>
      <c r="M16" s="148"/>
      <c r="N16" s="148"/>
      <c r="O16" s="1"/>
    </row>
    <row r="17">
      <c r="A17" s="1"/>
      <c r="B17" s="154" t="s">
        <v>76</v>
      </c>
      <c r="C17" s="155"/>
      <c r="D17" s="156">
        <v>43552.0</v>
      </c>
      <c r="E17" s="58"/>
      <c r="F17" s="58"/>
      <c r="G17" s="58"/>
      <c r="H17" s="58"/>
      <c r="I17" s="58"/>
      <c r="J17" s="58"/>
      <c r="K17" s="58"/>
      <c r="L17" s="58"/>
      <c r="M17" s="58"/>
      <c r="N17" s="155"/>
      <c r="O17" s="1"/>
    </row>
    <row r="18">
      <c r="A18" s="1"/>
      <c r="B18" s="157" t="s">
        <v>77</v>
      </c>
      <c r="C18" s="158"/>
      <c r="D18" s="159" t="s">
        <v>78</v>
      </c>
      <c r="E18" s="58"/>
      <c r="F18" s="58"/>
      <c r="G18" s="58"/>
      <c r="H18" s="58"/>
      <c r="I18" s="58"/>
      <c r="J18" s="58"/>
      <c r="K18" s="58"/>
      <c r="L18" s="58"/>
      <c r="M18" s="58"/>
      <c r="N18" s="155"/>
      <c r="O18" s="107"/>
    </row>
    <row r="19" ht="11.25" customHeight="1">
      <c r="A19" s="1"/>
      <c r="B19" s="152"/>
      <c r="C19" s="153"/>
      <c r="D19" s="153"/>
      <c r="E19" s="148"/>
      <c r="F19" s="160"/>
      <c r="G19" s="160"/>
      <c r="H19" s="161"/>
      <c r="I19" s="162"/>
      <c r="J19" s="163"/>
      <c r="K19" s="161"/>
      <c r="L19" s="161"/>
      <c r="M19" s="162"/>
      <c r="N19" s="162"/>
      <c r="O19" s="1"/>
    </row>
    <row r="20" ht="36.75" customHeight="1">
      <c r="A20" s="1"/>
      <c r="B20" s="164" t="s">
        <v>79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"/>
    </row>
    <row r="21" ht="11.25" customHeight="1">
      <c r="A21" s="1"/>
      <c r="B21" s="165"/>
      <c r="C21" s="153"/>
      <c r="D21" s="153"/>
      <c r="E21" s="148"/>
      <c r="F21" s="149"/>
      <c r="G21" s="149"/>
      <c r="H21" s="150"/>
      <c r="I21" s="148"/>
      <c r="J21" s="151"/>
      <c r="K21" s="150"/>
      <c r="L21" s="150"/>
      <c r="M21" s="148"/>
      <c r="N21" s="148"/>
      <c r="O21" s="1"/>
    </row>
    <row r="22" ht="24.75" customHeight="1">
      <c r="A22" s="1"/>
      <c r="B22" s="166" t="s">
        <v>80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"/>
    </row>
    <row r="23" ht="9.75" customHeight="1">
      <c r="A23" s="1"/>
      <c r="B23" s="167"/>
      <c r="C23" s="168"/>
      <c r="D23" s="151"/>
      <c r="E23" s="148"/>
      <c r="F23" s="149"/>
      <c r="G23" s="149"/>
      <c r="H23" s="150"/>
      <c r="I23" s="148"/>
      <c r="J23" s="151"/>
      <c r="K23" s="150"/>
      <c r="L23" s="150"/>
      <c r="M23" s="148"/>
      <c r="N23" s="148"/>
      <c r="O23" s="1"/>
    </row>
    <row r="24" ht="30.0" customHeight="1">
      <c r="A24" s="1"/>
      <c r="B24" s="169" t="s">
        <v>81</v>
      </c>
      <c r="C24" s="170" t="s">
        <v>82</v>
      </c>
      <c r="D24" s="171" t="s">
        <v>83</v>
      </c>
      <c r="E24" s="10"/>
      <c r="F24" s="10"/>
      <c r="G24" s="10"/>
      <c r="H24" s="10"/>
      <c r="I24" s="13"/>
      <c r="J24" s="171" t="s">
        <v>84</v>
      </c>
      <c r="K24" s="10"/>
      <c r="L24" s="10"/>
      <c r="M24" s="10"/>
      <c r="N24" s="13"/>
      <c r="O24" s="1"/>
    </row>
    <row r="25" ht="30.0" customHeight="1">
      <c r="A25" s="1"/>
      <c r="B25" s="172">
        <v>1.0</v>
      </c>
      <c r="C25" s="173">
        <v>43552.0</v>
      </c>
      <c r="D25" s="174" t="s">
        <v>85</v>
      </c>
      <c r="E25" s="58"/>
      <c r="F25" s="58"/>
      <c r="G25" s="58"/>
      <c r="H25" s="58"/>
      <c r="I25" s="89"/>
      <c r="J25" s="174" t="s">
        <v>86</v>
      </c>
      <c r="K25" s="58"/>
      <c r="L25" s="58"/>
      <c r="M25" s="58"/>
      <c r="N25" s="89"/>
      <c r="O25" s="1"/>
    </row>
    <row r="26" ht="11.25" customHeight="1">
      <c r="A26" s="1"/>
      <c r="B26" s="150"/>
      <c r="C26" s="153"/>
      <c r="D26" s="153"/>
      <c r="E26" s="148"/>
      <c r="F26" s="149"/>
      <c r="G26" s="149"/>
      <c r="H26" s="150"/>
      <c r="I26" s="148"/>
      <c r="J26" s="151"/>
      <c r="K26" s="150"/>
      <c r="L26" s="150"/>
      <c r="M26" s="148"/>
      <c r="N26" s="148"/>
      <c r="O26" s="1"/>
    </row>
    <row r="27" ht="11.25" customHeight="1">
      <c r="A27" s="1"/>
      <c r="B27" s="175" t="s">
        <v>44</v>
      </c>
      <c r="C27" s="137" t="s">
        <v>87</v>
      </c>
      <c r="D27" s="153"/>
      <c r="E27" s="148"/>
      <c r="F27" s="149"/>
      <c r="G27" s="149"/>
      <c r="H27" s="150"/>
      <c r="I27" s="148"/>
      <c r="J27" s="151"/>
      <c r="K27" s="150"/>
      <c r="L27" s="150"/>
      <c r="M27" s="148"/>
      <c r="N27" s="148"/>
      <c r="O27" s="1"/>
    </row>
    <row r="28" ht="11.25" customHeight="1">
      <c r="A28" s="1"/>
      <c r="B28" s="175" t="s">
        <v>49</v>
      </c>
      <c r="C28" s="137" t="s">
        <v>88</v>
      </c>
      <c r="D28" s="153"/>
      <c r="E28" s="148"/>
      <c r="F28" s="149"/>
      <c r="G28" s="149"/>
      <c r="H28" s="150"/>
      <c r="I28" s="148"/>
      <c r="J28" s="151"/>
      <c r="K28" s="150"/>
      <c r="L28" s="150"/>
      <c r="M28" s="148"/>
      <c r="N28" s="148"/>
      <c r="O28" s="1"/>
    </row>
    <row r="29" ht="11.25" customHeight="1">
      <c r="A29" s="1"/>
      <c r="B29" s="2"/>
      <c r="C29" s="3"/>
      <c r="D29" s="3"/>
      <c r="E29" s="1"/>
      <c r="F29" s="4"/>
      <c r="G29" s="4"/>
      <c r="H29" s="2"/>
      <c r="I29" s="1"/>
      <c r="J29" s="5"/>
      <c r="K29" s="2"/>
      <c r="L29" s="2"/>
      <c r="M29" s="1"/>
      <c r="N29" s="1"/>
      <c r="O29" s="1"/>
    </row>
  </sheetData>
  <mergeCells count="18">
    <mergeCell ref="B22:N22"/>
    <mergeCell ref="B20:N20"/>
    <mergeCell ref="D24:I24"/>
    <mergeCell ref="B23:C23"/>
    <mergeCell ref="D25:I25"/>
    <mergeCell ref="J24:N24"/>
    <mergeCell ref="J25:N25"/>
    <mergeCell ref="D5:I5"/>
    <mergeCell ref="B6:I6"/>
    <mergeCell ref="J3:L5"/>
    <mergeCell ref="B17:C17"/>
    <mergeCell ref="B18:C18"/>
    <mergeCell ref="B3:C5"/>
    <mergeCell ref="B15:C15"/>
    <mergeCell ref="D4:I4"/>
    <mergeCell ref="D3:I3"/>
    <mergeCell ref="D17:N17"/>
    <mergeCell ref="D18:N18"/>
  </mergeCells>
  <conditionalFormatting sqref="H8:H13">
    <cfRule type="containsText" dxfId="0" priority="1" operator="containsText" text="B">
      <formula>NOT(ISERROR(SEARCH(("B"),(H8))))</formula>
    </cfRule>
  </conditionalFormatting>
  <conditionalFormatting sqref="H8:H13">
    <cfRule type="containsText" dxfId="1" priority="2" operator="containsText" text="M">
      <formula>NOT(ISERROR(SEARCH(("M"),(H8))))</formula>
    </cfRule>
  </conditionalFormatting>
  <conditionalFormatting sqref="H8:H13">
    <cfRule type="containsText" dxfId="2" priority="3" operator="containsText" text="A">
      <formula>NOT(ISERROR(SEARCH(("A"),(H8))))</formula>
    </cfRule>
  </conditionalFormatting>
  <conditionalFormatting sqref="M9:M13">
    <cfRule type="containsText" dxfId="0" priority="4" operator="containsText" text="BAJO">
      <formula>NOT(ISERROR(SEARCH(("BAJO"),(M9))))</formula>
    </cfRule>
  </conditionalFormatting>
  <conditionalFormatting sqref="M9:M13">
    <cfRule type="containsText" dxfId="1" priority="5" operator="containsText" text="MEDIO">
      <formula>NOT(ISERROR(SEARCH(("MEDIO"),(M9))))</formula>
    </cfRule>
  </conditionalFormatting>
  <conditionalFormatting sqref="M9:M13">
    <cfRule type="containsText" dxfId="2" priority="6" operator="containsText" text="ALTO">
      <formula>NOT(ISERROR(SEARCH(("ALTO"),(M9))))</formula>
    </cfRule>
  </conditionalFormatting>
  <conditionalFormatting sqref="M8:M13">
    <cfRule type="containsText" dxfId="0" priority="7" operator="containsText" text="BAJO">
      <formula>NOT(ISERROR(SEARCH(("BAJO"),(M8))))</formula>
    </cfRule>
  </conditionalFormatting>
  <conditionalFormatting sqref="M8:M13">
    <cfRule type="containsText" dxfId="1" priority="8" operator="containsText" text="MEDIO">
      <formula>NOT(ISERROR(SEARCH(("MEDIO"),(M8))))</formula>
    </cfRule>
  </conditionalFormatting>
  <conditionalFormatting sqref="M8:M13">
    <cfRule type="containsText" dxfId="2" priority="9" operator="containsText" text="ALTO">
      <formula>NOT(ISERROR(SEARCH(("ALTO"),(M8))))</formula>
    </cfRule>
  </conditionalFormatting>
  <conditionalFormatting sqref="D15">
    <cfRule type="containsText" dxfId="0" priority="10" operator="containsText" text="B">
      <formula>NOT(ISERROR(SEARCH(("B"),(D15))))</formula>
    </cfRule>
  </conditionalFormatting>
  <conditionalFormatting sqref="D15">
    <cfRule type="containsText" dxfId="1" priority="11" operator="containsText" text="M">
      <formula>NOT(ISERROR(SEARCH(("M"),(D15))))</formula>
    </cfRule>
  </conditionalFormatting>
  <conditionalFormatting sqref="D15">
    <cfRule type="containsText" dxfId="2" priority="12" operator="containsText" text="A">
      <formula>NOT(ISERROR(SEARCH(("A"),(D15))))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3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3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3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75" customHeight="1">
      <c r="A3" s="8"/>
      <c r="B3" s="49" t="s">
        <v>7</v>
      </c>
      <c r="C3" s="10"/>
      <c r="D3" s="10"/>
      <c r="E3" s="1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4.75" customHeight="1">
      <c r="A5" s="8"/>
      <c r="B5" s="51" t="s">
        <v>4</v>
      </c>
      <c r="C5" s="53" t="s">
        <v>5</v>
      </c>
      <c r="D5" s="53" t="s">
        <v>1</v>
      </c>
      <c r="E5" s="55" t="s">
        <v>2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70" t="s">
        <v>9</v>
      </c>
      <c r="C6" s="71">
        <v>3.0</v>
      </c>
      <c r="D6" s="72" t="s">
        <v>15</v>
      </c>
      <c r="E6" s="73" t="s">
        <v>16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75" t="s">
        <v>17</v>
      </c>
      <c r="C7" s="77">
        <v>2.0</v>
      </c>
      <c r="D7" s="78" t="s">
        <v>20</v>
      </c>
      <c r="E7" s="79" t="s">
        <v>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0" t="s">
        <v>22</v>
      </c>
      <c r="C8" s="81">
        <v>1.0</v>
      </c>
      <c r="D8" s="82" t="s">
        <v>23</v>
      </c>
      <c r="E8" s="83" t="s">
        <v>24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4.75" customHeight="1">
      <c r="A10" s="8"/>
      <c r="B10" s="84" t="s">
        <v>25</v>
      </c>
      <c r="C10" s="10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5" t="s">
        <v>5</v>
      </c>
      <c r="C12" s="86" t="s">
        <v>26</v>
      </c>
      <c r="D12" s="1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7">
        <v>1.0</v>
      </c>
      <c r="C13" s="88" t="s">
        <v>27</v>
      </c>
      <c r="D13" s="8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91">
        <v>2.0</v>
      </c>
      <c r="C14" s="93" t="s">
        <v>28</v>
      </c>
      <c r="D14" s="94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91">
        <v>3.0</v>
      </c>
      <c r="C15" s="93" t="s">
        <v>29</v>
      </c>
      <c r="D15" s="94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91">
        <v>4.0</v>
      </c>
      <c r="C16" s="93" t="s">
        <v>30</v>
      </c>
      <c r="D16" s="94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98">
        <v>5.0</v>
      </c>
      <c r="C17" s="100" t="s">
        <v>33</v>
      </c>
      <c r="D17" s="102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4.75" customHeight="1">
      <c r="A2" s="7"/>
      <c r="B2" s="7"/>
      <c r="C2" s="9" t="s">
        <v>0</v>
      </c>
      <c r="D2" s="10"/>
      <c r="E2" s="10"/>
      <c r="F2" s="10"/>
      <c r="G2" s="10"/>
      <c r="H2" s="10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7"/>
      <c r="B4" s="7"/>
      <c r="C4" s="16"/>
      <c r="D4" s="18"/>
      <c r="E4" s="18"/>
      <c r="F4" s="18"/>
      <c r="G4" s="18"/>
      <c r="H4" s="18"/>
      <c r="I4" s="2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49.5" customHeight="1">
      <c r="A5" s="7"/>
      <c r="B5" s="7"/>
      <c r="C5" s="22"/>
      <c r="D5" s="23" t="s">
        <v>1</v>
      </c>
      <c r="E5" s="24">
        <v>3.0</v>
      </c>
      <c r="F5" s="25">
        <v>3.0</v>
      </c>
      <c r="G5" s="26">
        <v>6.0</v>
      </c>
      <c r="H5" s="27">
        <v>9.0</v>
      </c>
      <c r="I5" s="2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49.5" customHeight="1">
      <c r="A6" s="7"/>
      <c r="B6" s="7"/>
      <c r="C6" s="22"/>
      <c r="D6" s="29"/>
      <c r="E6" s="24">
        <v>2.0</v>
      </c>
      <c r="F6" s="30">
        <v>2.0</v>
      </c>
      <c r="G6" s="31">
        <v>4.0</v>
      </c>
      <c r="H6" s="32">
        <v>6.0</v>
      </c>
      <c r="I6" s="2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49.5" customHeight="1">
      <c r="A7" s="7"/>
      <c r="B7" s="7"/>
      <c r="C7" s="22"/>
      <c r="D7" s="33"/>
      <c r="E7" s="24">
        <v>1.0</v>
      </c>
      <c r="F7" s="34">
        <v>1.0</v>
      </c>
      <c r="G7" s="35">
        <v>2.0</v>
      </c>
      <c r="H7" s="36">
        <v>3.0</v>
      </c>
      <c r="I7" s="2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7"/>
      <c r="B8" s="7"/>
      <c r="C8" s="22"/>
      <c r="D8" s="7"/>
      <c r="E8" s="7"/>
      <c r="F8" s="24">
        <v>1.0</v>
      </c>
      <c r="G8" s="24">
        <v>2.0</v>
      </c>
      <c r="H8" s="24">
        <v>3.0</v>
      </c>
      <c r="I8" s="3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7"/>
      <c r="B9" s="7"/>
      <c r="C9" s="22"/>
      <c r="D9" s="7"/>
      <c r="E9" s="7"/>
      <c r="F9" s="38" t="s">
        <v>2</v>
      </c>
      <c r="G9" s="10"/>
      <c r="H9" s="13"/>
      <c r="I9" s="3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39"/>
      <c r="D10" s="40"/>
      <c r="E10" s="40"/>
      <c r="F10" s="41"/>
      <c r="G10" s="41"/>
      <c r="H10" s="41"/>
      <c r="I10" s="4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7"/>
      <c r="B11" s="7"/>
      <c r="C11" s="7"/>
      <c r="D11" s="7"/>
      <c r="E11" s="7"/>
      <c r="F11" s="7"/>
      <c r="G11" s="7"/>
      <c r="H11" s="4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44" t="s">
        <v>3</v>
      </c>
      <c r="D12" s="45"/>
      <c r="E12" s="45"/>
      <c r="F12" s="45"/>
      <c r="G12" s="46"/>
      <c r="H12" s="47" t="s">
        <v>4</v>
      </c>
      <c r="I12" s="48" t="s">
        <v>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7"/>
      <c r="B13" s="7"/>
      <c r="C13" s="57" t="s">
        <v>6</v>
      </c>
      <c r="D13" s="58"/>
      <c r="E13" s="58"/>
      <c r="F13" s="58"/>
      <c r="G13" s="59"/>
      <c r="H13" s="60" t="s">
        <v>10</v>
      </c>
      <c r="I13" s="61">
        <v>3.0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7"/>
      <c r="B14" s="7"/>
      <c r="C14" s="62" t="s">
        <v>11</v>
      </c>
      <c r="D14" s="52"/>
      <c r="E14" s="52"/>
      <c r="F14" s="52"/>
      <c r="G14" s="63"/>
      <c r="H14" s="64" t="s">
        <v>12</v>
      </c>
      <c r="I14" s="65">
        <v>2.0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7"/>
      <c r="B15" s="7"/>
      <c r="C15" s="66" t="s">
        <v>13</v>
      </c>
      <c r="D15" s="67"/>
      <c r="E15" s="67"/>
      <c r="F15" s="67"/>
      <c r="G15" s="68"/>
      <c r="H15" s="34" t="s">
        <v>14</v>
      </c>
      <c r="I15" s="69">
        <v>1.0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4.75" customHeight="1">
      <c r="A2" s="7"/>
      <c r="B2" s="7"/>
      <c r="C2" s="9" t="s">
        <v>89</v>
      </c>
      <c r="D2" s="10"/>
      <c r="E2" s="10"/>
      <c r="F2" s="10"/>
      <c r="G2" s="10"/>
      <c r="H2" s="10"/>
      <c r="I2" s="10"/>
      <c r="J2" s="10"/>
      <c r="K2" s="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9.75" customHeight="1">
      <c r="A4" s="7"/>
      <c r="B4" s="7"/>
      <c r="C4" s="16"/>
      <c r="D4" s="18"/>
      <c r="E4" s="176" t="s">
        <v>90</v>
      </c>
      <c r="F4" s="18"/>
      <c r="G4" s="18"/>
      <c r="H4" s="18"/>
      <c r="I4" s="18"/>
      <c r="J4" s="18"/>
      <c r="K4" s="2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49.5" customHeight="1">
      <c r="A5" s="7"/>
      <c r="B5" s="7"/>
      <c r="C5" s="22"/>
      <c r="D5" s="23" t="s">
        <v>91</v>
      </c>
      <c r="E5" s="177">
        <v>3.0</v>
      </c>
      <c r="F5" s="178">
        <v>3.0</v>
      </c>
      <c r="G5" s="26">
        <v>6.0</v>
      </c>
      <c r="H5" s="179">
        <v>9.0</v>
      </c>
      <c r="I5" s="179">
        <v>12.0</v>
      </c>
      <c r="J5" s="27">
        <v>15.0</v>
      </c>
      <c r="K5" s="2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49.5" customHeight="1">
      <c r="A6" s="7"/>
      <c r="B6" s="7"/>
      <c r="C6" s="22"/>
      <c r="D6" s="29"/>
      <c r="E6" s="177">
        <v>2.0</v>
      </c>
      <c r="F6" s="30">
        <v>2.0</v>
      </c>
      <c r="G6" s="31">
        <v>4.0</v>
      </c>
      <c r="H6" s="31">
        <v>6.0</v>
      </c>
      <c r="I6" s="31">
        <v>8.0</v>
      </c>
      <c r="J6" s="180">
        <v>10.0</v>
      </c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49.5" customHeight="1">
      <c r="A7" s="7"/>
      <c r="B7" s="7"/>
      <c r="C7" s="22"/>
      <c r="D7" s="33"/>
      <c r="E7" s="177">
        <v>1.0</v>
      </c>
      <c r="F7" s="34">
        <v>1.0</v>
      </c>
      <c r="G7" s="35">
        <v>2.0</v>
      </c>
      <c r="H7" s="35">
        <v>3.0</v>
      </c>
      <c r="I7" s="181">
        <v>4.0</v>
      </c>
      <c r="J7" s="36">
        <v>5.0</v>
      </c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7"/>
      <c r="B8" s="7"/>
      <c r="C8" s="22"/>
      <c r="D8" s="7"/>
      <c r="E8" s="7"/>
      <c r="F8" s="177">
        <v>1.0</v>
      </c>
      <c r="G8" s="177">
        <v>2.0</v>
      </c>
      <c r="H8" s="177">
        <v>3.0</v>
      </c>
      <c r="I8" s="177">
        <v>4.0</v>
      </c>
      <c r="J8" s="177">
        <v>5.0</v>
      </c>
      <c r="K8" s="28"/>
      <c r="L8" s="7"/>
      <c r="M8" s="18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9.75" customHeight="1">
      <c r="A9" s="7"/>
      <c r="B9" s="7"/>
      <c r="C9" s="22"/>
      <c r="D9" s="7"/>
      <c r="E9" s="7"/>
      <c r="F9" s="183"/>
      <c r="G9" s="183"/>
      <c r="H9" s="183"/>
      <c r="I9" s="183"/>
      <c r="J9" s="183"/>
      <c r="K9" s="28"/>
      <c r="L9" s="7"/>
      <c r="M9" s="18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7"/>
      <c r="B10" s="7"/>
      <c r="C10" s="22"/>
      <c r="D10" s="7"/>
      <c r="E10" s="7"/>
      <c r="F10" s="38" t="s">
        <v>92</v>
      </c>
      <c r="G10" s="10"/>
      <c r="H10" s="10"/>
      <c r="I10" s="10"/>
      <c r="J10" s="13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39"/>
      <c r="D11" s="40"/>
      <c r="E11" s="40"/>
      <c r="F11" s="40"/>
      <c r="G11" s="40"/>
      <c r="H11" s="40"/>
      <c r="I11" s="40"/>
      <c r="J11" s="40"/>
      <c r="K11" s="18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7"/>
      <c r="B13" s="7"/>
      <c r="C13" s="185" t="s">
        <v>93</v>
      </c>
      <c r="D13" s="10"/>
      <c r="E13" s="10"/>
      <c r="F13" s="10"/>
      <c r="G13" s="10"/>
      <c r="H13" s="10"/>
      <c r="I13" s="10"/>
      <c r="J13" s="10"/>
      <c r="K13" s="1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49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49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49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