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yellowbrickdata-my.sharepoint.com/personal/doron_enav_yellowbrick_com/Documents/GitHub/fork/YbEasyCli/sql/sysviews_yb5/"/>
    </mc:Choice>
  </mc:AlternateContent>
  <xr:revisionPtr revIDLastSave="46" documentId="8_{FE4CD505-CADD-4A8B-9CB5-0CFF69E01770}" xr6:coauthVersionLast="47" xr6:coauthVersionMax="47" xr10:uidLastSave="{CC64D19B-5275-4160-9AE6-63DBC9BB487A}"/>
  <bookViews>
    <workbookView xWindow="-16800" yWindow="-17985" windowWidth="29325" windowHeight="17265" tabRatio="639" activeTab="1" xr2:uid="{00000000-000D-0000-FFFF-FFFF00000000}"/>
  </bookViews>
  <sheets>
    <sheet name="About" sheetId="8" r:id="rId1"/>
    <sheet name="WLM_PivotTable" sheetId="12" r:id="rId2"/>
    <sheet name="Performance_PivotTable" sheetId="4" r:id="rId3"/>
    <sheet name="Notes" sheetId="9" r:id="rId4"/>
    <sheet name="Scratch" sheetId="13" r:id="rId5"/>
    <sheet name="PivotData" sheetId="3" r:id="rId6"/>
  </sheets>
  <definedNames>
    <definedName name="PivotTableFormula">OFFSET(PivotData!$A$1,0,0,COUNTA(PivotData!$A:$A),55)</definedName>
    <definedName name="Reserve_GiB">Notes!$F$5:$F$8</definedName>
    <definedName name="WLM_GiB">Notes!$E$5:$E$8</definedName>
    <definedName name="Worker_GiB">Notes!$D$5:$D$8</definedName>
    <definedName name="worker_GiB_Lookup">Notes!$D$4:$F$8</definedName>
  </definedNames>
  <calcPr calcId="191029"/>
  <pivotCaches>
    <pivotCache cacheId="171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4" i="9" l="1"/>
  <c r="B45" i="9"/>
  <c r="B46" i="9"/>
  <c r="B47" i="9"/>
  <c r="B48" i="9"/>
  <c r="B43" i="9"/>
  <c r="G6" i="9"/>
  <c r="G7" i="9"/>
  <c r="G8" i="9"/>
  <c r="H8" i="9" s="1"/>
  <c r="G5" i="9"/>
  <c r="H5" i="9" s="1"/>
  <c r="J5" i="9"/>
  <c r="H6" i="9"/>
  <c r="H7" i="9"/>
  <c r="F30" i="9"/>
  <c r="E30" i="9"/>
  <c r="F15" i="9"/>
  <c r="E15" i="9"/>
  <c r="D38" i="9"/>
  <c r="C38" i="9"/>
  <c r="B38" i="9"/>
  <c r="B37" i="9" s="1"/>
  <c r="F36" i="9"/>
  <c r="E36" i="9"/>
  <c r="F35" i="9"/>
  <c r="E35" i="9"/>
  <c r="F34" i="9"/>
  <c r="E34" i="9"/>
  <c r="F33" i="9"/>
  <c r="E33" i="9"/>
  <c r="F32" i="9"/>
  <c r="E32" i="9"/>
  <c r="F31" i="9"/>
  <c r="E31" i="9"/>
  <c r="F29" i="9"/>
  <c r="E29" i="9"/>
  <c r="B23" i="9"/>
  <c r="F16" i="9"/>
  <c r="F17" i="9"/>
  <c r="F18" i="9"/>
  <c r="F19" i="9"/>
  <c r="F20" i="9"/>
  <c r="F21" i="9"/>
  <c r="F14" i="9"/>
  <c r="E16" i="9"/>
  <c r="E17" i="9"/>
  <c r="E18" i="9"/>
  <c r="E19" i="9"/>
  <c r="E20" i="9"/>
  <c r="E21" i="9"/>
  <c r="E14" i="9"/>
  <c r="D23" i="9"/>
  <c r="F6" i="9"/>
  <c r="F5" i="9"/>
  <c r="D28" i="9" s="1"/>
  <c r="D37" i="9" s="1"/>
  <c r="F8" i="9"/>
  <c r="F7" i="9"/>
  <c r="C23" i="9"/>
  <c r="D13" i="9" l="1"/>
  <c r="D22" i="9" s="1"/>
  <c r="E38" i="9"/>
  <c r="F38" i="9"/>
  <c r="E23" i="9"/>
  <c r="F23" i="9"/>
  <c r="B22" i="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613FEB1-149C-4EF4-A40D-FE8E319888A2}" keepAlive="1" name="Query - log_query_pivot_p_20210409_2week_norcross" description="Connection to the 'log_query_pivot_p_20210409_2week_norcross' query in the workbook." type="5" refreshedVersion="7" background="1" saveData="1">
    <dbPr connection="Provider=Microsoft.Mashup.OleDb.1;Data Source=$Workbook$;Location=log_query_pivot_p_20210409_2week_norcross;Extended Properties=&quot;&quot;" command="SELECT * FROM [log_query_pivot_p_20210409_2week_norcross]"/>
  </connection>
</connections>
</file>

<file path=xl/sharedStrings.xml><?xml version="1.0" encoding="utf-8"?>
<sst xmlns="http://schemas.openxmlformats.org/spreadsheetml/2006/main" count="754" uniqueCount="402">
  <si>
    <t>pool</t>
  </si>
  <si>
    <t>spill</t>
  </si>
  <si>
    <t>stmts</t>
  </si>
  <si>
    <t>err</t>
  </si>
  <si>
    <t>Grand Total</t>
  </si>
  <si>
    <t>(All)</t>
  </si>
  <si>
    <t>dow</t>
  </si>
  <si>
    <t>hour</t>
  </si>
  <si>
    <t>stmt_type</t>
  </si>
  <si>
    <t>qued</t>
  </si>
  <si>
    <t>mx_q_sec</t>
  </si>
  <si>
    <t>mx_exe_sec</t>
  </si>
  <si>
    <t>mx_run_sec</t>
  </si>
  <si>
    <t>mx_mb</t>
  </si>
  <si>
    <t>week_begin</t>
  </si>
  <si>
    <t>date</t>
  </si>
  <si>
    <t>confidence</t>
  </si>
  <si>
    <t>tot_q_sec</t>
  </si>
  <si>
    <t>tot_exe_sec</t>
  </si>
  <si>
    <t>tot_run_sec</t>
  </si>
  <si>
    <t>tot_mb</t>
  </si>
  <si>
    <t>tot_spl_mb</t>
  </si>
  <si>
    <t>cnfdnc</t>
  </si>
  <si>
    <t>spilled</t>
  </si>
  <si>
    <t>yyyy</t>
  </si>
  <si>
    <t>mon</t>
  </si>
  <si>
    <t>day</t>
  </si>
  <si>
    <t>m</t>
  </si>
  <si>
    <t>Revision History</t>
  </si>
  <si>
    <t>About</t>
  </si>
  <si>
    <t>Usage</t>
  </si>
  <si>
    <t>status</t>
  </si>
  <si>
    <t>app_name</t>
  </si>
  <si>
    <t>tags</t>
  </si>
  <si>
    <t>mx_spl_mb</t>
  </si>
  <si>
    <t>slots</t>
  </si>
  <si>
    <t>This is a pivot table driven from the data generated by the sysviews procedure "log_query_pivot_p()"</t>
  </si>
  <si>
    <t>Date</t>
  </si>
  <si>
    <t>Comment</t>
  </si>
  <si>
    <t>YBDW Versions</t>
  </si>
  <si>
    <t>Worksheets</t>
  </si>
  <si>
    <t>WLM_PivotTable</t>
  </si>
  <si>
    <t>PasteSpecial "Values Only" the data into the sheet WLM_PiviotData overwriting/appending the existing data.</t>
  </si>
  <si>
    <t>WLM_PivotData</t>
  </si>
  <si>
    <t>Pivot table. Source is data in sheet WLM_PivotData</t>
  </si>
  <si>
    <t>High level Summary</t>
  </si>
  <si>
    <r>
      <t>pyarrow.csv</t>
    </r>
    <r>
      <rPr>
        <sz val="11"/>
        <color theme="1"/>
        <rFont val="Calibri"/>
        <family val="2"/>
        <scheme val="minor"/>
      </rPr>
      <t xml:space="preserve"> or </t>
    </r>
    <r>
      <rPr>
        <b/>
        <sz val="11"/>
        <color theme="1"/>
        <rFont val="Calibri"/>
        <family val="2"/>
        <scheme val="minor"/>
      </rPr>
      <t>pandas.csv</t>
    </r>
  </si>
  <si>
    <t>Column</t>
  </si>
  <si>
    <t>Type</t>
  </si>
  <si>
    <t>Description</t>
  </si>
  <si>
    <t>INTEGER</t>
  </si>
  <si>
    <t>Year as 4 digit int</t>
  </si>
  <si>
    <t>Month nymber as int</t>
  </si>
  <si>
    <t>VARCHAR (16)</t>
  </si>
  <si>
    <t>Month name</t>
  </si>
  <si>
    <t>DATE</t>
  </si>
  <si>
    <t>Date of Sunday that begins the week.</t>
  </si>
  <si>
    <t>Date of statements begin</t>
  </si>
  <si>
    <t>Day of week as integer</t>
  </si>
  <si>
    <t>Day of week name</t>
  </si>
  <si>
    <t>VARCHAR (23)</t>
  </si>
  <si>
    <t>Hour of day as text. i.e. 6:00</t>
  </si>
  <si>
    <t>VARCHAR (128)</t>
  </si>
  <si>
    <t>Name of WLM pool</t>
  </si>
  <si>
    <t>VARCHAR (255)</t>
  </si>
  <si>
    <t>00000' if no error, error number and description otherwise</t>
  </si>
  <si>
    <t>Role/user executing the statement</t>
  </si>
  <si>
    <t>Application anme property up to the first blank space</t>
  </si>
  <si>
    <t>ybd_query_tags property up to the first ":'</t>
  </si>
  <si>
    <t>A subset of statement types; some statement types are grouped together.</t>
  </si>
  <si>
    <t>Actual memory used in power of 2 GB increments.</t>
  </si>
  <si>
    <t>Planner confidence: high, or none. Backend statements only.</t>
  </si>
  <si>
    <t>Planner estimated memory in power of 2GB increments.</t>
  </si>
  <si>
    <t>'y' or 'n'</t>
  </si>
  <si>
    <t>BIGINT</t>
  </si>
  <si>
    <t>Count of statements in grouping</t>
  </si>
  <si>
    <t>Count of statements in grouping that generated errors.</t>
  </si>
  <si>
    <t>Count of statements queued by WLM.</t>
  </si>
  <si>
    <t>Count of statements that spilled to disk</t>
  </si>
  <si>
    <t>Maximum statement queueing in seconds for the group</t>
  </si>
  <si>
    <t>Total statement queueing in seconds for the group. Used to compute averages.</t>
  </si>
  <si>
    <t>Maximum statement cpu execution in seconds for the group</t>
  </si>
  <si>
    <t>Total statement cpu execution in seconds for the group. Used to compute averages.</t>
  </si>
  <si>
    <t>Maximum statement run (clock) time in seconds for the group</t>
  </si>
  <si>
    <t>Total statement run (clock) time in seconds for the group. Used to compute averages.</t>
  </si>
  <si>
    <t>NUMERIC (16, 0)</t>
  </si>
  <si>
    <t>Maximum statement memory usage on worker in MB for the group</t>
  </si>
  <si>
    <t>Total statement memory usage on worker in group. Used to compute averages.</t>
  </si>
  <si>
    <t>Maximum statement spill in MB across all workers for the group</t>
  </si>
  <si>
    <t>Added Exe_Hr_Tot and Exe_Hr_Pct columns to PivotTable values</t>
  </si>
  <si>
    <t>5.x</t>
  </si>
  <si>
    <t>Updated to 5.x from 4.x version</t>
  </si>
  <si>
    <t>Revision</t>
  </si>
  <si>
    <t>YB Versions</t>
  </si>
  <si>
    <t>There is a separate spreadsheet for version 3.x &amp; 4.x</t>
  </si>
  <si>
    <t>Added granted GB group column</t>
  </si>
  <si>
    <t>system</t>
  </si>
  <si>
    <t>Memory granted in power of 2 GB increments.</t>
  </si>
  <si>
    <t>username</t>
  </si>
  <si>
    <t>gb_grp</t>
  </si>
  <si>
    <t>grnt_gb_grp</t>
  </si>
  <si>
    <t>est_gb_grp</t>
  </si>
  <si>
    <t>Version</t>
  </si>
  <si>
    <t>mx_io_wt_sec</t>
  </si>
  <si>
    <t>tot_io_wt_sec</t>
  </si>
  <si>
    <t>tot_rows</t>
  </si>
  <si>
    <t>mx_rows</t>
  </si>
  <si>
    <t>5.0 - 5.4</t>
  </si>
  <si>
    <t>Added rows and IO Wait</t>
  </si>
  <si>
    <t>admin</t>
  </si>
  <si>
    <t>small</t>
  </si>
  <si>
    <t>large</t>
  </si>
  <si>
    <t>GiB/Worker</t>
  </si>
  <si>
    <t>GiB/Qry@Mx</t>
  </si>
  <si>
    <t>Added stmt_pct</t>
  </si>
  <si>
    <t>mx_cpu_sec</t>
  </si>
  <si>
    <t>tot_cpu_sec</t>
  </si>
  <si>
    <t xml:space="preserve">yyyy          </t>
  </si>
  <si>
    <t xml:space="preserve">m             </t>
  </si>
  <si>
    <t xml:space="preserve">mon           </t>
  </si>
  <si>
    <t xml:space="preserve">week_begin    </t>
  </si>
  <si>
    <t xml:space="preserve">date        </t>
  </si>
  <si>
    <t xml:space="preserve">dow           </t>
  </si>
  <si>
    <t xml:space="preserve">day           </t>
  </si>
  <si>
    <t xml:space="preserve">hour          </t>
  </si>
  <si>
    <t xml:space="preserve">pool          </t>
  </si>
  <si>
    <t xml:space="preserve">slots         </t>
  </si>
  <si>
    <t xml:space="preserve">status        </t>
  </si>
  <si>
    <t xml:space="preserve">username      </t>
  </si>
  <si>
    <t xml:space="preserve">app_name      </t>
  </si>
  <si>
    <t xml:space="preserve">tags          </t>
  </si>
  <si>
    <t xml:space="preserve">stmt_type     </t>
  </si>
  <si>
    <t xml:space="preserve">gb_grp        </t>
  </si>
  <si>
    <t xml:space="preserve">grnt_gb_grp   </t>
  </si>
  <si>
    <t xml:space="preserve">confidence    </t>
  </si>
  <si>
    <t xml:space="preserve">est_gb_grp    </t>
  </si>
  <si>
    <t xml:space="preserve">spill         </t>
  </si>
  <si>
    <t xml:space="preserve">stmts         </t>
  </si>
  <si>
    <t xml:space="preserve">err           </t>
  </si>
  <si>
    <t xml:space="preserve">qued          </t>
  </si>
  <si>
    <t xml:space="preserve">spilled       </t>
  </si>
  <si>
    <t xml:space="preserve">mx_rows       </t>
  </si>
  <si>
    <t xml:space="preserve">tot_rows      </t>
  </si>
  <si>
    <t xml:space="preserve">mx_q_sec      </t>
  </si>
  <si>
    <t xml:space="preserve">tot_q_sec     </t>
  </si>
  <si>
    <t xml:space="preserve">mx_cpu_sec    </t>
  </si>
  <si>
    <t xml:space="preserve">tot_cpu_sec   </t>
  </si>
  <si>
    <t xml:space="preserve">mx_io_wt_sec  </t>
  </si>
  <si>
    <t xml:space="preserve">tot_io_wt_sec </t>
  </si>
  <si>
    <t xml:space="preserve">mx_exe_sec    </t>
  </si>
  <si>
    <t xml:space="preserve">tot_exe_sec   </t>
  </si>
  <si>
    <t xml:space="preserve">mx_run_sec    </t>
  </si>
  <si>
    <t xml:space="preserve">tot_run_sec   </t>
  </si>
  <si>
    <t xml:space="preserve">mx_mb         </t>
  </si>
  <si>
    <t xml:space="preserve">tot_mb        </t>
  </si>
  <si>
    <t xml:space="preserve">mx_spl_mb     </t>
  </si>
  <si>
    <t xml:space="preserve">tot_spl_mb    </t>
  </si>
  <si>
    <t xml:space="preserve">INTEGER </t>
  </si>
  <si>
    <t>NUMERIC (28, 0)</t>
  </si>
  <si>
    <t>NUMERIC (16, 2)</t>
  </si>
  <si>
    <t>Reordering of columns</t>
  </si>
  <si>
    <t>Updated formatting of numeric metrics</t>
  </si>
  <si>
    <t>Max rows inserted/updated/deleted of stmts in grouping.</t>
  </si>
  <si>
    <t>Total rows inserted/updated/deleted of stmts in grouping.</t>
  </si>
  <si>
    <t>Maximum statement IO wait in seconds for the group</t>
  </si>
  <si>
    <t>Total statement IO wait in seconds for the group. Used to compute averages.</t>
  </si>
  <si>
    <t xml:space="preserve">Maximum statement slice time; cpu secs + io wait secs. </t>
  </si>
  <si>
    <t>Total statement slice time; cpu secs + io wait secs. Used to compute averages.</t>
  </si>
  <si>
    <t>Total of statement max spill in MB across all workers for the group. Used to compute averages.</t>
  </si>
  <si>
    <t>Number of active slots in pool for the grouping. Probalby not what you think and of very limited use.</t>
  </si>
  <si>
    <t>mx_prep_sec</t>
  </si>
  <si>
    <t>tot_prep_sec</t>
  </si>
  <si>
    <t>mx_spool_sec</t>
  </si>
  <si>
    <t>tot_spool_sec</t>
  </si>
  <si>
    <t>mx_clnt_sec</t>
  </si>
  <si>
    <t>tot_clnt_sec</t>
  </si>
  <si>
    <t>2021.05.08 (v2.0)</t>
  </si>
  <si>
    <t>2022.02.23 (v2.1)</t>
  </si>
  <si>
    <t>2022.08.28 (v3.0)</t>
  </si>
  <si>
    <t>2023.12.01 (v4.0)</t>
  </si>
  <si>
    <t>2023.12.04 (v4.1)</t>
  </si>
  <si>
    <t>2023.12.05 (v5.0)</t>
  </si>
  <si>
    <t>Added cpu sp query cols and max, avg, and total pivot cols</t>
  </si>
  <si>
    <t>W/P/B*</t>
  </si>
  <si>
    <t>* W=WLM Pivot Only, P=Performance Pivot Only, B=Both Pivot Tables</t>
  </si>
  <si>
    <t>2023.03.13 (v3.1)</t>
  </si>
  <si>
    <t>Pivot Table Measures</t>
  </si>
  <si>
    <t>RowsTot</t>
  </si>
  <si>
    <t>StmtsTot</t>
  </si>
  <si>
    <t>Errs</t>
  </si>
  <si>
    <t>RowsMx</t>
  </si>
  <si>
    <t>QueTot</t>
  </si>
  <si>
    <t>SpllTot</t>
  </si>
  <si>
    <t>PrepSecMx</t>
  </si>
  <si>
    <t>QueSecMx</t>
  </si>
  <si>
    <t>CpuSecAv</t>
  </si>
  <si>
    <t>CpuSecMx</t>
  </si>
  <si>
    <t>IoWtSecMx</t>
  </si>
  <si>
    <t>ExeSecMx</t>
  </si>
  <si>
    <t>RunSecAv</t>
  </si>
  <si>
    <t>RunSecMx</t>
  </si>
  <si>
    <t>SpoolSecMx</t>
  </si>
  <si>
    <t>MbMx</t>
  </si>
  <si>
    <t>ClntSecMx</t>
  </si>
  <si>
    <t>Stmt%</t>
  </si>
  <si>
    <t>Spll%</t>
  </si>
  <si>
    <t>Que%</t>
  </si>
  <si>
    <t>IoWtHr%</t>
  </si>
  <si>
    <t>ExeHr%</t>
  </si>
  <si>
    <t>RunHr%</t>
  </si>
  <si>
    <t>CpuHrTot</t>
  </si>
  <si>
    <t>ExeHrTot</t>
  </si>
  <si>
    <t>IoWtHrTot</t>
  </si>
  <si>
    <t>RunHrTot</t>
  </si>
  <si>
    <t>Num Workers</t>
  </si>
  <si>
    <t>Worker GiB *</t>
  </si>
  <si>
    <t>WLM GiB</t>
  </si>
  <si>
    <t>Worker GiB</t>
  </si>
  <si>
    <t>reserved</t>
  </si>
  <si>
    <t>Remainder</t>
  </si>
  <si>
    <t>Concurr Max</t>
  </si>
  <si>
    <t>Concurr Min</t>
  </si>
  <si>
    <t>Reserve GiB</t>
  </si>
  <si>
    <t>TOTAL</t>
  </si>
  <si>
    <t>medium</t>
  </si>
  <si>
    <t>Name: Default</t>
  </si>
  <si>
    <t>SpllMbMx</t>
  </si>
  <si>
    <t>RowsAv</t>
  </si>
  <si>
    <t>PrepSecAv</t>
  </si>
  <si>
    <t>IoWtSecAv</t>
  </si>
  <si>
    <t>QueSecAv</t>
  </si>
  <si>
    <t>ExeSecAv</t>
  </si>
  <si>
    <t>SpoolSecAv</t>
  </si>
  <si>
    <t>MbAv</t>
  </si>
  <si>
    <t>SpllMbAv</t>
  </si>
  <si>
    <t>ClntSecAv</t>
  </si>
  <si>
    <t>Both</t>
  </si>
  <si>
    <t>Perf</t>
  </si>
  <si>
    <t>CpuHr%</t>
  </si>
  <si>
    <t>Rows%</t>
  </si>
  <si>
    <t>TO USE</t>
  </si>
  <si>
    <t>1. Be sure your SMC Preferences are set to "Powers of 2", not the default "Powers of 10". When set to "Powers of 2", values will show in GiB.</t>
  </si>
  <si>
    <t>2. Do not alter any of the gray cells; they are computed</t>
  </si>
  <si>
    <t>3. Fill in your values for the 3 fields in red: Version, Worker GiB</t>
  </si>
  <si>
    <t xml:space="preserve">4. Fill in the areas in white cells for your "Current config". </t>
  </si>
  <si>
    <t>5. Use the "New Config" to help plan your new config</t>
  </si>
  <si>
    <t>YOU CAN</t>
  </si>
  <si>
    <t>1. Can copy and paste the config to create multiples</t>
  </si>
  <si>
    <t>1. Insert additional lines above the "Remainer: licreate multiples</t>
  </si>
  <si>
    <t>* Worker GiB</t>
  </si>
  <si>
    <t>In SMC, GiB represents "Powers of 2", GB represents "Powers of 10" and is the default.  E.g. 1 GB =1000^3, GiB=1024^3.</t>
  </si>
  <si>
    <t>Pivot Data Columns</t>
  </si>
  <si>
    <t>Renamed most Pivot Table columns</t>
  </si>
  <si>
    <t>Added Performance_PivotTable</t>
  </si>
  <si>
    <t>stmt_grp</t>
  </si>
  <si>
    <t>Total number of query statements</t>
  </si>
  <si>
    <t>Total number of query statements errored out</t>
  </si>
  <si>
    <t>Maximum number of rows returned/inserted/deleted on average</t>
  </si>
  <si>
    <t>Total number of rows returned/inserted/deleted on average</t>
  </si>
  <si>
    <t>% of rows out of RowsTot</t>
  </si>
  <si>
    <t>Total number of queries queud</t>
  </si>
  <si>
    <t>% of queries queud out of QueTot</t>
  </si>
  <si>
    <t>Total number of queries spilled</t>
  </si>
  <si>
    <t>% of queries spilled</t>
  </si>
  <si>
    <t>Maximum queued time in second</t>
  </si>
  <si>
    <t>Average IO wait time in second</t>
  </si>
  <si>
    <t>Maximum IO wait time in second</t>
  </si>
  <si>
    <t>Average execution (includes cpu run, cpu wait, and io wait) time in second</t>
  </si>
  <si>
    <t>Maximum execution (includes cpu run, cpu wait, and io wait) time in second</t>
  </si>
  <si>
    <t>Average cpu run time in second</t>
  </si>
  <si>
    <t>Maximum cpu run time in second</t>
  </si>
  <si>
    <t>Average spool time in second</t>
  </si>
  <si>
    <t>Maximum spool time in second</t>
  </si>
  <si>
    <t>Average client time (time to move result sets to client from YB) in sec</t>
  </si>
  <si>
    <t>Maximum client time (time to move result sets to client from YB) in sec</t>
  </si>
  <si>
    <t>Average memory usage in MB</t>
  </si>
  <si>
    <t>Maximum memory usage in MB</t>
  </si>
  <si>
    <t>Average Spill space in MB</t>
  </si>
  <si>
    <t>Maximum Spill space in MB</t>
  </si>
  <si>
    <t>statement type.</t>
  </si>
  <si>
    <t>Average CPU execution time in seconds</t>
  </si>
  <si>
    <t>Maximum CPU execution time in seconds</t>
  </si>
  <si>
    <t>% of Total of statement run hours</t>
  </si>
  <si>
    <t>% of CPU execution time of CpuHrTot within column.</t>
  </si>
  <si>
    <t>% of statements out of StmtsTot within column</t>
  </si>
  <si>
    <t>% of execution time of ExeHrTot within column.</t>
  </si>
  <si>
    <t>Total time statement spent executing within time slice (in hours)</t>
  </si>
  <si>
    <t>Total time for IO wait across statement time slices (in hours)</t>
  </si>
  <si>
    <t>Total time of CPU exeuction across statement time slices (in hours)</t>
  </si>
  <si>
    <t>Total time statements were runin (in hours). This includes time spent waiting for time slices but not spooling or client fetch time.</t>
  </si>
  <si>
    <t>From Stored proc</t>
  </si>
  <si>
    <t>From Python Util</t>
  </si>
  <si>
    <t>ybsql -d sysviews -qAtc "SELECT * FROM log_query_pivot_p()" -o log_query_pivot_p_yyyymmdd.out</t>
  </si>
  <si>
    <t>Run the procedure "log_query_pivot_p()" saving the data to a text file. i.e.:</t>
  </si>
  <si>
    <t>Do not paste in the headers or overwrite the headers.</t>
  </si>
  <si>
    <t>If the new data does not overwrite all the existing data in the sheet PivotData, delete any old rows.</t>
  </si>
  <si>
    <t>Delete the rows, not just the data cells.</t>
  </si>
  <si>
    <t>Switch to the Pivot table sheet you want; WLM_PivotTable or Performance_PivotTable.</t>
  </si>
  <si>
    <t>Update thepiviot table to reflect the new data:</t>
  </si>
  <si>
    <t>a. Click in the PivotTable</t>
  </si>
  <si>
    <t>Added stmt_grp pivot data column</t>
  </si>
  <si>
    <t>b. In the "PivotTable Analyze" Menu click "Refresh"-&gt;"Refresh All"</t>
  </si>
  <si>
    <t>Performance_PIvotTable</t>
  </si>
  <si>
    <t>Notes</t>
  </si>
  <si>
    <t>2023.12.28 (v6.0)</t>
  </si>
  <si>
    <t>Mon</t>
  </si>
  <si>
    <t>done</t>
  </si>
  <si>
    <t>n</t>
  </si>
  <si>
    <t>sys_ybd*</t>
  </si>
  <si>
    <t>mx_wt_prep_sec</t>
  </si>
  <si>
    <t>tot_wt_prep_sec</t>
  </si>
  <si>
    <t>mx_cmpl_sec</t>
  </si>
  <si>
    <t>tot_cmpl_sec</t>
  </si>
  <si>
    <t>PrepWtSecMx</t>
  </si>
  <si>
    <t>PrepWtSecAv</t>
  </si>
  <si>
    <t>CmplSecMx</t>
  </si>
  <si>
    <t>CmplSecAvg</t>
  </si>
  <si>
    <t>Average time wait for parse, plan, and assemble in secs</t>
  </si>
  <si>
    <t>Maximum time for parse, plan, and assemble in secs</t>
  </si>
  <si>
    <t>Maimumx time wait for parse, plan, and assemble in secs</t>
  </si>
  <si>
    <t>CmplSecAv</t>
  </si>
  <si>
    <t>Average time for compile in seconds</t>
  </si>
  <si>
    <t>Maximum time for compile in seconds</t>
  </si>
  <si>
    <t>Average queued time in seconds</t>
  </si>
  <si>
    <t>Added prep wait and compile columns.</t>
  </si>
  <si>
    <t>Fixed prep time calc.</t>
  </si>
  <si>
    <t>NOTE: prep time no longer includes compile time.</t>
  </si>
  <si>
    <t xml:space="preserve">2024-02-07 ( v7.0) </t>
  </si>
  <si>
    <t>net_gb</t>
  </si>
  <si>
    <t>read_gb</t>
  </si>
  <si>
    <t>write_gb</t>
  </si>
  <si>
    <t>spool_gb</t>
  </si>
  <si>
    <t xml:space="preserve">net_gb  </t>
  </si>
  <si>
    <t xml:space="preserve">read_gb </t>
  </si>
  <si>
    <t>ReadGbTot</t>
  </si>
  <si>
    <t>NetGbTot</t>
  </si>
  <si>
    <t>SpoolGbTot</t>
  </si>
  <si>
    <t>RowsAvg</t>
  </si>
  <si>
    <t>NetGbAvg</t>
  </si>
  <si>
    <t xml:space="preserve">2024-02-09 ( v7.0) </t>
  </si>
  <si>
    <t>Add row averages to perf pivot</t>
  </si>
  <si>
    <t>A change in the minor version means that there ws a change to the Pivot tables and/or pivot calcs</t>
  </si>
  <si>
    <t>A change in the major version of the pivot means there was a change in columns from log_query_pivot_p()</t>
  </si>
  <si>
    <t>WriteGbTot</t>
  </si>
  <si>
    <t>TODO: Add addl compile metric (how many needt to recompile) to perf pivot table</t>
  </si>
  <si>
    <t>Tools and personal related to your WLM | performance analysis.</t>
  </si>
  <si>
    <t>Current Config**</t>
  </si>
  <si>
    <t>New Config**</t>
  </si>
  <si>
    <t>Cluster Name</t>
  </si>
  <si>
    <t>5.4.13</t>
  </si>
  <si>
    <t>load</t>
  </si>
  <si>
    <t>Jun</t>
  </si>
  <si>
    <t>High</t>
  </si>
  <si>
    <t>analyze</t>
  </si>
  <si>
    <t>ddl</t>
  </si>
  <si>
    <t>rstrt</t>
  </si>
  <si>
    <t>sngl_wrkr</t>
  </si>
  <si>
    <t>Large SMD Cache</t>
  </si>
  <si>
    <t>Regular SMD Cache</t>
  </si>
  <si>
    <t>No</t>
  </si>
  <si>
    <t>Rstrts</t>
  </si>
  <si>
    <t xml:space="preserve">2024-07-08 ( v8.0) </t>
  </si>
  <si>
    <t>restarts and single worker stmt cols added to the pivot query, data, and tables.</t>
  </si>
  <si>
    <t>log_query_pivot_yb5_v8.xlsx</t>
  </si>
  <si>
    <t xml:space="preserve">2024-07-08 ( Pivot rev 8.0 IN PROCESS) </t>
  </si>
  <si>
    <t>TODO: Add addl read/write GB avg to perf pivot table</t>
  </si>
  <si>
    <t>Total statement restarts (i.e. restarted by WLM rules).</t>
  </si>
  <si>
    <t>Statement Network GB (between workers and to/from manager)</t>
  </si>
  <si>
    <t>Statement column store SSD IO read bytes (Includes Shard metadata cache data).</t>
  </si>
  <si>
    <t>Statement column store SSD IO write bytes (Includes Shard metadata cache data).</t>
  </si>
  <si>
    <t>Statement manager node results spool bytes. (ybunload does not write to spool)</t>
  </si>
  <si>
    <t>Statement Avg column store SSD IO read bytes (Includes Shard metadata cache data).</t>
  </si>
  <si>
    <t>Statement average number of rows returned/inserted/deleted</t>
  </si>
  <si>
    <t>Count of statements in grouping that were restarted via wlm rules.</t>
  </si>
  <si>
    <t>Count of statements that were single worker statements.</t>
  </si>
  <si>
    <t>GB</t>
  </si>
  <si>
    <t>GIB</t>
  </si>
  <si>
    <t>cats_app</t>
  </si>
  <si>
    <t>droptable</t>
  </si>
  <si>
    <t>cm_jp_app</t>
  </si>
  <si>
    <t>jpauto</t>
  </si>
  <si>
    <t>lpao</t>
  </si>
  <si>
    <t>mbi_jpcedw</t>
  </si>
  <si>
    <t>mmiyazaw</t>
  </si>
  <si>
    <t>nmatsuk</t>
  </si>
  <si>
    <t>rfutami</t>
  </si>
  <si>
    <t>yb</t>
  </si>
  <si>
    <t>ExampleCluster</t>
  </si>
  <si>
    <t>dummy: admin</t>
  </si>
  <si>
    <t>session</t>
  </si>
  <si>
    <t>None</t>
  </si>
  <si>
    <t>y</t>
  </si>
  <si>
    <t>Create Excel Pivot report with YbEasyCli utility: yb_sysprocs_log_query_pivot.py</t>
  </si>
  <si>
    <t>prerequistes: Excel, python, ybtools, and python xlwings library</t>
  </si>
  <si>
    <t xml:space="preserve">for help run: </t>
  </si>
  <si>
    <t>python yb_sysprocs_log_query_pivot.py --help</t>
  </si>
  <si>
    <t xml:space="preserve">excel report run: </t>
  </si>
  <si>
    <t>python yb_sysprocs_log_query_pivot.py  -h &lt;host&gt; -U &lt;super user&gt; -d yellowbrick --non_su &lt;non-super user&gt; -W</t>
  </si>
  <si>
    <t>data only run, step1:</t>
  </si>
  <si>
    <t>python yb_sysprocs_log_query_pivot.py  -h &lt;host&gt; -U &lt;super user&gt; -d yellowbrick --non_su &lt;non-super user&gt; -W --step1</t>
  </si>
  <si>
    <t>excel from data, step2:</t>
  </si>
  <si>
    <t>python yb_sysprocs_log_query_pivot.py  --step2 &lt;data file&gt;.zip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</si>
</sst>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00"/>
    <numFmt numFmtId="165" formatCode="0.0"/>
    <numFmt numFmtId="166" formatCode="yyyy\-mm\-dd"/>
    <numFmt numFmtId="167" formatCode="0.0%"/>
    <numFmt numFmtId="168" formatCode="yyyy\-mm\-dd;@"/>
    <numFmt numFmtId="169" formatCode="#,##0.0"/>
  </numFmts>
  <fonts count="2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Arial Unicode MS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  <xf numFmtId="0" fontId="22" fillId="0" borderId="0" applyNumberFormat="0" applyFill="0" applyBorder="0" applyAlignment="0" applyProtection="0"/>
  </cellStyleXfs>
  <cellXfs count="56">
    <xf numFmtId="0" fontId="0" fillId="0" borderId="0" xfId="0"/>
    <xf numFmtId="0" fontId="0" fillId="0" borderId="0" xfId="0" pivotButton="1"/>
    <xf numFmtId="165" fontId="0" fillId="0" borderId="0" xfId="0" applyNumberFormat="1"/>
    <xf numFmtId="1" fontId="0" fillId="0" borderId="0" xfId="0" applyNumberFormat="1"/>
    <xf numFmtId="167" fontId="0" fillId="0" borderId="0" xfId="0" applyNumberFormat="1"/>
    <xf numFmtId="0" fontId="16" fillId="0" borderId="0" xfId="0" applyFont="1"/>
    <xf numFmtId="168" fontId="0" fillId="0" borderId="0" xfId="0" applyNumberFormat="1"/>
    <xf numFmtId="0" fontId="18" fillId="0" borderId="0" xfId="0" applyFont="1"/>
    <xf numFmtId="0" fontId="19" fillId="0" borderId="0" xfId="0" applyFont="1"/>
    <xf numFmtId="16" fontId="0" fillId="0" borderId="0" xfId="0" quotePrefix="1" applyNumberFormat="1"/>
    <xf numFmtId="2" fontId="0" fillId="0" borderId="0" xfId="0" applyNumberFormat="1"/>
    <xf numFmtId="0" fontId="16" fillId="0" borderId="0" xfId="0" applyFont="1" applyAlignment="1">
      <alignment horizontal="center" vertical="top"/>
    </xf>
    <xf numFmtId="0" fontId="20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166" fontId="0" fillId="0" borderId="0" xfId="0" applyNumberFormat="1" applyAlignment="1">
      <alignment horizontal="left" vertical="top"/>
    </xf>
    <xf numFmtId="0" fontId="16" fillId="34" borderId="10" xfId="0" applyFont="1" applyFill="1" applyBorder="1" applyAlignment="1">
      <alignment horizontal="center" vertical="top"/>
    </xf>
    <xf numFmtId="0" fontId="16" fillId="34" borderId="10" xfId="0" applyFont="1" applyFill="1" applyBorder="1"/>
    <xf numFmtId="0" fontId="0" fillId="0" borderId="10" xfId="0" quotePrefix="1" applyBorder="1"/>
    <xf numFmtId="165" fontId="0" fillId="0" borderId="10" xfId="0" applyNumberFormat="1" applyBorder="1"/>
    <xf numFmtId="165" fontId="0" fillId="34" borderId="10" xfId="0" applyNumberFormat="1" applyFill="1" applyBorder="1"/>
    <xf numFmtId="165" fontId="16" fillId="34" borderId="10" xfId="0" applyNumberFormat="1" applyFont="1" applyFill="1" applyBorder="1"/>
    <xf numFmtId="0" fontId="0" fillId="0" borderId="10" xfId="0" applyBorder="1"/>
    <xf numFmtId="0" fontId="0" fillId="34" borderId="10" xfId="0" applyFill="1" applyBorder="1"/>
    <xf numFmtId="1" fontId="0" fillId="34" borderId="10" xfId="0" quotePrefix="1" applyNumberFormat="1" applyFill="1" applyBorder="1"/>
    <xf numFmtId="3" fontId="0" fillId="0" borderId="0" xfId="0" applyNumberFormat="1"/>
    <xf numFmtId="4" fontId="0" fillId="0" borderId="0" xfId="0" applyNumberFormat="1"/>
    <xf numFmtId="169" fontId="0" fillId="0" borderId="0" xfId="0" applyNumberFormat="1"/>
    <xf numFmtId="0" fontId="0" fillId="34" borderId="10" xfId="0" quotePrefix="1" applyFill="1" applyBorder="1"/>
    <xf numFmtId="1" fontId="16" fillId="34" borderId="10" xfId="0" quotePrefix="1" applyNumberFormat="1" applyFont="1" applyFill="1" applyBorder="1"/>
    <xf numFmtId="10" fontId="0" fillId="0" borderId="0" xfId="0" applyNumberFormat="1"/>
    <xf numFmtId="0" fontId="16" fillId="35" borderId="10" xfId="0" applyFont="1" applyFill="1" applyBorder="1"/>
    <xf numFmtId="0" fontId="0" fillId="35" borderId="11" xfId="0" applyFill="1" applyBorder="1" applyAlignment="1">
      <alignment horizontal="left" vertical="top"/>
    </xf>
    <xf numFmtId="0" fontId="20" fillId="0" borderId="0" xfId="0" applyFont="1"/>
    <xf numFmtId="1" fontId="16" fillId="0" borderId="0" xfId="0" applyNumberFormat="1" applyFont="1" applyAlignment="1">
      <alignment horizontal="center" vertical="top"/>
    </xf>
    <xf numFmtId="14" fontId="0" fillId="0" borderId="0" xfId="0" applyNumberFormat="1"/>
    <xf numFmtId="20" fontId="0" fillId="0" borderId="0" xfId="0" applyNumberFormat="1"/>
    <xf numFmtId="0" fontId="16" fillId="0" borderId="10" xfId="0" applyFont="1" applyBorder="1" applyAlignment="1">
      <alignment horizontal="center" vertical="top"/>
    </xf>
    <xf numFmtId="0" fontId="0" fillId="36" borderId="10" xfId="0" applyFill="1" applyBorder="1" applyAlignment="1">
      <alignment horizontal="left"/>
    </xf>
    <xf numFmtId="166" fontId="0" fillId="36" borderId="10" xfId="0" applyNumberFormat="1" applyFill="1" applyBorder="1" applyAlignment="1">
      <alignment horizontal="left"/>
    </xf>
    <xf numFmtId="0" fontId="0" fillId="36" borderId="10" xfId="0" applyFill="1" applyBorder="1"/>
    <xf numFmtId="164" fontId="0" fillId="36" borderId="10" xfId="0" applyNumberFormat="1" applyFill="1" applyBorder="1" applyAlignment="1">
      <alignment horizontal="left"/>
    </xf>
    <xf numFmtId="0" fontId="18" fillId="0" borderId="10" xfId="0" applyFont="1" applyBorder="1" applyAlignment="1">
      <alignment horizontal="center" vertical="top"/>
    </xf>
    <xf numFmtId="0" fontId="18" fillId="0" borderId="10" xfId="0" applyFont="1" applyBorder="1"/>
    <xf numFmtId="0" fontId="16" fillId="33" borderId="10" xfId="0" applyFont="1" applyFill="1" applyBorder="1"/>
    <xf numFmtId="0" fontId="16" fillId="0" borderId="10" xfId="0" applyFont="1" applyBorder="1"/>
    <xf numFmtId="0" fontId="0" fillId="33" borderId="10" xfId="0" applyFill="1" applyBorder="1"/>
    <xf numFmtId="0" fontId="18" fillId="0" borderId="0" xfId="0" applyFont="1" applyAlignment="1">
      <alignment horizontal="left" vertical="top"/>
    </xf>
    <xf numFmtId="9" fontId="0" fillId="0" borderId="0" xfId="42" applyFont="1" applyBorder="1"/>
    <xf numFmtId="9" fontId="0" fillId="0" borderId="0" xfId="42" applyFont="1" applyBorder="1" applyAlignment="1">
      <alignment horizontal="left" vertical="top"/>
    </xf>
    <xf numFmtId="0" fontId="22" fillId="34" borderId="10" xfId="43" applyFill="1" applyBorder="1" applyAlignment="1">
      <alignment horizontal="center" vertical="top"/>
    </xf>
    <xf numFmtId="0" fontId="0" fillId="37" borderId="10" xfId="0" applyFill="1" applyBorder="1"/>
    <xf numFmtId="165" fontId="0" fillId="37" borderId="10" xfId="0" applyNumberFormat="1" applyFill="1" applyBorder="1"/>
    <xf numFmtId="0" fontId="23" fillId="0" borderId="10" xfId="0" applyFont="1" applyBorder="1" applyAlignment="1">
      <alignment horizontal="left" vertical="top"/>
    </xf>
    <xf numFmtId="0" fontId="21" fillId="0" borderId="0" xfId="0" applyFont="1" applyAlignment="1">
      <alignment vertical="center"/>
    </xf>
    <xf numFmtId="166" fontId="0" fillId="0" borderId="10" xfId="0" applyNumberFormat="1" applyBorder="1" applyAlignment="1">
      <alignment horizontal="left" vertical="top"/>
    </xf>
    <xf numFmtId="0" fontId="0" fillId="0" borderId="0" xfId="0" applyNumberForma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3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oron Enav" refreshedDate="45512.672303703701" missingItemsLimit="0" createdVersion="8" refreshedVersion="8" minRefreshableVersion="3" recordCount="9" xr:uid="{7DA3EFD6-C6BE-7D47-8333-958835EEEE0C}">
  <cacheSource type="worksheet">
    <worksheetSource name="PivotTableFormula"/>
  </cacheSource>
  <cacheFields count="76">
    <cacheField name="yyyy" numFmtId="0">
      <sharedItems containsSemiMixedTypes="0" containsString="0" containsNumber="1" containsInteger="1" minValue="2024" maxValue="2024" count="1">
        <n v="2024"/>
      </sharedItems>
    </cacheField>
    <cacheField name="m" numFmtId="0">
      <sharedItems containsSemiMixedTypes="0" containsString="0" containsNumber="1" containsInteger="1" minValue="6" maxValue="6" count="1">
        <n v="6"/>
      </sharedItems>
    </cacheField>
    <cacheField name="mon" numFmtId="0">
      <sharedItems count="1">
        <s v="Jun"/>
      </sharedItems>
    </cacheField>
    <cacheField name="week_begin" numFmtId="14">
      <sharedItems containsSemiMixedTypes="0" containsNonDate="0" containsDate="1" containsString="0" minDate="2024-06-17T00:00:00" maxDate="2024-06-25T00:00:00" count="2">
        <d v="2024-06-17T00:00:00"/>
        <d v="2024-06-24T00:00:00"/>
      </sharedItems>
    </cacheField>
    <cacheField name="date" numFmtId="14">
      <sharedItems containsSemiMixedTypes="0" containsNonDate="0" containsDate="1" containsString="0" minDate="2024-06-17T00:00:00" maxDate="2024-06-25T00:00:00" count="2">
        <d v="2024-06-17T00:00:00"/>
        <d v="2024-06-24T00:00:00"/>
      </sharedItems>
    </cacheField>
    <cacheField name="dow" numFmtId="0">
      <sharedItems containsSemiMixedTypes="0" containsString="0" containsNumber="1" containsInteger="1" minValue="1" maxValue="1" count="1">
        <n v="1"/>
      </sharedItems>
    </cacheField>
    <cacheField name="day" numFmtId="0">
      <sharedItems count="1">
        <s v="Mon"/>
      </sharedItems>
    </cacheField>
    <cacheField name="hour" numFmtId="20">
      <sharedItems containsSemiMixedTypes="0" containsNonDate="0" containsDate="1" containsString="0" minDate="1899-12-30T00:00:00" maxDate="1899-12-31T00:00:00" count="1">
        <d v="1899-12-30T00:00:00"/>
      </sharedItems>
    </cacheField>
    <cacheField name="pool" numFmtId="0">
      <sharedItems count="1">
        <s v="dummy: admin"/>
      </sharedItems>
    </cacheField>
    <cacheField name="slots" numFmtId="0">
      <sharedItems containsSemiMixedTypes="0" containsString="0" containsNumber="1" containsInteger="1" minValue="2" maxValue="2" count="1">
        <n v="2"/>
      </sharedItems>
    </cacheField>
    <cacheField name="status" numFmtId="0">
      <sharedItems count="1">
        <s v="done"/>
      </sharedItems>
    </cacheField>
    <cacheField name="username" numFmtId="0">
      <sharedItems count="9">
        <s v="cats_app"/>
        <s v="cm_jp_app"/>
        <s v="jpauto"/>
        <s v="lpao"/>
        <s v="mbi_jpcedw"/>
        <s v="mmiyazaw"/>
        <s v="nmatsuk"/>
        <s v="rfutami"/>
        <s v="sys_ybd*"/>
      </sharedItems>
    </cacheField>
    <cacheField name="app_name" numFmtId="0">
      <sharedItems containsBlank="1" count="2">
        <m/>
        <s v="yb"/>
      </sharedItems>
    </cacheField>
    <cacheField name="tags" numFmtId="0">
      <sharedItems containsNonDate="0" containsString="0" containsBlank="1"/>
    </cacheField>
    <cacheField name="stmt_grp" numFmtId="0">
      <sharedItems count="2">
        <s v="ddl"/>
        <s v="analyze"/>
      </sharedItems>
    </cacheField>
    <cacheField name="stmt_type" numFmtId="0">
      <sharedItems containsBlank="1" count="4">
        <s v="droptable"/>
        <m/>
        <s v="session"/>
        <s v="analyze"/>
      </sharedItems>
    </cacheField>
    <cacheField name="gb_grp" numFmtId="0">
      <sharedItems containsSemiMixedTypes="0" containsString="0" containsNumber="1" containsInteger="1" minValue="1" maxValue="1" count="1">
        <n v="1"/>
      </sharedItems>
    </cacheField>
    <cacheField name="grnt_gb_grp" numFmtId="0">
      <sharedItems containsSemiMixedTypes="0" containsString="0" containsNumber="1" containsInteger="1" minValue="2" maxValue="4" count="2">
        <n v="2"/>
        <n v="4"/>
      </sharedItems>
    </cacheField>
    <cacheField name="confidence" numFmtId="0">
      <sharedItems count="2">
        <s v="High"/>
        <s v="None"/>
      </sharedItems>
    </cacheField>
    <cacheField name="est_gb_grp" numFmtId="0">
      <sharedItems containsSemiMixedTypes="0" containsString="0" containsNumber="1" containsInteger="1" minValue="1" maxValue="1" count="1">
        <n v="1"/>
      </sharedItems>
    </cacheField>
    <cacheField name="spill" numFmtId="0">
      <sharedItems containsBlank="1" count="3">
        <m/>
        <s v="n"/>
        <s v="y"/>
      </sharedItems>
    </cacheField>
    <cacheField name="stmts" numFmtId="0">
      <sharedItems containsSemiMixedTypes="0" containsString="0" containsNumber="1" containsInteger="1" minValue="1" maxValue="209"/>
    </cacheField>
    <cacheField name="err" numFmtId="0">
      <sharedItems containsSemiMixedTypes="0" containsString="0" containsNumber="1" containsInteger="1" minValue="0" maxValue="0"/>
    </cacheField>
    <cacheField name="rstrt" numFmtId="0">
      <sharedItems containsSemiMixedTypes="0" containsString="0" containsNumber="1" containsInteger="1" minValue="0" maxValue="0"/>
    </cacheField>
    <cacheField name="qued" numFmtId="0">
      <sharedItems containsSemiMixedTypes="0" containsString="0" containsNumber="1" containsInteger="1" minValue="0" maxValue="0"/>
    </cacheField>
    <cacheField name="spilled" numFmtId="0">
      <sharedItems containsSemiMixedTypes="0" containsString="0" containsNumber="1" containsInteger="1" minValue="0" maxValue="0"/>
    </cacheField>
    <cacheField name="sngl_wrkr" numFmtId="0">
      <sharedItems containsSemiMixedTypes="0" containsString="0" containsNumber="1" containsInteger="1" minValue="0" maxValue="0" count="1">
        <n v="0"/>
      </sharedItems>
    </cacheField>
    <cacheField name="mx_rows" numFmtId="0">
      <sharedItems containsSemiMixedTypes="0" containsString="0" containsNumber="1" containsInteger="1" minValue="0" maxValue="0"/>
    </cacheField>
    <cacheField name="tot_rows" numFmtId="0">
      <sharedItems containsSemiMixedTypes="0" containsString="0" containsNumber="1" containsInteger="1" minValue="0" maxValue="0"/>
    </cacheField>
    <cacheField name="mx_wt_prep_sec" numFmtId="0">
      <sharedItems containsSemiMixedTypes="0" containsString="0" containsNumber="1" containsInteger="1" minValue="0" maxValue="0"/>
    </cacheField>
    <cacheField name="tot_wt_prep_sec" numFmtId="0">
      <sharedItems containsSemiMixedTypes="0" containsString="0" containsNumber="1" containsInteger="1" minValue="0" maxValue="0"/>
    </cacheField>
    <cacheField name="mx_prep_sec" numFmtId="0">
      <sharedItems containsSemiMixedTypes="0" containsString="0" containsNumber="1" containsInteger="1" minValue="0" maxValue="0"/>
    </cacheField>
    <cacheField name="tot_prep_sec" numFmtId="0">
      <sharedItems containsSemiMixedTypes="0" containsString="0" containsNumber="1" containsInteger="1" minValue="0" maxValue="0"/>
    </cacheField>
    <cacheField name="mx_cmpl_sec" numFmtId="0">
      <sharedItems containsSemiMixedTypes="0" containsString="0" containsNumber="1" containsInteger="1" minValue="0" maxValue="0"/>
    </cacheField>
    <cacheField name="tot_cmpl_sec" numFmtId="0">
      <sharedItems containsSemiMixedTypes="0" containsString="0" containsNumber="1" containsInteger="1" minValue="0" maxValue="0"/>
    </cacheField>
    <cacheField name="mx_q_sec" numFmtId="0">
      <sharedItems containsSemiMixedTypes="0" containsString="0" containsNumber="1" minValue="0" maxValue="0.02"/>
    </cacheField>
    <cacheField name="tot_q_sec" numFmtId="0">
      <sharedItems containsSemiMixedTypes="0" containsString="0" containsNumber="1" minValue="0" maxValue="0.16"/>
    </cacheField>
    <cacheField name="mx_cpu_sec" numFmtId="0">
      <sharedItems containsSemiMixedTypes="0" containsString="0" containsNumber="1" minValue="0.01" maxValue="0.04"/>
    </cacheField>
    <cacheField name="tot_cpu_sec" numFmtId="0">
      <sharedItems containsSemiMixedTypes="0" containsString="0" containsNumber="1" minValue="0.01" maxValue="1.8"/>
    </cacheField>
    <cacheField name="mx_io_wt_sec" numFmtId="0">
      <sharedItems containsSemiMixedTypes="0" containsString="0" containsNumber="1" minValue="0.02" maxValue="0.28999999999999998"/>
    </cacheField>
    <cacheField name="tot_io_wt_sec" numFmtId="0">
      <sharedItems containsSemiMixedTypes="0" containsString="0" containsNumber="1" minValue="0.02" maxValue="6.25"/>
    </cacheField>
    <cacheField name="mx_exe_sec" numFmtId="0">
      <sharedItems containsSemiMixedTypes="0" containsString="0" containsNumber="1" minValue="0.03" maxValue="0.28999999999999998"/>
    </cacheField>
    <cacheField name="tot_exe_sec" numFmtId="0">
      <sharedItems containsSemiMixedTypes="0" containsString="0" containsNumber="1" minValue="0.03" maxValue="8.0500000000000007"/>
    </cacheField>
    <cacheField name="mx_spool_sec" numFmtId="0">
      <sharedItems containsNonDate="0" containsString="0" containsBlank="1"/>
    </cacheField>
    <cacheField name="tot_spool_sec" numFmtId="0">
      <sharedItems containsNonDate="0" containsString="0" containsBlank="1"/>
    </cacheField>
    <cacheField name="mx_clnt_sec" numFmtId="0">
      <sharedItems containsSemiMixedTypes="0" containsString="0" containsNumber="1" containsInteger="1" minValue="0" maxValue="0"/>
    </cacheField>
    <cacheField name="tot_clnt_sec" numFmtId="0">
      <sharedItems containsSemiMixedTypes="0" containsString="0" containsNumber="1" minValue="0" maxValue="7.0000000000000007E-2"/>
    </cacheField>
    <cacheField name="mx_run_sec" numFmtId="0">
      <sharedItems containsSemiMixedTypes="0" containsString="0" containsNumber="1" minValue="0.03" maxValue="0.28999999999999998"/>
    </cacheField>
    <cacheField name="tot_run_sec" numFmtId="0">
      <sharedItems containsSemiMixedTypes="0" containsString="0" containsNumber="1" minValue="0.03" maxValue="8.4700000000000006"/>
    </cacheField>
    <cacheField name="mx_mb" numFmtId="0">
      <sharedItems containsSemiMixedTypes="0" containsString="0" containsNumber="1" containsInteger="1" minValue="36" maxValue="110"/>
    </cacheField>
    <cacheField name="tot_mb" numFmtId="0">
      <sharedItems containsSemiMixedTypes="0" containsString="0" containsNumber="1" containsInteger="1" minValue="36" maxValue="8338"/>
    </cacheField>
    <cacheField name="mx_spl_mb" numFmtId="0">
      <sharedItems containsSemiMixedTypes="0" containsString="0" containsNumber="1" containsInteger="1" minValue="0" maxValue="0"/>
    </cacheField>
    <cacheField name="tot_spl_mb" numFmtId="0">
      <sharedItems containsSemiMixedTypes="0" containsString="0" containsNumber="1" containsInteger="1" minValue="0" maxValue="0"/>
    </cacheField>
    <cacheField name="net_gb" numFmtId="0">
      <sharedItems containsSemiMixedTypes="0" containsString="0" containsNumber="1" containsInteger="1" minValue="0" maxValue="0"/>
    </cacheField>
    <cacheField name="read_gb" numFmtId="0">
      <sharedItems containsSemiMixedTypes="0" containsString="0" containsNumber="1" containsInteger="1" minValue="0" maxValue="507"/>
    </cacheField>
    <cacheField name="c_Q_Avg" numFmtId="0" formula="tot_q_sec/stmts" databaseField="0"/>
    <cacheField name="c_Exe_Avg" numFmtId="0" formula="tot_exe_sec/stmts" databaseField="0"/>
    <cacheField name="c_Run_Avg" numFmtId="0" formula="tot_run_sec/stmts" databaseField="0"/>
    <cacheField name="c_MB_Avg" numFmtId="0" formula="tot_mb/stmts" databaseField="0"/>
    <cacheField name="c_Exe_Hr_Tot" numFmtId="0" formula="tot_exe_sec/(60*60)" databaseField="0"/>
    <cacheField name="c_Spl_MB_Avg" numFmtId="0" formula="tot_spl_mb/stmts" databaseField="0"/>
    <cacheField name="c_q_pct" numFmtId="0" formula="qued/stmts" databaseField="0"/>
    <cacheField name="c_Spl_Pct" numFmtId="0" formula="spilled/stmts" databaseField="0"/>
    <cacheField name="c_Run_Hr_Tot" numFmtId="0" formula="tot_run_sec/(60*60)" databaseField="0"/>
    <cacheField name="c_IO_Wt_Avg" numFmtId="0" formula="tot_io_wt_sec/stmts" databaseField="0"/>
    <cacheField name="c_Rows_Avg" numFmtId="0" formula="tot_rows/stmts" databaseField="0"/>
    <cacheField name="c_Stmt_Pct" numFmtId="0" formula="stmts" databaseField="0"/>
    <cacheField name="c_IO_Wt_Hr_Tot" numFmtId="0" formula="tot_io_wt_sec/(60*60)" databaseField="0"/>
    <cacheField name="c_CPU_Sec_Av" numFmtId="0" formula="tot_cpu_sec/stmts" databaseField="0"/>
    <cacheField name="c_CPU_Hr_Tot" numFmtId="0" formula="tot_cpu_sec/(60*60)" databaseField="0"/>
    <cacheField name="c_Prep_Sec_Avg" numFmtId="0" formula="tot_prep_sec/stmts" databaseField="0"/>
    <cacheField name="c_Clnt_Wt_Sec_Avg" numFmtId="0" formula="tot_clnt_sec/stmts" databaseField="0"/>
    <cacheField name="c_Spool_Sec_Avg" numFmtId="0" formula="tot_spool_sec/stmts" databaseField="0"/>
    <cacheField name="c_PrepWtSecAv" numFmtId="0" formula="tot_wt_prep_sec/stmts" databaseField="0"/>
    <cacheField name="c_CmplSecAvg" numFmtId="0" formula="tot_cmpl_sec/stmts" databaseField="0"/>
    <cacheField name="c_NetGbAvg" numFmtId="0" formula="net_gb/stmts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">
  <r>
    <x v="0"/>
    <x v="0"/>
    <x v="0"/>
    <x v="0"/>
    <x v="0"/>
    <x v="0"/>
    <x v="0"/>
    <x v="0"/>
    <x v="0"/>
    <x v="0"/>
    <x v="0"/>
    <x v="0"/>
    <x v="0"/>
    <m/>
    <x v="0"/>
    <x v="0"/>
    <x v="0"/>
    <x v="0"/>
    <x v="0"/>
    <x v="0"/>
    <x v="0"/>
    <n v="2"/>
    <n v="0"/>
    <n v="0"/>
    <n v="0"/>
    <n v="0"/>
    <x v="0"/>
    <n v="0"/>
    <n v="0"/>
    <n v="0"/>
    <n v="0"/>
    <n v="0"/>
    <n v="0"/>
    <n v="0"/>
    <n v="0"/>
    <n v="0"/>
    <n v="0"/>
    <n v="0.01"/>
    <n v="0.01"/>
    <n v="0.02"/>
    <n v="0.05"/>
    <n v="0.03"/>
    <n v="0.06"/>
    <m/>
    <m/>
    <n v="0"/>
    <n v="0"/>
    <n v="0.03"/>
    <n v="0.06"/>
    <n v="38"/>
    <n v="76"/>
    <n v="0"/>
    <n v="0"/>
    <n v="0"/>
    <n v="2"/>
  </r>
  <r>
    <x v="0"/>
    <x v="0"/>
    <x v="0"/>
    <x v="0"/>
    <x v="0"/>
    <x v="0"/>
    <x v="0"/>
    <x v="0"/>
    <x v="0"/>
    <x v="0"/>
    <x v="0"/>
    <x v="1"/>
    <x v="0"/>
    <m/>
    <x v="0"/>
    <x v="0"/>
    <x v="0"/>
    <x v="0"/>
    <x v="0"/>
    <x v="0"/>
    <x v="1"/>
    <n v="208"/>
    <n v="0"/>
    <n v="0"/>
    <n v="0"/>
    <n v="0"/>
    <x v="0"/>
    <n v="0"/>
    <n v="0"/>
    <n v="0"/>
    <n v="0"/>
    <n v="0"/>
    <n v="0"/>
    <n v="0"/>
    <n v="0"/>
    <n v="0"/>
    <n v="0.13"/>
    <n v="0.04"/>
    <n v="1.41"/>
    <n v="7.0000000000000007E-2"/>
    <n v="5.36"/>
    <n v="0.08"/>
    <n v="6.77"/>
    <m/>
    <m/>
    <n v="0"/>
    <n v="0.06"/>
    <n v="0.14000000000000001"/>
    <n v="8.1300000000000008"/>
    <n v="52"/>
    <n v="8338"/>
    <n v="0"/>
    <n v="0"/>
    <n v="0"/>
    <n v="0"/>
  </r>
  <r>
    <x v="0"/>
    <x v="0"/>
    <x v="0"/>
    <x v="0"/>
    <x v="0"/>
    <x v="0"/>
    <x v="0"/>
    <x v="0"/>
    <x v="0"/>
    <x v="0"/>
    <x v="0"/>
    <x v="2"/>
    <x v="0"/>
    <m/>
    <x v="0"/>
    <x v="0"/>
    <x v="0"/>
    <x v="0"/>
    <x v="0"/>
    <x v="0"/>
    <x v="1"/>
    <n v="1"/>
    <n v="0"/>
    <n v="0"/>
    <n v="0"/>
    <n v="0"/>
    <x v="0"/>
    <n v="0"/>
    <n v="0"/>
    <n v="0"/>
    <n v="0"/>
    <n v="0"/>
    <n v="0"/>
    <n v="0"/>
    <n v="0"/>
    <n v="0"/>
    <n v="0"/>
    <n v="0.01"/>
    <n v="0.01"/>
    <n v="0.02"/>
    <n v="0.02"/>
    <n v="0.03"/>
    <n v="0.03"/>
    <m/>
    <m/>
    <n v="0"/>
    <n v="0"/>
    <n v="0.03"/>
    <n v="0.03"/>
    <n v="36"/>
    <n v="36"/>
    <n v="0"/>
    <n v="0"/>
    <n v="0"/>
    <n v="1"/>
  </r>
  <r>
    <x v="0"/>
    <x v="0"/>
    <x v="0"/>
    <x v="0"/>
    <x v="0"/>
    <x v="0"/>
    <x v="0"/>
    <x v="0"/>
    <x v="0"/>
    <x v="0"/>
    <x v="0"/>
    <x v="3"/>
    <x v="0"/>
    <m/>
    <x v="0"/>
    <x v="0"/>
    <x v="0"/>
    <x v="0"/>
    <x v="0"/>
    <x v="0"/>
    <x v="1"/>
    <n v="2"/>
    <n v="0"/>
    <n v="0"/>
    <n v="0"/>
    <n v="0"/>
    <x v="0"/>
    <n v="0"/>
    <n v="0"/>
    <n v="0"/>
    <n v="0"/>
    <n v="0"/>
    <n v="0"/>
    <n v="0"/>
    <n v="0"/>
    <n v="0"/>
    <n v="0"/>
    <n v="0.01"/>
    <n v="0.01"/>
    <n v="0.02"/>
    <n v="0.05"/>
    <n v="0.03"/>
    <n v="0.06"/>
    <m/>
    <m/>
    <n v="0"/>
    <n v="0"/>
    <n v="0.03"/>
    <n v="0.06"/>
    <n v="38"/>
    <n v="76"/>
    <n v="0"/>
    <n v="0"/>
    <n v="0"/>
    <n v="0"/>
  </r>
  <r>
    <x v="0"/>
    <x v="0"/>
    <x v="0"/>
    <x v="0"/>
    <x v="0"/>
    <x v="0"/>
    <x v="0"/>
    <x v="0"/>
    <x v="0"/>
    <x v="0"/>
    <x v="0"/>
    <x v="4"/>
    <x v="0"/>
    <m/>
    <x v="0"/>
    <x v="0"/>
    <x v="0"/>
    <x v="0"/>
    <x v="0"/>
    <x v="0"/>
    <x v="1"/>
    <n v="111"/>
    <n v="0"/>
    <n v="0"/>
    <n v="0"/>
    <n v="0"/>
    <x v="0"/>
    <n v="0"/>
    <n v="0"/>
    <n v="0"/>
    <n v="0"/>
    <n v="0"/>
    <n v="0"/>
    <n v="0"/>
    <n v="0"/>
    <n v="0"/>
    <n v="7.0000000000000007E-2"/>
    <n v="0.03"/>
    <n v="0.76"/>
    <n v="7.0000000000000007E-2"/>
    <n v="2.92"/>
    <n v="0.1"/>
    <n v="3.68"/>
    <m/>
    <m/>
    <n v="0"/>
    <n v="0.03"/>
    <n v="0.19"/>
    <n v="3.91"/>
    <n v="50"/>
    <n v="4416"/>
    <n v="0"/>
    <n v="0"/>
    <n v="0"/>
    <n v="393"/>
  </r>
  <r>
    <x v="0"/>
    <x v="0"/>
    <x v="0"/>
    <x v="0"/>
    <x v="0"/>
    <x v="0"/>
    <x v="0"/>
    <x v="0"/>
    <x v="0"/>
    <x v="0"/>
    <x v="0"/>
    <x v="5"/>
    <x v="0"/>
    <m/>
    <x v="0"/>
    <x v="0"/>
    <x v="0"/>
    <x v="0"/>
    <x v="0"/>
    <x v="0"/>
    <x v="1"/>
    <n v="1"/>
    <n v="0"/>
    <n v="0"/>
    <n v="0"/>
    <n v="0"/>
    <x v="0"/>
    <n v="0"/>
    <n v="0"/>
    <n v="0"/>
    <n v="0"/>
    <n v="0"/>
    <n v="0"/>
    <n v="0"/>
    <n v="0"/>
    <n v="0"/>
    <n v="0"/>
    <n v="0.04"/>
    <n v="0.04"/>
    <n v="0.02"/>
    <n v="0.02"/>
    <n v="0.06"/>
    <n v="0.06"/>
    <m/>
    <m/>
    <n v="0"/>
    <n v="0"/>
    <n v="0.06"/>
    <n v="0.06"/>
    <n v="40"/>
    <n v="40"/>
    <n v="0"/>
    <n v="0"/>
    <n v="0"/>
    <n v="1"/>
  </r>
  <r>
    <x v="0"/>
    <x v="0"/>
    <x v="0"/>
    <x v="0"/>
    <x v="0"/>
    <x v="0"/>
    <x v="0"/>
    <x v="0"/>
    <x v="0"/>
    <x v="0"/>
    <x v="0"/>
    <x v="6"/>
    <x v="0"/>
    <m/>
    <x v="0"/>
    <x v="1"/>
    <x v="0"/>
    <x v="0"/>
    <x v="0"/>
    <x v="0"/>
    <x v="1"/>
    <n v="209"/>
    <n v="0"/>
    <n v="0"/>
    <n v="0"/>
    <n v="0"/>
    <x v="0"/>
    <n v="0"/>
    <n v="0"/>
    <n v="0"/>
    <n v="0"/>
    <n v="0"/>
    <n v="0"/>
    <n v="0"/>
    <n v="0"/>
    <n v="0"/>
    <n v="0.16"/>
    <n v="0.01"/>
    <n v="1.8"/>
    <n v="0.05"/>
    <n v="6.25"/>
    <n v="0.06"/>
    <n v="8.0500000000000007"/>
    <m/>
    <m/>
    <n v="0"/>
    <n v="7.0000000000000007E-2"/>
    <n v="7.0000000000000007E-2"/>
    <n v="8.4700000000000006"/>
    <n v="46"/>
    <n v="8170"/>
    <n v="0"/>
    <n v="0"/>
    <n v="0"/>
    <n v="1"/>
  </r>
  <r>
    <x v="0"/>
    <x v="0"/>
    <x v="0"/>
    <x v="0"/>
    <x v="0"/>
    <x v="0"/>
    <x v="0"/>
    <x v="0"/>
    <x v="0"/>
    <x v="0"/>
    <x v="0"/>
    <x v="7"/>
    <x v="0"/>
    <m/>
    <x v="0"/>
    <x v="2"/>
    <x v="0"/>
    <x v="0"/>
    <x v="0"/>
    <x v="0"/>
    <x v="1"/>
    <n v="42"/>
    <n v="0"/>
    <n v="0"/>
    <n v="0"/>
    <n v="0"/>
    <x v="0"/>
    <n v="0"/>
    <n v="0"/>
    <n v="0"/>
    <n v="0"/>
    <n v="0"/>
    <n v="0"/>
    <n v="0"/>
    <n v="0"/>
    <n v="0"/>
    <n v="0.03"/>
    <n v="0.04"/>
    <n v="0.51"/>
    <n v="0.02"/>
    <n v="0.65"/>
    <n v="0.06"/>
    <n v="1.1599999999999999"/>
    <m/>
    <m/>
    <n v="0"/>
    <n v="0.01"/>
    <n v="0.1"/>
    <n v="2.6"/>
    <n v="46"/>
    <n v="1686"/>
    <n v="0"/>
    <n v="0"/>
    <n v="0"/>
    <n v="507"/>
  </r>
  <r>
    <x v="0"/>
    <x v="0"/>
    <x v="0"/>
    <x v="1"/>
    <x v="1"/>
    <x v="0"/>
    <x v="0"/>
    <x v="0"/>
    <x v="0"/>
    <x v="0"/>
    <x v="0"/>
    <x v="8"/>
    <x v="1"/>
    <m/>
    <x v="1"/>
    <x v="3"/>
    <x v="0"/>
    <x v="1"/>
    <x v="1"/>
    <x v="0"/>
    <x v="2"/>
    <n v="39"/>
    <n v="0"/>
    <n v="0"/>
    <n v="0"/>
    <n v="0"/>
    <x v="0"/>
    <n v="0"/>
    <n v="0"/>
    <n v="0"/>
    <n v="0"/>
    <n v="0"/>
    <n v="0"/>
    <n v="0"/>
    <n v="0"/>
    <n v="0.02"/>
    <n v="0.06"/>
    <n v="0.03"/>
    <n v="0.18"/>
    <n v="0.28999999999999998"/>
    <n v="2.11"/>
    <n v="0.28999999999999998"/>
    <n v="2.29"/>
    <m/>
    <m/>
    <n v="0"/>
    <n v="0.01"/>
    <n v="0.28999999999999998"/>
    <n v="3.17"/>
    <n v="110"/>
    <n v="2464"/>
    <n v="0"/>
    <n v="0"/>
    <n v="0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51139E-0489-46D2-8680-9612DCAFBE10}" name="PivotTable1" cacheId="171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compact="0" outline="1" outlineData="1" compactData="0" multipleFieldFilters="0">
  <location ref="A21:AB26" firstHeaderRow="0" firstDataRow="1" firstDataCol="2" rowPageCount="19" colPageCount="1"/>
  <pivotFields count="76">
    <pivotField axis="axisPage" compact="0" showAll="0">
      <items count="2"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showAll="0">
      <items count="2"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showAll="0">
      <items count="2"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numFmtId="168" multipleItemSelectionAllowed="1" showAll="0" sortType="ascending">
      <items count="3">
        <item x="0"/>
        <item x="1"/>
        <item t="default" sd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multipleItemSelectionAllowed="1" showAll="0">
      <items count="3">
        <item x="0"/>
        <item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showAll="0">
      <items count="2"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showAll="0">
      <items count="2"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numFmtId="20" showAll="0">
      <items count="2">
        <item sd="0"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multipleItemSelectionAllowed="1" showAll="0">
      <items count="2"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showAll="0">
      <items count="2"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showAll="0">
      <items count="2"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showAll="0">
      <items count="10">
        <item sd="0" x="8"/>
        <item x="0"/>
        <item x="1"/>
        <item x="2"/>
        <item x="3"/>
        <item x="4"/>
        <item x="5"/>
        <item x="6"/>
        <item x="7"/>
        <item t="default" sd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showAll="0">
      <items count="3">
        <item x="0"/>
        <item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showAll="0">
      <items count="3">
        <item x="0"/>
        <item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multipleItemSelectionAllowed="1" showAll="0">
      <items count="5">
        <item x="3"/>
        <item x="0"/>
        <item x="2"/>
        <item x="1"/>
        <item t="default" sd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showAll="0">
      <items count="2"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showAll="0">
      <items count="3">
        <item sd="0" x="0"/>
        <item sd="0"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name="cnfdnc" axis="axisPage" compact="0" multipleItemSelectionAllowed="1" showAll="0">
      <items count="3">
        <item sd="0" x="0"/>
        <item x="1"/>
        <item t="default" sd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showAll="0">
      <items count="2"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multipleItemSelectionAllowed="1" showAll="0">
      <items count="4">
        <item x="1"/>
        <item x="2"/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showAll="0">
      <items count="2"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3"/>
    <field x="8"/>
  </rowFields>
  <rowItems count="5">
    <i>
      <x/>
    </i>
    <i r="1">
      <x/>
    </i>
    <i>
      <x v="1"/>
    </i>
    <i r="1">
      <x/>
    </i>
    <i t="grand">
      <x/>
    </i>
  </rowItems>
  <colFields count="1">
    <field x="-2"/>
  </colFields>
  <colItems count="26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  <i i="20">
      <x v="20"/>
    </i>
    <i i="21">
      <x v="21"/>
    </i>
    <i i="22">
      <x v="22"/>
    </i>
    <i i="23">
      <x v="23"/>
    </i>
    <i i="24">
      <x v="24"/>
    </i>
    <i i="25">
      <x v="25"/>
    </i>
  </colItems>
  <pageFields count="19">
    <pageField fld="0" hier="-1"/>
    <pageField fld="1" hier="-1"/>
    <pageField fld="2" hier="-1"/>
    <pageField fld="4" hier="-1"/>
    <pageField fld="6" hier="-1"/>
    <pageField fld="5" hier="-1"/>
    <pageField fld="7" hier="-1"/>
    <pageField fld="9" hier="-1"/>
    <pageField fld="12" hier="-1"/>
    <pageField fld="10" hier="-1"/>
    <pageField fld="26" hier="-1"/>
    <pageField fld="17" hier="-1"/>
    <pageField fld="14" hier="-1"/>
    <pageField fld="11" hier="-1"/>
    <pageField fld="20" hier="-1"/>
    <pageField fld="15" hier="-1"/>
    <pageField fld="18" hier="-1"/>
    <pageField fld="19" hier="-1"/>
    <pageField fld="16" hier="-1"/>
  </pageFields>
  <dataFields count="26">
    <dataField name="StmtsTot" fld="21" baseField="3" baseItem="0" numFmtId="3"/>
    <dataField name="Rstrts" fld="23" baseField="18" baseItem="1" numFmtId="1"/>
    <dataField name="RowsTot" fld="28" baseField="3" baseItem="5" numFmtId="3"/>
    <dataField name="RowsAvg" fld="65" baseField="3" baseItem="5" numFmtId="3"/>
    <dataField name="Errs" fld="22" baseField="3" baseItem="0" numFmtId="3"/>
    <dataField name="QueTot" fld="24" baseField="3" baseItem="0" numFmtId="3"/>
    <dataField name="Que%" fld="61" baseField="3" baseItem="0" numFmtId="167"/>
    <dataField name="SpllTot" fld="25" baseField="3" baseItem="0" numFmtId="3"/>
    <dataField name="Spll%" fld="62" baseField="3" baseItem="0" numFmtId="167"/>
    <dataField name="QueSecAv" fld="55" baseField="3" baseItem="1" numFmtId="2"/>
    <dataField name="QueSecMx" fld="35" subtotal="max" baseField="3" baseItem="0" numFmtId="2"/>
    <dataField name="ExeSecAv" fld="56" baseField="3" baseItem="1" numFmtId="4"/>
    <dataField name="ExeSecMx" fld="41" subtotal="max" baseField="3" baseItem="0" numFmtId="4"/>
    <dataField name="RunSecAv" fld="57" subtotal="average" baseField="3" baseItem="0" numFmtId="2"/>
    <dataField name="RunSecMx" fld="47" subtotal="max" baseField="8" baseItem="13" numFmtId="2"/>
    <dataField name="MbAv" fld="58" baseField="3" baseItem="1" numFmtId="3"/>
    <dataField name="MbMx" fld="49" subtotal="max" baseField="3" baseItem="0" numFmtId="3"/>
    <dataField name="SpllMbAv" fld="60" subtotal="average" baseField="8" baseItem="13" numFmtId="3"/>
    <dataField name="SpllMbMx" fld="51" subtotal="max" baseField="3" baseItem="1" numFmtId="3"/>
    <dataField name="Stmt%" fld="66" showDataAs="percentOfCol" baseField="20" baseItem="5" numFmtId="167"/>
    <dataField name="CpuHr%" fld="69" showDataAs="percentOfCol" baseField="8" baseItem="12" numFmtId="10"/>
    <dataField name="ExeHr%" fld="59" showDataAs="percentOfCol" baseField="8" baseItem="0" numFmtId="167"/>
    <dataField name="RunHr%" fld="63" showDataAs="percentOfCol" baseField="8" baseItem="0" numFmtId="167"/>
    <dataField name="CpuHrTot" fld="69" baseField="3" baseItem="0" numFmtId="169"/>
    <dataField name="ExeHrTot" fld="59" baseField="3" baseItem="0" numFmtId="169"/>
    <dataField name="RunHrTot" fld="63" baseField="3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C2D2FC-3C62-3443-80B0-3872E90AC5E1}" name="WorkloadPivot" cacheId="171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compact="0" outline="1" outlineData="1" compactData="0" multipleFieldFilters="0">
  <location ref="A21:AV26" firstHeaderRow="0" firstDataRow="1" firstDataCol="2" rowPageCount="19" colPageCount="1"/>
  <pivotFields count="76">
    <pivotField axis="axisPage" compact="0" showAll="0">
      <items count="2"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showAll="0">
      <items count="2"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showAll="0">
      <items count="2"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numFmtId="168" multipleItemSelectionAllowed="1" showAll="0" sortType="ascending">
      <items count="3">
        <item x="0"/>
        <item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multipleItemSelectionAllowed="1" showAll="0">
      <items count="3">
        <item x="0"/>
        <item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showAll="0">
      <items count="2"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showAll="0">
      <items count="2"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numFmtId="20" showAll="0">
      <items count="2">
        <item sd="0"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multipleItemSelectionAllowed="1" showAll="0">
      <items count="2"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showAll="0">
      <items count="2"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showAll="0">
      <items count="2"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showAll="0">
      <items count="10">
        <item sd="0" x="8"/>
        <item x="0"/>
        <item x="1"/>
        <item x="2"/>
        <item x="3"/>
        <item x="4"/>
        <item x="5"/>
        <item x="6"/>
        <item x="7"/>
        <item t="default" sd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showAll="0">
      <items count="3">
        <item x="0"/>
        <item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showAll="0">
      <items count="3">
        <item x="0"/>
        <item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multipleItemSelectionAllowed="1" showAll="0">
      <items count="5">
        <item x="3"/>
        <item x="0"/>
        <item x="2"/>
        <item x="1"/>
        <item t="default" sd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showAll="0">
      <items count="2"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showAll="0">
      <items count="3">
        <item sd="0" x="0"/>
        <item sd="0"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name="cnfdnc" axis="axisPage" compact="0" multipleItemSelectionAllowed="1" showAll="0">
      <items count="3">
        <item x="0"/>
        <item x="1"/>
        <item t="default" sd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showAll="0">
      <items count="2"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multipleItemSelectionAllowed="1" showAll="0">
      <items count="4">
        <item x="1"/>
        <item x="2"/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showAll="0">
      <items count="2"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3"/>
    <field x="8"/>
  </rowFields>
  <rowItems count="5">
    <i>
      <x/>
    </i>
    <i r="1">
      <x/>
    </i>
    <i>
      <x v="1"/>
    </i>
    <i r="1">
      <x/>
    </i>
    <i t="grand">
      <x/>
    </i>
  </rowItems>
  <colFields count="1">
    <field x="-2"/>
  </colFields>
  <colItems count="46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  <i i="20">
      <x v="20"/>
    </i>
    <i i="21">
      <x v="21"/>
    </i>
    <i i="22">
      <x v="22"/>
    </i>
    <i i="23">
      <x v="23"/>
    </i>
    <i i="24">
      <x v="24"/>
    </i>
    <i i="25">
      <x v="25"/>
    </i>
    <i i="26">
      <x v="26"/>
    </i>
    <i i="27">
      <x v="27"/>
    </i>
    <i i="28">
      <x v="28"/>
    </i>
    <i i="29">
      <x v="29"/>
    </i>
    <i i="30">
      <x v="30"/>
    </i>
    <i i="31">
      <x v="31"/>
    </i>
    <i i="32">
      <x v="32"/>
    </i>
    <i i="33">
      <x v="33"/>
    </i>
    <i i="34">
      <x v="34"/>
    </i>
    <i i="35">
      <x v="35"/>
    </i>
    <i i="36">
      <x v="36"/>
    </i>
    <i i="37">
      <x v="37"/>
    </i>
    <i i="38">
      <x v="38"/>
    </i>
    <i i="39">
      <x v="39"/>
    </i>
    <i i="40">
      <x v="40"/>
    </i>
    <i i="41">
      <x v="41"/>
    </i>
    <i i="42">
      <x v="42"/>
    </i>
    <i i="43">
      <x v="43"/>
    </i>
    <i i="44">
      <x v="44"/>
    </i>
    <i i="45">
      <x v="45"/>
    </i>
  </colItems>
  <pageFields count="19">
    <pageField fld="0" hier="-1"/>
    <pageField fld="1" hier="-1"/>
    <pageField fld="2" hier="-1"/>
    <pageField fld="6" hier="-1"/>
    <pageField fld="5" hier="-1"/>
    <pageField fld="9" hier="-1"/>
    <pageField fld="12" hier="-1"/>
    <pageField fld="18" hier="-1"/>
    <pageField fld="16" hier="-1"/>
    <pageField fld="10" hier="-1"/>
    <pageField fld="26" hier="-1"/>
    <pageField fld="17" hier="-1"/>
    <pageField fld="19" hier="-1"/>
    <pageField fld="11" hier="-1"/>
    <pageField fld="14" hier="-1"/>
    <pageField fld="20" hier="-1"/>
    <pageField fld="15" hier="-1"/>
    <pageField fld="7" hier="-1"/>
    <pageField fld="4" hier="-1"/>
  </pageFields>
  <dataFields count="46">
    <dataField name="StmtsTot" fld="21" baseField="3" baseItem="0" numFmtId="3"/>
    <dataField name="Rstrts" fld="23" baseField="8" baseItem="3" numFmtId="1"/>
    <dataField name="Errs" fld="22" baseField="3" baseItem="0" numFmtId="3"/>
    <dataField name="ReadGbTot" fld="54" baseField="8" baseItem="5" numFmtId="3"/>
    <dataField name="NetGbAvg" fld="75" subtotal="average" baseField="3" baseItem="17" numFmtId="4"/>
    <dataField name="NetGbTot" fld="53" baseField="3" baseItem="8" numFmtId="3"/>
    <dataField name="RowsAv" fld="65" subtotal="average" baseField="3" baseItem="1" numFmtId="3"/>
    <dataField name="RowsMx" fld="27" subtotal="max" baseField="3" baseItem="8" numFmtId="3"/>
    <dataField name="RowsTot" fld="28" baseField="8" baseItem="13" numFmtId="3"/>
    <dataField name="Rows%" fld="28" showDataAs="percentOfCol" baseField="3" baseItem="0" numFmtId="10"/>
    <dataField name="QueTot" fld="24" baseField="3" baseItem="0" numFmtId="3"/>
    <dataField name="Que%" fld="61" baseField="3" baseItem="0" numFmtId="167"/>
    <dataField name="SpllTot" fld="25" baseField="3" baseItem="0" numFmtId="3"/>
    <dataField name="Spll%" fld="62" baseField="3" baseItem="0" numFmtId="167"/>
    <dataField name="PrepWtSecAv" fld="73" baseField="15" baseItem="14" numFmtId="4"/>
    <dataField name="PrepWtSecMx" fld="29" subtotal="max" baseField="15" baseItem="14" numFmtId="4"/>
    <dataField name="PrepSecAv" fld="70" baseField="3" baseItem="1" numFmtId="4"/>
    <dataField name="PrepSecMx" fld="31" subtotal="max" baseField="3" baseItem="0" numFmtId="2"/>
    <dataField name="CmplSecAvg" fld="74" baseField="15" baseItem="14" numFmtId="4"/>
    <dataField name="CmplSecMx" fld="33" subtotal="max" baseField="15" baseItem="14" numFmtId="4"/>
    <dataField name="QueSecAv" fld="55" baseField="3" baseItem="1" numFmtId="2"/>
    <dataField name="QueSecMx" fld="35" subtotal="max" baseField="3" baseItem="0" numFmtId="2"/>
    <dataField name="CpuSecAv" fld="68" subtotal="average" baseField="3" baseItem="4" numFmtId="4"/>
    <dataField name="CpuSecMx" fld="37" subtotal="max" baseField="3" baseItem="0"/>
    <dataField name="IoWtSecAv" fld="64" baseField="3" baseItem="1" numFmtId="4"/>
    <dataField name="IoWtSecMx" fld="39" subtotal="max" baseField="3" baseItem="0" numFmtId="4"/>
    <dataField name="ExeSecAv" fld="56" baseField="3" baseItem="1" numFmtId="4"/>
    <dataField name="ExeSecMx" fld="41" subtotal="max" baseField="3" baseItem="0" numFmtId="4"/>
    <dataField name="RunSecAv" fld="57" subtotal="average" baseField="3" baseItem="0" numFmtId="2"/>
    <dataField name="RunSecMx" fld="47" subtotal="max" baseField="8" baseItem="13" numFmtId="2"/>
    <dataField name="SpoolSecAv" fld="72" baseField="3" baseItem="1" numFmtId="2"/>
    <dataField name="SpoolSecMx" fld="44" subtotal="max" baseField="8" baseItem="13" numFmtId="4"/>
    <dataField name="ClntSecAv" fld="71" subtotal="average" baseField="3" baseItem="1" numFmtId="4"/>
    <dataField name="ClntSecMx" fld="45" subtotal="max" baseField="3" baseItem="0"/>
    <dataField name="MbAv" fld="58" baseField="3" baseItem="1" numFmtId="3"/>
    <dataField name="MbMx" fld="49" subtotal="max" baseField="3" baseItem="0" numFmtId="3"/>
    <dataField name="SpllMbAv" fld="60" subtotal="average" baseField="8" baseItem="13" numFmtId="3"/>
    <dataField name="SpllMbMx" fld="51" subtotal="max" baseField="3" baseItem="1" numFmtId="3"/>
    <dataField name="Stmt%" fld="66" showDataAs="percentOfCol" baseField="20" baseItem="5" numFmtId="167"/>
    <dataField name="IoWtHr%" fld="67" showDataAs="percentOfCol" baseField="3" baseItem="4" numFmtId="167"/>
    <dataField name="ExeHr%" fld="59" showDataAs="percentOfCol" baseField="8" baseItem="0" numFmtId="167"/>
    <dataField name="RunHr%" fld="63" showDataAs="percentOfCol" baseField="8" baseItem="0" numFmtId="167"/>
    <dataField name="CpuHrTot" fld="69" baseField="3" baseItem="0" numFmtId="169"/>
    <dataField name="IoWtHrTot" fld="67" baseField="3" baseItem="0" numFmtId="165"/>
    <dataField name="ExeHrTot" fld="59" baseField="3" baseItem="0" numFmtId="169"/>
    <dataField name="RunHrTot" fld="63" baseField="3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GiB/Qry@Mx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A1BFC-FA24-4C14-8DFE-057EB03DAE7A}">
  <dimension ref="A1:H111"/>
  <sheetViews>
    <sheetView workbookViewId="0"/>
  </sheetViews>
  <sheetFormatPr defaultColWidth="8.77734375" defaultRowHeight="14.4"/>
  <cols>
    <col min="1" max="1" width="17.6640625" customWidth="1"/>
    <col min="2" max="2" width="20.6640625" customWidth="1"/>
    <col min="3" max="3" width="67.6640625" customWidth="1"/>
    <col min="4" max="4" width="2.77734375" customWidth="1"/>
    <col min="5" max="5" width="8.21875" customWidth="1"/>
    <col min="6" max="6" width="14.6640625" customWidth="1"/>
    <col min="7" max="7" width="13.44140625" customWidth="1"/>
    <col min="8" max="8" width="69.6640625" customWidth="1"/>
  </cols>
  <sheetData>
    <row r="1" spans="1:8" ht="15.6">
      <c r="A1" s="7" t="s">
        <v>29</v>
      </c>
      <c r="B1" t="s">
        <v>363</v>
      </c>
      <c r="E1" s="7" t="s">
        <v>186</v>
      </c>
      <c r="F1" s="32"/>
      <c r="G1" s="32"/>
      <c r="H1" t="s">
        <v>184</v>
      </c>
    </row>
    <row r="2" spans="1:8" ht="15.6">
      <c r="A2" s="5" t="s">
        <v>92</v>
      </c>
      <c r="B2" s="14" t="s">
        <v>364</v>
      </c>
      <c r="E2" s="32"/>
      <c r="F2" s="41" t="s">
        <v>47</v>
      </c>
      <c r="G2" s="42" t="s">
        <v>183</v>
      </c>
      <c r="H2" s="36" t="s">
        <v>49</v>
      </c>
    </row>
    <row r="3" spans="1:8" ht="15.6">
      <c r="A3" s="5" t="s">
        <v>93</v>
      </c>
      <c r="B3" s="12" t="s">
        <v>90</v>
      </c>
      <c r="C3" t="s">
        <v>94</v>
      </c>
      <c r="F3" s="43" t="s">
        <v>188</v>
      </c>
      <c r="G3" s="21" t="s">
        <v>236</v>
      </c>
      <c r="H3" s="21" t="s">
        <v>255</v>
      </c>
    </row>
    <row r="4" spans="1:8">
      <c r="A4" s="5" t="s">
        <v>49</v>
      </c>
      <c r="B4" s="13" t="s">
        <v>36</v>
      </c>
      <c r="F4" s="43" t="s">
        <v>360</v>
      </c>
      <c r="G4" s="21" t="s">
        <v>236</v>
      </c>
      <c r="H4" s="21" t="s">
        <v>366</v>
      </c>
    </row>
    <row r="5" spans="1:8">
      <c r="F5" s="43" t="s">
        <v>189</v>
      </c>
      <c r="G5" s="21" t="s">
        <v>236</v>
      </c>
      <c r="H5" s="21" t="s">
        <v>256</v>
      </c>
    </row>
    <row r="6" spans="1:8">
      <c r="A6" s="5" t="s">
        <v>40</v>
      </c>
      <c r="F6" s="43" t="s">
        <v>334</v>
      </c>
      <c r="G6" s="21" t="s">
        <v>237</v>
      </c>
      <c r="H6" s="21" t="s">
        <v>368</v>
      </c>
    </row>
    <row r="7" spans="1:8">
      <c r="B7" s="8" t="s">
        <v>41</v>
      </c>
      <c r="C7" t="s">
        <v>44</v>
      </c>
      <c r="F7" s="43" t="s">
        <v>338</v>
      </c>
      <c r="G7" s="21" t="s">
        <v>237</v>
      </c>
      <c r="H7" s="21" t="s">
        <v>371</v>
      </c>
    </row>
    <row r="8" spans="1:8">
      <c r="B8" s="8" t="s">
        <v>43</v>
      </c>
      <c r="C8" s="5" t="s">
        <v>46</v>
      </c>
      <c r="D8" s="5"/>
      <c r="F8" s="43" t="s">
        <v>335</v>
      </c>
      <c r="G8" s="21" t="s">
        <v>237</v>
      </c>
      <c r="H8" s="21" t="s">
        <v>367</v>
      </c>
    </row>
    <row r="9" spans="1:8">
      <c r="B9" s="8" t="s">
        <v>302</v>
      </c>
      <c r="F9" s="43" t="s">
        <v>343</v>
      </c>
      <c r="G9" s="21" t="s">
        <v>237</v>
      </c>
      <c r="H9" s="21" t="s">
        <v>369</v>
      </c>
    </row>
    <row r="10" spans="1:8">
      <c r="B10" s="8" t="s">
        <v>303</v>
      </c>
      <c r="F10" s="43" t="s">
        <v>336</v>
      </c>
      <c r="G10" s="21" t="s">
        <v>236</v>
      </c>
      <c r="H10" s="21" t="s">
        <v>370</v>
      </c>
    </row>
    <row r="11" spans="1:8">
      <c r="A11" t="s">
        <v>344</v>
      </c>
      <c r="F11" s="43" t="s">
        <v>227</v>
      </c>
      <c r="G11" s="21" t="s">
        <v>237</v>
      </c>
      <c r="H11" s="21" t="s">
        <v>372</v>
      </c>
    </row>
    <row r="12" spans="1:8">
      <c r="A12" t="s">
        <v>365</v>
      </c>
      <c r="F12" s="43" t="s">
        <v>190</v>
      </c>
      <c r="G12" s="21" t="s">
        <v>237</v>
      </c>
      <c r="H12" s="21" t="s">
        <v>257</v>
      </c>
    </row>
    <row r="13" spans="1:8">
      <c r="F13" s="43" t="s">
        <v>187</v>
      </c>
      <c r="G13" s="21" t="s">
        <v>237</v>
      </c>
      <c r="H13" s="21" t="s">
        <v>258</v>
      </c>
    </row>
    <row r="14" spans="1:8" ht="15.6">
      <c r="A14" s="7" t="s">
        <v>30</v>
      </c>
      <c r="F14" s="43" t="s">
        <v>239</v>
      </c>
      <c r="G14" s="21" t="s">
        <v>237</v>
      </c>
      <c r="H14" s="21" t="s">
        <v>259</v>
      </c>
    </row>
    <row r="15" spans="1:8">
      <c r="A15" s="8" t="s">
        <v>290</v>
      </c>
      <c r="F15" s="43" t="s">
        <v>191</v>
      </c>
      <c r="G15" s="21" t="s">
        <v>236</v>
      </c>
      <c r="H15" s="21" t="s">
        <v>260</v>
      </c>
    </row>
    <row r="16" spans="1:8">
      <c r="A16">
        <v>1</v>
      </c>
      <c r="B16" t="s">
        <v>293</v>
      </c>
      <c r="F16" s="43" t="s">
        <v>206</v>
      </c>
      <c r="G16" s="21" t="s">
        <v>236</v>
      </c>
      <c r="H16" s="21" t="s">
        <v>261</v>
      </c>
    </row>
    <row r="17" spans="1:8">
      <c r="B17" s="53" t="s">
        <v>292</v>
      </c>
      <c r="F17" s="43" t="s">
        <v>192</v>
      </c>
      <c r="G17" s="21" t="s">
        <v>236</v>
      </c>
      <c r="H17" s="21" t="s">
        <v>262</v>
      </c>
    </row>
    <row r="18" spans="1:8">
      <c r="A18">
        <v>2</v>
      </c>
      <c r="B18" t="s">
        <v>42</v>
      </c>
      <c r="F18" s="43" t="s">
        <v>205</v>
      </c>
      <c r="G18" s="21" t="s">
        <v>236</v>
      </c>
      <c r="H18" s="21" t="s">
        <v>263</v>
      </c>
    </row>
    <row r="19" spans="1:8">
      <c r="B19" t="s">
        <v>294</v>
      </c>
      <c r="F19" s="43" t="s">
        <v>314</v>
      </c>
      <c r="G19" s="21" t="s">
        <v>237</v>
      </c>
      <c r="H19" s="21" t="s">
        <v>317</v>
      </c>
    </row>
    <row r="20" spans="1:8">
      <c r="A20">
        <v>3</v>
      </c>
      <c r="B20" t="s">
        <v>295</v>
      </c>
      <c r="F20" s="43" t="s">
        <v>313</v>
      </c>
      <c r="G20" s="21" t="s">
        <v>237</v>
      </c>
      <c r="H20" s="21" t="s">
        <v>319</v>
      </c>
    </row>
    <row r="21" spans="1:8">
      <c r="B21" t="s">
        <v>296</v>
      </c>
      <c r="F21" s="43" t="s">
        <v>228</v>
      </c>
      <c r="G21" s="21" t="s">
        <v>237</v>
      </c>
      <c r="H21" s="21" t="s">
        <v>317</v>
      </c>
    </row>
    <row r="22" spans="1:8">
      <c r="A22">
        <v>4</v>
      </c>
      <c r="B22" t="s">
        <v>297</v>
      </c>
      <c r="F22" s="43" t="s">
        <v>193</v>
      </c>
      <c r="G22" s="21" t="s">
        <v>237</v>
      </c>
      <c r="H22" s="21" t="s">
        <v>318</v>
      </c>
    </row>
    <row r="23" spans="1:8">
      <c r="A23">
        <v>3</v>
      </c>
      <c r="B23" t="s">
        <v>298</v>
      </c>
      <c r="F23" s="43" t="s">
        <v>320</v>
      </c>
      <c r="G23" s="21" t="s">
        <v>237</v>
      </c>
      <c r="H23" s="21" t="s">
        <v>321</v>
      </c>
    </row>
    <row r="24" spans="1:8">
      <c r="A24" s="53"/>
      <c r="B24" t="s">
        <v>299</v>
      </c>
      <c r="F24" s="43" t="s">
        <v>315</v>
      </c>
      <c r="G24" s="21" t="s">
        <v>237</v>
      </c>
      <c r="H24" s="21" t="s">
        <v>322</v>
      </c>
    </row>
    <row r="25" spans="1:8">
      <c r="B25" t="s">
        <v>301</v>
      </c>
      <c r="F25" s="43" t="s">
        <v>230</v>
      </c>
      <c r="G25" s="21" t="s">
        <v>236</v>
      </c>
      <c r="H25" s="21" t="s">
        <v>323</v>
      </c>
    </row>
    <row r="26" spans="1:8">
      <c r="F26" s="43" t="s">
        <v>194</v>
      </c>
      <c r="G26" s="21" t="s">
        <v>236</v>
      </c>
      <c r="H26" s="21" t="s">
        <v>264</v>
      </c>
    </row>
    <row r="27" spans="1:8">
      <c r="F27" s="43" t="s">
        <v>195</v>
      </c>
      <c r="G27" s="21" t="s">
        <v>237</v>
      </c>
      <c r="H27" s="21" t="s">
        <v>280</v>
      </c>
    </row>
    <row r="28" spans="1:8">
      <c r="A28" s="8" t="s">
        <v>291</v>
      </c>
      <c r="F28" s="43" t="s">
        <v>196</v>
      </c>
      <c r="G28" s="21" t="s">
        <v>237</v>
      </c>
      <c r="H28" s="21" t="s">
        <v>281</v>
      </c>
    </row>
    <row r="29" spans="1:8">
      <c r="B29" t="s">
        <v>392</v>
      </c>
      <c r="D29" s="5"/>
      <c r="F29" s="43" t="s">
        <v>229</v>
      </c>
      <c r="G29" s="21" t="s">
        <v>237</v>
      </c>
      <c r="H29" s="21" t="s">
        <v>265</v>
      </c>
    </row>
    <row r="30" spans="1:8">
      <c r="B30" t="s">
        <v>393</v>
      </c>
      <c r="F30" s="43" t="s">
        <v>197</v>
      </c>
      <c r="G30" s="21" t="s">
        <v>237</v>
      </c>
      <c r="H30" s="21" t="s">
        <v>266</v>
      </c>
    </row>
    <row r="31" spans="1:8">
      <c r="A31">
        <v>1</v>
      </c>
      <c r="B31" t="s">
        <v>394</v>
      </c>
      <c r="C31" t="s">
        <v>395</v>
      </c>
      <c r="F31" s="43" t="s">
        <v>231</v>
      </c>
      <c r="G31" s="21" t="s">
        <v>236</v>
      </c>
      <c r="H31" s="21" t="s">
        <v>267</v>
      </c>
    </row>
    <row r="32" spans="1:8">
      <c r="A32">
        <v>2</v>
      </c>
      <c r="B32" t="s">
        <v>396</v>
      </c>
      <c r="C32" t="s">
        <v>397</v>
      </c>
      <c r="F32" s="43" t="s">
        <v>198</v>
      </c>
      <c r="G32" s="21" t="s">
        <v>236</v>
      </c>
      <c r="H32" s="21" t="s">
        <v>268</v>
      </c>
    </row>
    <row r="33" spans="1:8">
      <c r="A33">
        <v>3</v>
      </c>
      <c r="B33" t="s">
        <v>398</v>
      </c>
      <c r="C33" t="s">
        <v>399</v>
      </c>
      <c r="F33" s="43" t="s">
        <v>199</v>
      </c>
      <c r="G33" s="21" t="s">
        <v>236</v>
      </c>
      <c r="H33" s="21" t="s">
        <v>269</v>
      </c>
    </row>
    <row r="34" spans="1:8">
      <c r="A34">
        <v>4</v>
      </c>
      <c r="B34" t="s">
        <v>400</v>
      </c>
      <c r="C34" t="s">
        <v>401</v>
      </c>
      <c r="F34" s="43" t="s">
        <v>200</v>
      </c>
      <c r="G34" s="21" t="s">
        <v>236</v>
      </c>
      <c r="H34" s="21" t="s">
        <v>270</v>
      </c>
    </row>
    <row r="35" spans="1:8">
      <c r="F35" s="43" t="s">
        <v>232</v>
      </c>
      <c r="G35" s="21" t="s">
        <v>237</v>
      </c>
      <c r="H35" s="21" t="s">
        <v>271</v>
      </c>
    </row>
    <row r="36" spans="1:8" ht="15.6">
      <c r="A36" s="7" t="s">
        <v>28</v>
      </c>
      <c r="F36" s="43" t="s">
        <v>201</v>
      </c>
      <c r="G36" s="21" t="s">
        <v>237</v>
      </c>
      <c r="H36" s="21" t="s">
        <v>272</v>
      </c>
    </row>
    <row r="37" spans="1:8" ht="15.6">
      <c r="A37" s="32" t="s">
        <v>342</v>
      </c>
      <c r="F37" s="45"/>
      <c r="G37" s="21"/>
      <c r="H37" s="21"/>
    </row>
    <row r="38" spans="1:8">
      <c r="A38" t="s">
        <v>341</v>
      </c>
      <c r="F38" s="45" t="s">
        <v>235</v>
      </c>
      <c r="G38" s="21" t="s">
        <v>237</v>
      </c>
      <c r="H38" s="21" t="s">
        <v>273</v>
      </c>
    </row>
    <row r="39" spans="1:8">
      <c r="F39" s="43" t="s">
        <v>203</v>
      </c>
      <c r="G39" s="21" t="s">
        <v>237</v>
      </c>
      <c r="H39" s="21" t="s">
        <v>274</v>
      </c>
    </row>
    <row r="40" spans="1:8">
      <c r="A40" s="44" t="s">
        <v>37</v>
      </c>
      <c r="B40" s="44" t="s">
        <v>39</v>
      </c>
      <c r="C40" s="44" t="s">
        <v>38</v>
      </c>
      <c r="F40" s="43" t="s">
        <v>233</v>
      </c>
      <c r="G40" s="21" t="s">
        <v>236</v>
      </c>
      <c r="H40" s="21" t="s">
        <v>275</v>
      </c>
    </row>
    <row r="41" spans="1:8">
      <c r="A41" s="54" t="s">
        <v>361</v>
      </c>
      <c r="B41" s="21" t="s">
        <v>107</v>
      </c>
      <c r="C41" s="21" t="s">
        <v>362</v>
      </c>
      <c r="F41" s="43" t="s">
        <v>202</v>
      </c>
      <c r="G41" s="44" t="s">
        <v>236</v>
      </c>
      <c r="H41" s="21" t="s">
        <v>276</v>
      </c>
    </row>
    <row r="42" spans="1:8">
      <c r="A42" s="54" t="s">
        <v>339</v>
      </c>
      <c r="B42" s="21" t="s">
        <v>107</v>
      </c>
      <c r="C42" s="21" t="s">
        <v>340</v>
      </c>
      <c r="F42" s="43" t="s">
        <v>234</v>
      </c>
      <c r="G42" s="21" t="s">
        <v>236</v>
      </c>
      <c r="H42" s="21" t="s">
        <v>277</v>
      </c>
    </row>
    <row r="43" spans="1:8">
      <c r="A43" s="54" t="s">
        <v>327</v>
      </c>
      <c r="B43" s="21" t="s">
        <v>107</v>
      </c>
      <c r="C43" s="21" t="s">
        <v>324</v>
      </c>
      <c r="F43" s="43" t="s">
        <v>226</v>
      </c>
      <c r="G43" s="21" t="s">
        <v>236</v>
      </c>
      <c r="H43" s="21" t="s">
        <v>278</v>
      </c>
    </row>
    <row r="44" spans="1:8">
      <c r="A44" s="44"/>
      <c r="B44" s="44"/>
      <c r="C44" s="21" t="s">
        <v>325</v>
      </c>
      <c r="F44" s="43" t="s">
        <v>204</v>
      </c>
      <c r="G44" s="21" t="s">
        <v>236</v>
      </c>
      <c r="H44" s="21" t="s">
        <v>284</v>
      </c>
    </row>
    <row r="45" spans="1:8">
      <c r="A45" s="44"/>
      <c r="B45" s="44"/>
      <c r="C45" s="21" t="s">
        <v>326</v>
      </c>
      <c r="F45" s="43" t="s">
        <v>238</v>
      </c>
      <c r="G45" s="21" t="s">
        <v>237</v>
      </c>
      <c r="H45" s="21" t="s">
        <v>283</v>
      </c>
    </row>
    <row r="46" spans="1:8">
      <c r="A46" s="21" t="s">
        <v>304</v>
      </c>
      <c r="B46" s="21" t="s">
        <v>107</v>
      </c>
      <c r="C46" s="21" t="s">
        <v>253</v>
      </c>
      <c r="F46" s="43" t="s">
        <v>208</v>
      </c>
      <c r="G46" s="21" t="s">
        <v>236</v>
      </c>
      <c r="H46" s="21" t="s">
        <v>285</v>
      </c>
    </row>
    <row r="47" spans="1:8">
      <c r="A47" s="21"/>
      <c r="B47" s="21"/>
      <c r="C47" s="21" t="s">
        <v>252</v>
      </c>
      <c r="F47" s="43" t="s">
        <v>209</v>
      </c>
      <c r="G47" s="21" t="s">
        <v>236</v>
      </c>
      <c r="H47" s="21" t="s">
        <v>282</v>
      </c>
    </row>
    <row r="48" spans="1:8">
      <c r="A48" s="21"/>
      <c r="B48" s="21"/>
      <c r="C48" s="21" t="s">
        <v>300</v>
      </c>
      <c r="F48" s="43" t="s">
        <v>210</v>
      </c>
      <c r="G48" s="21" t="s">
        <v>237</v>
      </c>
      <c r="H48" s="21" t="s">
        <v>288</v>
      </c>
    </row>
    <row r="49" spans="1:8">
      <c r="A49" s="21" t="s">
        <v>181</v>
      </c>
      <c r="B49" s="21" t="s">
        <v>107</v>
      </c>
      <c r="C49" s="21" t="s">
        <v>182</v>
      </c>
      <c r="F49" s="43" t="s">
        <v>212</v>
      </c>
      <c r="G49" s="21" t="s">
        <v>237</v>
      </c>
      <c r="H49" s="21" t="s">
        <v>287</v>
      </c>
    </row>
    <row r="50" spans="1:8">
      <c r="A50" s="21"/>
      <c r="B50" s="21"/>
      <c r="C50" s="21" t="s">
        <v>160</v>
      </c>
      <c r="F50" s="43" t="s">
        <v>211</v>
      </c>
      <c r="G50" s="21" t="s">
        <v>236</v>
      </c>
      <c r="H50" s="21" t="s">
        <v>286</v>
      </c>
    </row>
    <row r="51" spans="1:8">
      <c r="A51" s="21"/>
      <c r="B51" s="21"/>
      <c r="C51" s="21" t="s">
        <v>161</v>
      </c>
      <c r="F51" s="43" t="s">
        <v>213</v>
      </c>
      <c r="G51" s="21" t="s">
        <v>236</v>
      </c>
      <c r="H51" s="21" t="s">
        <v>289</v>
      </c>
    </row>
    <row r="52" spans="1:8">
      <c r="A52" s="21" t="s">
        <v>180</v>
      </c>
      <c r="B52" s="21" t="s">
        <v>107</v>
      </c>
      <c r="C52" s="21" t="s">
        <v>114</v>
      </c>
    </row>
    <row r="53" spans="1:8">
      <c r="A53" s="21" t="s">
        <v>179</v>
      </c>
      <c r="B53" s="21" t="s">
        <v>107</v>
      </c>
      <c r="C53" s="21" t="s">
        <v>108</v>
      </c>
      <c r="E53" s="5" t="s">
        <v>251</v>
      </c>
    </row>
    <row r="54" spans="1:8" ht="15.6">
      <c r="A54" s="21" t="s">
        <v>185</v>
      </c>
      <c r="B54" s="21" t="s">
        <v>107</v>
      </c>
      <c r="C54" s="21"/>
      <c r="E54" s="32"/>
      <c r="F54" s="36" t="s">
        <v>47</v>
      </c>
      <c r="G54" s="36" t="s">
        <v>48</v>
      </c>
      <c r="H54" s="36" t="s">
        <v>49</v>
      </c>
    </row>
    <row r="55" spans="1:8">
      <c r="A55" s="21" t="s">
        <v>178</v>
      </c>
      <c r="B55" s="21" t="s">
        <v>107</v>
      </c>
      <c r="C55" s="21" t="s">
        <v>95</v>
      </c>
      <c r="F55" s="37" t="s">
        <v>117</v>
      </c>
      <c r="G55" s="21" t="s">
        <v>50</v>
      </c>
      <c r="H55" s="21" t="s">
        <v>51</v>
      </c>
    </row>
    <row r="56" spans="1:8">
      <c r="A56" s="21" t="s">
        <v>177</v>
      </c>
      <c r="B56" s="21" t="s">
        <v>90</v>
      </c>
      <c r="C56" s="21" t="s">
        <v>89</v>
      </c>
      <c r="F56" s="37" t="s">
        <v>118</v>
      </c>
      <c r="G56" s="21" t="s">
        <v>50</v>
      </c>
      <c r="H56" s="21" t="s">
        <v>52</v>
      </c>
    </row>
    <row r="57" spans="1:8">
      <c r="A57" s="21" t="s">
        <v>176</v>
      </c>
      <c r="B57" s="21" t="s">
        <v>90</v>
      </c>
      <c r="C57" s="21" t="s">
        <v>91</v>
      </c>
      <c r="F57" s="38" t="s">
        <v>119</v>
      </c>
      <c r="G57" s="21" t="s">
        <v>53</v>
      </c>
      <c r="H57" s="21" t="s">
        <v>54</v>
      </c>
    </row>
    <row r="58" spans="1:8">
      <c r="A58" s="5"/>
      <c r="B58" s="2"/>
      <c r="F58" s="37" t="s">
        <v>120</v>
      </c>
      <c r="G58" s="21" t="s">
        <v>55</v>
      </c>
      <c r="H58" s="21" t="s">
        <v>56</v>
      </c>
    </row>
    <row r="59" spans="1:8">
      <c r="F59" s="38" t="s">
        <v>121</v>
      </c>
      <c r="G59" s="21" t="s">
        <v>55</v>
      </c>
      <c r="H59" s="21" t="s">
        <v>57</v>
      </c>
    </row>
    <row r="60" spans="1:8">
      <c r="F60" s="37" t="s">
        <v>122</v>
      </c>
      <c r="G60" s="21" t="s">
        <v>50</v>
      </c>
      <c r="H60" s="21" t="s">
        <v>58</v>
      </c>
    </row>
    <row r="61" spans="1:8">
      <c r="F61" s="37" t="s">
        <v>123</v>
      </c>
      <c r="G61" s="21" t="s">
        <v>53</v>
      </c>
      <c r="H61" s="21" t="s">
        <v>59</v>
      </c>
    </row>
    <row r="62" spans="1:8">
      <c r="F62" s="37" t="s">
        <v>124</v>
      </c>
      <c r="G62" s="21" t="s">
        <v>60</v>
      </c>
      <c r="H62" s="21" t="s">
        <v>61</v>
      </c>
    </row>
    <row r="63" spans="1:8">
      <c r="F63" s="37" t="s">
        <v>125</v>
      </c>
      <c r="G63" s="21" t="s">
        <v>62</v>
      </c>
      <c r="H63" s="21" t="s">
        <v>63</v>
      </c>
    </row>
    <row r="64" spans="1:8">
      <c r="F64" s="37" t="s">
        <v>126</v>
      </c>
      <c r="G64" s="21" t="s">
        <v>50</v>
      </c>
      <c r="H64" s="21" t="s">
        <v>169</v>
      </c>
    </row>
    <row r="65" spans="6:8">
      <c r="F65" s="37" t="s">
        <v>127</v>
      </c>
      <c r="G65" s="21" t="s">
        <v>64</v>
      </c>
      <c r="H65" s="17" t="s">
        <v>65</v>
      </c>
    </row>
    <row r="66" spans="6:8">
      <c r="F66" s="37" t="s">
        <v>128</v>
      </c>
      <c r="G66" s="21" t="s">
        <v>64</v>
      </c>
      <c r="H66" s="21" t="s">
        <v>66</v>
      </c>
    </row>
    <row r="67" spans="6:8">
      <c r="F67" s="37" t="s">
        <v>129</v>
      </c>
      <c r="G67" s="21" t="s">
        <v>64</v>
      </c>
      <c r="H67" s="21" t="s">
        <v>67</v>
      </c>
    </row>
    <row r="68" spans="6:8">
      <c r="F68" s="37" t="s">
        <v>130</v>
      </c>
      <c r="G68" s="21" t="s">
        <v>64</v>
      </c>
      <c r="H68" s="21" t="s">
        <v>68</v>
      </c>
    </row>
    <row r="69" spans="6:8">
      <c r="F69" s="37" t="s">
        <v>254</v>
      </c>
      <c r="G69" s="21" t="s">
        <v>64</v>
      </c>
      <c r="H69" s="21" t="s">
        <v>69</v>
      </c>
    </row>
    <row r="70" spans="6:8">
      <c r="F70" s="37" t="s">
        <v>131</v>
      </c>
      <c r="G70" s="21" t="s">
        <v>64</v>
      </c>
      <c r="H70" s="21" t="s">
        <v>279</v>
      </c>
    </row>
    <row r="71" spans="6:8">
      <c r="F71" s="37" t="s">
        <v>132</v>
      </c>
      <c r="G71" s="21" t="s">
        <v>50</v>
      </c>
      <c r="H71" s="21" t="s">
        <v>70</v>
      </c>
    </row>
    <row r="72" spans="6:8">
      <c r="F72" s="37" t="s">
        <v>133</v>
      </c>
      <c r="G72" s="21" t="s">
        <v>157</v>
      </c>
      <c r="H72" s="21" t="s">
        <v>97</v>
      </c>
    </row>
    <row r="73" spans="6:8">
      <c r="F73" s="37" t="s">
        <v>134</v>
      </c>
      <c r="G73" s="21" t="s">
        <v>53</v>
      </c>
      <c r="H73" s="21" t="s">
        <v>71</v>
      </c>
    </row>
    <row r="74" spans="6:8">
      <c r="F74" s="37" t="s">
        <v>135</v>
      </c>
      <c r="G74" s="21" t="s">
        <v>50</v>
      </c>
      <c r="H74" s="21" t="s">
        <v>72</v>
      </c>
    </row>
    <row r="75" spans="6:8">
      <c r="F75" s="37" t="s">
        <v>136</v>
      </c>
      <c r="G75" s="21" t="s">
        <v>53</v>
      </c>
      <c r="H75" s="17" t="s">
        <v>73</v>
      </c>
    </row>
    <row r="76" spans="6:8">
      <c r="F76" s="37" t="s">
        <v>137</v>
      </c>
      <c r="G76" s="21" t="s">
        <v>74</v>
      </c>
      <c r="H76" s="21" t="s">
        <v>75</v>
      </c>
    </row>
    <row r="77" spans="6:8">
      <c r="F77" s="37" t="s">
        <v>138</v>
      </c>
      <c r="G77" s="21" t="s">
        <v>74</v>
      </c>
      <c r="H77" s="21" t="s">
        <v>76</v>
      </c>
    </row>
    <row r="78" spans="6:8">
      <c r="F78" s="37" t="s">
        <v>355</v>
      </c>
      <c r="G78" s="21" t="s">
        <v>74</v>
      </c>
      <c r="H78" s="21" t="s">
        <v>373</v>
      </c>
    </row>
    <row r="79" spans="6:8">
      <c r="F79" s="37" t="s">
        <v>139</v>
      </c>
      <c r="G79" s="21" t="s">
        <v>74</v>
      </c>
      <c r="H79" s="21" t="s">
        <v>77</v>
      </c>
    </row>
    <row r="80" spans="6:8">
      <c r="F80" s="37" t="s">
        <v>140</v>
      </c>
      <c r="G80" s="21" t="s">
        <v>74</v>
      </c>
      <c r="H80" s="21" t="s">
        <v>78</v>
      </c>
    </row>
    <row r="81" spans="6:8">
      <c r="F81" s="37" t="s">
        <v>356</v>
      </c>
      <c r="G81" s="21" t="s">
        <v>74</v>
      </c>
      <c r="H81" s="21" t="s">
        <v>374</v>
      </c>
    </row>
    <row r="82" spans="6:8">
      <c r="F82" s="37" t="s">
        <v>141</v>
      </c>
      <c r="G82" s="21" t="s">
        <v>158</v>
      </c>
      <c r="H82" s="21" t="s">
        <v>162</v>
      </c>
    </row>
    <row r="83" spans="6:8">
      <c r="F83" s="37" t="s">
        <v>142</v>
      </c>
      <c r="G83" s="21" t="s">
        <v>158</v>
      </c>
      <c r="H83" s="21" t="s">
        <v>163</v>
      </c>
    </row>
    <row r="84" spans="6:8">
      <c r="F84" s="37" t="s">
        <v>309</v>
      </c>
      <c r="G84" s="21" t="s">
        <v>159</v>
      </c>
      <c r="H84" s="21"/>
    </row>
    <row r="85" spans="6:8">
      <c r="F85" s="37" t="s">
        <v>310</v>
      </c>
      <c r="G85" s="21" t="s">
        <v>159</v>
      </c>
      <c r="H85" s="21"/>
    </row>
    <row r="86" spans="6:8">
      <c r="F86" s="39" t="s">
        <v>170</v>
      </c>
      <c r="G86" s="21" t="s">
        <v>159</v>
      </c>
      <c r="H86" s="21"/>
    </row>
    <row r="87" spans="6:8">
      <c r="F87" s="39" t="s">
        <v>171</v>
      </c>
      <c r="G87" s="21" t="s">
        <v>159</v>
      </c>
      <c r="H87" s="21"/>
    </row>
    <row r="88" spans="6:8">
      <c r="F88" s="39" t="s">
        <v>311</v>
      </c>
      <c r="G88" s="21" t="s">
        <v>159</v>
      </c>
      <c r="H88" s="21"/>
    </row>
    <row r="89" spans="6:8">
      <c r="F89" s="39" t="s">
        <v>312</v>
      </c>
      <c r="G89" s="21" t="s">
        <v>159</v>
      </c>
      <c r="H89" s="21"/>
    </row>
    <row r="90" spans="6:8">
      <c r="F90" s="37" t="s">
        <v>143</v>
      </c>
      <c r="G90" s="21" t="s">
        <v>159</v>
      </c>
      <c r="H90" s="21" t="s">
        <v>79</v>
      </c>
    </row>
    <row r="91" spans="6:8">
      <c r="F91" s="40" t="s">
        <v>144</v>
      </c>
      <c r="G91" s="21" t="s">
        <v>159</v>
      </c>
      <c r="H91" s="21" t="s">
        <v>80</v>
      </c>
    </row>
    <row r="92" spans="6:8">
      <c r="F92" s="37" t="s">
        <v>145</v>
      </c>
      <c r="G92" s="21" t="s">
        <v>159</v>
      </c>
      <c r="H92" s="21" t="s">
        <v>81</v>
      </c>
    </row>
    <row r="93" spans="6:8">
      <c r="F93" s="37" t="s">
        <v>146</v>
      </c>
      <c r="G93" s="21" t="s">
        <v>159</v>
      </c>
      <c r="H93" s="21" t="s">
        <v>82</v>
      </c>
    </row>
    <row r="94" spans="6:8">
      <c r="F94" s="37" t="s">
        <v>147</v>
      </c>
      <c r="G94" s="21" t="s">
        <v>159</v>
      </c>
      <c r="H94" s="21" t="s">
        <v>164</v>
      </c>
    </row>
    <row r="95" spans="6:8">
      <c r="F95" s="37" t="s">
        <v>148</v>
      </c>
      <c r="G95" s="21" t="s">
        <v>159</v>
      </c>
      <c r="H95" s="21" t="s">
        <v>165</v>
      </c>
    </row>
    <row r="96" spans="6:8">
      <c r="F96" s="37" t="s">
        <v>149</v>
      </c>
      <c r="G96" s="21" t="s">
        <v>159</v>
      </c>
      <c r="H96" s="21" t="s">
        <v>166</v>
      </c>
    </row>
    <row r="97" spans="6:8">
      <c r="F97" s="37" t="s">
        <v>150</v>
      </c>
      <c r="G97" s="21" t="s">
        <v>159</v>
      </c>
      <c r="H97" s="21" t="s">
        <v>167</v>
      </c>
    </row>
    <row r="98" spans="6:8">
      <c r="F98" s="39" t="s">
        <v>172</v>
      </c>
      <c r="G98" s="21" t="s">
        <v>159</v>
      </c>
      <c r="H98" s="21"/>
    </row>
    <row r="99" spans="6:8">
      <c r="F99" s="39" t="s">
        <v>173</v>
      </c>
      <c r="G99" s="21" t="s">
        <v>159</v>
      </c>
      <c r="H99" s="21"/>
    </row>
    <row r="100" spans="6:8">
      <c r="F100" s="39" t="s">
        <v>174</v>
      </c>
      <c r="G100" s="21" t="s">
        <v>159</v>
      </c>
      <c r="H100" s="21"/>
    </row>
    <row r="101" spans="6:8">
      <c r="F101" s="39" t="s">
        <v>175</v>
      </c>
      <c r="G101" s="21" t="s">
        <v>159</v>
      </c>
      <c r="H101" s="21"/>
    </row>
    <row r="102" spans="6:8">
      <c r="F102" s="39" t="s">
        <v>151</v>
      </c>
      <c r="G102" s="21" t="s">
        <v>159</v>
      </c>
      <c r="H102" s="21" t="s">
        <v>83</v>
      </c>
    </row>
    <row r="103" spans="6:8">
      <c r="F103" s="39" t="s">
        <v>152</v>
      </c>
      <c r="G103" s="21" t="s">
        <v>159</v>
      </c>
      <c r="H103" s="21" t="s">
        <v>84</v>
      </c>
    </row>
    <row r="104" spans="6:8">
      <c r="F104" s="39" t="s">
        <v>153</v>
      </c>
      <c r="G104" s="21" t="s">
        <v>85</v>
      </c>
      <c r="H104" s="21" t="s">
        <v>86</v>
      </c>
    </row>
    <row r="105" spans="6:8">
      <c r="F105" s="39" t="s">
        <v>154</v>
      </c>
      <c r="G105" s="21" t="s">
        <v>85</v>
      </c>
      <c r="H105" s="21" t="s">
        <v>87</v>
      </c>
    </row>
    <row r="106" spans="6:8">
      <c r="F106" s="39" t="s">
        <v>155</v>
      </c>
      <c r="G106" s="21" t="s">
        <v>85</v>
      </c>
      <c r="H106" s="21" t="s">
        <v>88</v>
      </c>
    </row>
    <row r="107" spans="6:8">
      <c r="F107" s="39" t="s">
        <v>156</v>
      </c>
      <c r="G107" s="21" t="s">
        <v>85</v>
      </c>
      <c r="H107" s="21" t="s">
        <v>168</v>
      </c>
    </row>
    <row r="108" spans="6:8">
      <c r="F108" s="39" t="s">
        <v>332</v>
      </c>
      <c r="G108" s="21" t="s">
        <v>85</v>
      </c>
      <c r="H108" s="21"/>
    </row>
    <row r="109" spans="6:8">
      <c r="F109" s="39" t="s">
        <v>333</v>
      </c>
      <c r="G109" s="21" t="s">
        <v>85</v>
      </c>
      <c r="H109" s="21"/>
    </row>
    <row r="110" spans="6:8">
      <c r="F110" s="39" t="s">
        <v>330</v>
      </c>
      <c r="G110" s="21" t="s">
        <v>85</v>
      </c>
      <c r="H110" s="21"/>
    </row>
    <row r="111" spans="6:8">
      <c r="F111" s="39" t="s">
        <v>331</v>
      </c>
      <c r="G111" s="21" t="s">
        <v>85</v>
      </c>
      <c r="H111" s="2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FB0E8-E944-4E12-9F4B-F820606754AF}">
  <dimension ref="A1:AB26"/>
  <sheetViews>
    <sheetView tabSelected="1" workbookViewId="0">
      <pivotSelection pane="bottomRight" click="1" r:id="rId1">
        <pivotArea field="0" type="button" dataOnly="0" labelOnly="1" outline="0" axis="axisPage" fieldPosition="0"/>
      </pivotSelection>
    </sheetView>
  </sheetViews>
  <sheetFormatPr defaultRowHeight="14.4"/>
  <cols>
    <col min="1" max="1" width="12.77734375" bestFit="1" customWidth="1"/>
    <col min="2" max="2" width="14" bestFit="1" customWidth="1"/>
    <col min="3" max="3" width="8.5546875" bestFit="1" customWidth="1"/>
    <col min="4" max="4" width="5.77734375" bestFit="1" customWidth="1"/>
    <col min="5" max="5" width="8.33203125" bestFit="1" customWidth="1"/>
    <col min="6" max="6" width="8.77734375" bestFit="1" customWidth="1"/>
    <col min="7" max="7" width="4.109375" bestFit="1" customWidth="1"/>
    <col min="8" max="8" width="7.33203125" bestFit="1" customWidth="1"/>
    <col min="9" max="9" width="6.109375" bestFit="1" customWidth="1"/>
    <col min="10" max="10" width="6.88671875" bestFit="1" customWidth="1"/>
    <col min="11" max="11" width="5.6640625" bestFit="1" customWidth="1"/>
    <col min="12" max="12" width="9.6640625" bestFit="1" customWidth="1"/>
    <col min="13" max="13" width="10.21875" bestFit="1" customWidth="1"/>
    <col min="14" max="14" width="9.109375" bestFit="1" customWidth="1"/>
    <col min="15" max="15" width="9.6640625" bestFit="1" customWidth="1"/>
    <col min="16" max="16" width="9.44140625" bestFit="1" customWidth="1"/>
    <col min="17" max="17" width="10" bestFit="1" customWidth="1"/>
    <col min="18" max="18" width="6.109375" bestFit="1" customWidth="1"/>
    <col min="19" max="19" width="6.6640625" bestFit="1" customWidth="1"/>
    <col min="20" max="20" width="9.33203125" bestFit="1" customWidth="1"/>
    <col min="21" max="21" width="9.88671875" bestFit="1" customWidth="1"/>
    <col min="22" max="22" width="7" bestFit="1" customWidth="1"/>
    <col min="23" max="23" width="8" bestFit="1" customWidth="1"/>
    <col min="24" max="24" width="7.44140625" bestFit="1" customWidth="1"/>
    <col min="25" max="25" width="6.77734375" hidden="1" customWidth="1"/>
    <col min="26" max="26" width="7.77734375" hidden="1" customWidth="1"/>
    <col min="27" max="27" width="7.109375" hidden="1" customWidth="1"/>
    <col min="28" max="28" width="7.5546875" hidden="1" customWidth="1"/>
    <col min="29" max="29" width="8.5546875" bestFit="1" customWidth="1"/>
    <col min="30" max="33" width="8.88671875" bestFit="1" customWidth="1"/>
    <col min="34" max="38" width="8.5546875" bestFit="1" customWidth="1"/>
  </cols>
  <sheetData>
    <row r="1" spans="1:2">
      <c r="A1" s="1" t="s">
        <v>24</v>
      </c>
      <c r="B1" t="s">
        <v>5</v>
      </c>
    </row>
    <row r="2" spans="1:2">
      <c r="A2" s="1" t="s">
        <v>27</v>
      </c>
      <c r="B2" t="s">
        <v>5</v>
      </c>
    </row>
    <row r="3" spans="1:2">
      <c r="A3" s="1" t="s">
        <v>25</v>
      </c>
      <c r="B3" t="s">
        <v>5</v>
      </c>
    </row>
    <row r="4" spans="1:2">
      <c r="A4" s="1" t="s">
        <v>15</v>
      </c>
      <c r="B4" t="s">
        <v>5</v>
      </c>
    </row>
    <row r="5" spans="1:2">
      <c r="A5" s="1" t="s">
        <v>26</v>
      </c>
      <c r="B5" t="s">
        <v>5</v>
      </c>
    </row>
    <row r="6" spans="1:2">
      <c r="A6" s="1" t="s">
        <v>6</v>
      </c>
      <c r="B6" t="s">
        <v>5</v>
      </c>
    </row>
    <row r="7" spans="1:2">
      <c r="A7" s="1" t="s">
        <v>7</v>
      </c>
      <c r="B7" t="s">
        <v>5</v>
      </c>
    </row>
    <row r="8" spans="1:2">
      <c r="A8" s="1" t="s">
        <v>35</v>
      </c>
      <c r="B8" t="s">
        <v>5</v>
      </c>
    </row>
    <row r="9" spans="1:2">
      <c r="A9" s="1" t="s">
        <v>32</v>
      </c>
      <c r="B9" t="s">
        <v>5</v>
      </c>
    </row>
    <row r="10" spans="1:2">
      <c r="A10" s="1" t="s">
        <v>31</v>
      </c>
      <c r="B10" t="s">
        <v>5</v>
      </c>
    </row>
    <row r="11" spans="1:2">
      <c r="A11" s="1" t="s">
        <v>356</v>
      </c>
      <c r="B11" t="s">
        <v>5</v>
      </c>
    </row>
    <row r="12" spans="1:2">
      <c r="A12" s="1" t="s">
        <v>100</v>
      </c>
      <c r="B12" t="s">
        <v>5</v>
      </c>
    </row>
    <row r="13" spans="1:2">
      <c r="A13" s="1" t="s">
        <v>254</v>
      </c>
      <c r="B13" t="s">
        <v>5</v>
      </c>
    </row>
    <row r="14" spans="1:2">
      <c r="A14" s="1" t="s">
        <v>98</v>
      </c>
      <c r="B14" t="s">
        <v>5</v>
      </c>
    </row>
    <row r="15" spans="1:2">
      <c r="A15" s="1" t="s">
        <v>1</v>
      </c>
      <c r="B15" t="s">
        <v>5</v>
      </c>
    </row>
    <row r="16" spans="1:2">
      <c r="A16" s="1" t="s">
        <v>8</v>
      </c>
      <c r="B16" t="s">
        <v>5</v>
      </c>
    </row>
    <row r="17" spans="1:28">
      <c r="A17" s="1" t="s">
        <v>22</v>
      </c>
      <c r="B17" t="s">
        <v>5</v>
      </c>
    </row>
    <row r="18" spans="1:28">
      <c r="A18" s="1" t="s">
        <v>101</v>
      </c>
      <c r="B18" t="s">
        <v>5</v>
      </c>
    </row>
    <row r="19" spans="1:28">
      <c r="A19" s="1" t="s">
        <v>99</v>
      </c>
      <c r="B19" t="s">
        <v>5</v>
      </c>
    </row>
    <row r="21" spans="1:28">
      <c r="A21" s="1" t="s">
        <v>14</v>
      </c>
      <c r="B21" s="1" t="s">
        <v>0</v>
      </c>
      <c r="C21" t="s">
        <v>188</v>
      </c>
      <c r="D21" t="s">
        <v>360</v>
      </c>
      <c r="E21" t="s">
        <v>187</v>
      </c>
      <c r="F21" t="s">
        <v>337</v>
      </c>
      <c r="G21" t="s">
        <v>189</v>
      </c>
      <c r="H21" t="s">
        <v>191</v>
      </c>
      <c r="I21" t="s">
        <v>206</v>
      </c>
      <c r="J21" t="s">
        <v>192</v>
      </c>
      <c r="K21" t="s">
        <v>205</v>
      </c>
      <c r="L21" t="s">
        <v>230</v>
      </c>
      <c r="M21" t="s">
        <v>194</v>
      </c>
      <c r="N21" t="s">
        <v>231</v>
      </c>
      <c r="O21" t="s">
        <v>198</v>
      </c>
      <c r="P21" t="s">
        <v>199</v>
      </c>
      <c r="Q21" t="s">
        <v>200</v>
      </c>
      <c r="R21" t="s">
        <v>233</v>
      </c>
      <c r="S21" t="s">
        <v>202</v>
      </c>
      <c r="T21" t="s">
        <v>234</v>
      </c>
      <c r="U21" t="s">
        <v>226</v>
      </c>
      <c r="V21" t="s">
        <v>204</v>
      </c>
      <c r="W21" t="s">
        <v>238</v>
      </c>
      <c r="X21" t="s">
        <v>208</v>
      </c>
      <c r="Y21" t="s">
        <v>209</v>
      </c>
      <c r="Z21" t="s">
        <v>210</v>
      </c>
      <c r="AA21" t="s">
        <v>211</v>
      </c>
      <c r="AB21" t="s">
        <v>213</v>
      </c>
    </row>
    <row r="22" spans="1:28">
      <c r="A22" s="6">
        <v>45460</v>
      </c>
      <c r="C22" s="24">
        <v>576</v>
      </c>
      <c r="D22" s="3">
        <v>0</v>
      </c>
      <c r="E22" s="24">
        <v>0</v>
      </c>
      <c r="F22" s="24">
        <v>0</v>
      </c>
      <c r="G22" s="24">
        <v>0</v>
      </c>
      <c r="H22" s="24">
        <v>0</v>
      </c>
      <c r="I22" s="4">
        <v>0</v>
      </c>
      <c r="J22" s="24">
        <v>0</v>
      </c>
      <c r="K22" s="4">
        <v>0</v>
      </c>
      <c r="L22" s="10">
        <v>6.7708333333333336E-4</v>
      </c>
      <c r="M22" s="10">
        <v>0</v>
      </c>
      <c r="N22" s="25">
        <v>3.4496527777777779E-2</v>
      </c>
      <c r="O22" s="25">
        <v>0.1</v>
      </c>
      <c r="P22" s="10">
        <v>4.0486111111111119E-2</v>
      </c>
      <c r="Q22" s="10">
        <v>0.19</v>
      </c>
      <c r="R22" s="24">
        <v>39.649305555555557</v>
      </c>
      <c r="S22" s="24">
        <v>52</v>
      </c>
      <c r="T22" s="24">
        <v>0</v>
      </c>
      <c r="U22" s="24">
        <v>0</v>
      </c>
      <c r="V22" s="4">
        <v>0.93658536585365859</v>
      </c>
      <c r="W22" s="29">
        <v>0.96194503171247359</v>
      </c>
      <c r="X22" s="4">
        <v>0.89666064981949467</v>
      </c>
      <c r="Y22" s="4">
        <v>0.88033220083050212</v>
      </c>
      <c r="Z22" s="26">
        <v>1.2638888888888888E-3</v>
      </c>
      <c r="AA22" s="26">
        <v>5.5194444444444449E-3</v>
      </c>
      <c r="AB22" s="10">
        <v>6.4777777777777785E-3</v>
      </c>
    </row>
    <row r="23" spans="1:28">
      <c r="A23" s="6">
        <v>45460</v>
      </c>
      <c r="B23" t="s">
        <v>388</v>
      </c>
      <c r="C23" s="24">
        <v>576</v>
      </c>
      <c r="D23" s="3">
        <v>0</v>
      </c>
      <c r="E23" s="24">
        <v>0</v>
      </c>
      <c r="F23" s="24">
        <v>0</v>
      </c>
      <c r="G23" s="24">
        <v>0</v>
      </c>
      <c r="H23" s="24">
        <v>0</v>
      </c>
      <c r="I23" s="4">
        <v>0</v>
      </c>
      <c r="J23" s="24">
        <v>0</v>
      </c>
      <c r="K23" s="4">
        <v>0</v>
      </c>
      <c r="L23" s="10">
        <v>6.7708333333333336E-4</v>
      </c>
      <c r="M23" s="10">
        <v>0</v>
      </c>
      <c r="N23" s="25">
        <v>3.4496527777777779E-2</v>
      </c>
      <c r="O23" s="25">
        <v>0.1</v>
      </c>
      <c r="P23" s="10">
        <v>4.0486111111111119E-2</v>
      </c>
      <c r="Q23" s="10">
        <v>0.19</v>
      </c>
      <c r="R23" s="24">
        <v>39.649305555555557</v>
      </c>
      <c r="S23" s="24">
        <v>52</v>
      </c>
      <c r="T23" s="24">
        <v>0</v>
      </c>
      <c r="U23" s="24">
        <v>0</v>
      </c>
      <c r="V23" s="4">
        <v>0.93658536585365859</v>
      </c>
      <c r="W23" s="29">
        <v>0.96194503171247359</v>
      </c>
      <c r="X23" s="4">
        <v>0.89666064981949467</v>
      </c>
      <c r="Y23" s="4">
        <v>0.88033220083050212</v>
      </c>
      <c r="Z23" s="26">
        <v>1.2638888888888888E-3</v>
      </c>
      <c r="AA23" s="26">
        <v>5.5194444444444449E-3</v>
      </c>
      <c r="AB23" s="10">
        <v>6.4777777777777785E-3</v>
      </c>
    </row>
    <row r="24" spans="1:28">
      <c r="A24" s="6">
        <v>45467</v>
      </c>
      <c r="C24" s="24">
        <v>39</v>
      </c>
      <c r="D24" s="3">
        <v>0</v>
      </c>
      <c r="E24" s="24">
        <v>0</v>
      </c>
      <c r="F24" s="24">
        <v>0</v>
      </c>
      <c r="G24" s="24">
        <v>0</v>
      </c>
      <c r="H24" s="24">
        <v>0</v>
      </c>
      <c r="I24" s="4">
        <v>0</v>
      </c>
      <c r="J24" s="24">
        <v>0</v>
      </c>
      <c r="K24" s="4">
        <v>0</v>
      </c>
      <c r="L24" s="10">
        <v>1.5384615384615385E-3</v>
      </c>
      <c r="M24" s="10">
        <v>0.02</v>
      </c>
      <c r="N24" s="25">
        <v>5.871794871794872E-2</v>
      </c>
      <c r="O24" s="25">
        <v>0.28999999999999998</v>
      </c>
      <c r="P24" s="10">
        <v>8.1282051282051279E-2</v>
      </c>
      <c r="Q24" s="10">
        <v>0.28999999999999998</v>
      </c>
      <c r="R24" s="24">
        <v>63.179487179487182</v>
      </c>
      <c r="S24" s="24">
        <v>110</v>
      </c>
      <c r="T24" s="24">
        <v>0</v>
      </c>
      <c r="U24" s="24">
        <v>0</v>
      </c>
      <c r="V24" s="4">
        <v>6.3414634146341464E-2</v>
      </c>
      <c r="W24" s="29">
        <v>3.8054968287526428E-2</v>
      </c>
      <c r="X24" s="4">
        <v>0.10333935018050543</v>
      </c>
      <c r="Y24" s="4">
        <v>0.11966779916949791</v>
      </c>
      <c r="Z24" s="26">
        <v>4.9999999999999996E-5</v>
      </c>
      <c r="AA24" s="26">
        <v>6.3611111111111117E-4</v>
      </c>
      <c r="AB24" s="10">
        <v>8.8055555555555554E-4</v>
      </c>
    </row>
    <row r="25" spans="1:28">
      <c r="A25" s="6">
        <v>45467</v>
      </c>
      <c r="B25" t="s">
        <v>388</v>
      </c>
      <c r="C25" s="24">
        <v>39</v>
      </c>
      <c r="D25" s="3">
        <v>0</v>
      </c>
      <c r="E25" s="24">
        <v>0</v>
      </c>
      <c r="F25" s="24">
        <v>0</v>
      </c>
      <c r="G25" s="24">
        <v>0</v>
      </c>
      <c r="H25" s="24">
        <v>0</v>
      </c>
      <c r="I25" s="4">
        <v>0</v>
      </c>
      <c r="J25" s="24">
        <v>0</v>
      </c>
      <c r="K25" s="4">
        <v>0</v>
      </c>
      <c r="L25" s="10">
        <v>1.5384615384615385E-3</v>
      </c>
      <c r="M25" s="10">
        <v>0.02</v>
      </c>
      <c r="N25" s="25">
        <v>5.871794871794872E-2</v>
      </c>
      <c r="O25" s="25">
        <v>0.28999999999999998</v>
      </c>
      <c r="P25" s="10">
        <v>8.1282051282051279E-2</v>
      </c>
      <c r="Q25" s="10">
        <v>0.28999999999999998</v>
      </c>
      <c r="R25" s="24">
        <v>63.179487179487182</v>
      </c>
      <c r="S25" s="24">
        <v>110</v>
      </c>
      <c r="T25" s="24">
        <v>0</v>
      </c>
      <c r="U25" s="24">
        <v>0</v>
      </c>
      <c r="V25" s="4">
        <v>6.3414634146341464E-2</v>
      </c>
      <c r="W25" s="29">
        <v>3.8054968287526428E-2</v>
      </c>
      <c r="X25" s="4">
        <v>0.10333935018050543</v>
      </c>
      <c r="Y25" s="4">
        <v>0.11966779916949791</v>
      </c>
      <c r="Z25" s="26">
        <v>4.9999999999999996E-5</v>
      </c>
      <c r="AA25" s="26">
        <v>6.3611111111111117E-4</v>
      </c>
      <c r="AB25" s="10">
        <v>8.8055555555555554E-4</v>
      </c>
    </row>
    <row r="26" spans="1:28">
      <c r="A26" s="6" t="s">
        <v>4</v>
      </c>
      <c r="C26" s="24">
        <v>615</v>
      </c>
      <c r="D26" s="3">
        <v>0</v>
      </c>
      <c r="E26" s="24">
        <v>0</v>
      </c>
      <c r="F26" s="24">
        <v>0</v>
      </c>
      <c r="G26" s="24">
        <v>0</v>
      </c>
      <c r="H26" s="24">
        <v>0</v>
      </c>
      <c r="I26" s="4">
        <v>0</v>
      </c>
      <c r="J26" s="24">
        <v>0</v>
      </c>
      <c r="K26" s="4">
        <v>0</v>
      </c>
      <c r="L26" s="10">
        <v>7.3170731707317073E-4</v>
      </c>
      <c r="M26" s="10">
        <v>0.02</v>
      </c>
      <c r="N26" s="25">
        <v>3.6032520325203252E-2</v>
      </c>
      <c r="O26" s="25">
        <v>0.28999999999999998</v>
      </c>
      <c r="P26" s="10">
        <v>4.3073170731707321E-2</v>
      </c>
      <c r="Q26" s="10">
        <v>0.28999999999999998</v>
      </c>
      <c r="R26" s="24">
        <v>41.141463414634146</v>
      </c>
      <c r="S26" s="24">
        <v>110</v>
      </c>
      <c r="T26" s="24">
        <v>0</v>
      </c>
      <c r="U26" s="24">
        <v>0</v>
      </c>
      <c r="V26" s="4">
        <v>1</v>
      </c>
      <c r="W26" s="29">
        <v>1</v>
      </c>
      <c r="X26" s="4">
        <v>1</v>
      </c>
      <c r="Y26" s="4">
        <v>1</v>
      </c>
      <c r="Z26" s="26">
        <v>1.3138888888888887E-3</v>
      </c>
      <c r="AA26" s="26">
        <v>6.1555555555555556E-3</v>
      </c>
      <c r="AB26" s="10">
        <v>7.3583333333333339E-3</v>
      </c>
    </row>
  </sheetData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21CA14-D225-45D1-B8ED-652B44E2CAEE}">
  <dimension ref="A1:AV26"/>
  <sheetViews>
    <sheetView topLeftCell="A2" zoomScaleNormal="100" workbookViewId="0">
      <selection activeCell="A2" sqref="A2"/>
      <pivotSelection pane="bottomRight" activeRow="1" click="1" r:id="rId1">
        <pivotArea field="1" type="button" dataOnly="0" labelOnly="1" outline="0" axis="axisPage" fieldPosition="1"/>
      </pivotSelection>
    </sheetView>
  </sheetViews>
  <sheetFormatPr defaultColWidth="8.77734375" defaultRowHeight="14.4"/>
  <cols>
    <col min="1" max="1" width="13.109375" bestFit="1" customWidth="1"/>
    <col min="2" max="2" width="14" bestFit="1" customWidth="1"/>
    <col min="3" max="3" width="8.5546875" bestFit="1" customWidth="1"/>
    <col min="4" max="4" width="5.77734375" bestFit="1" customWidth="1"/>
    <col min="5" max="5" width="4.109375" bestFit="1" customWidth="1"/>
    <col min="6" max="6" width="10.5546875" bestFit="1" customWidth="1"/>
    <col min="7" max="7" width="9.88671875" bestFit="1" customWidth="1"/>
    <col min="8" max="8" width="9.44140625" bestFit="1" customWidth="1"/>
    <col min="9" max="9" width="7.77734375" bestFit="1" customWidth="1"/>
    <col min="10" max="11" width="8.33203125" bestFit="1" customWidth="1"/>
    <col min="12" max="12" width="7.5546875" bestFit="1" customWidth="1"/>
    <col min="13" max="13" width="7.33203125" bestFit="1" customWidth="1"/>
    <col min="14" max="14" width="6.109375" bestFit="1" customWidth="1"/>
    <col min="15" max="15" width="6.88671875" bestFit="1" customWidth="1"/>
    <col min="16" max="16" width="5.6640625" bestFit="1" customWidth="1"/>
    <col min="17" max="17" width="12.88671875" bestFit="1" customWidth="1"/>
    <col min="18" max="18" width="13.44140625" bestFit="1" customWidth="1"/>
    <col min="19" max="19" width="10.109375" bestFit="1" customWidth="1"/>
    <col min="20" max="20" width="10.6640625" bestFit="1" customWidth="1"/>
    <col min="21" max="21" width="11.5546875" bestFit="1" customWidth="1"/>
    <col min="22" max="22" width="11.109375" bestFit="1" customWidth="1"/>
    <col min="23" max="23" width="9.6640625" bestFit="1" customWidth="1"/>
    <col min="24" max="24" width="10.21875" bestFit="1" customWidth="1"/>
    <col min="25" max="25" width="9.44140625" bestFit="1" customWidth="1"/>
    <col min="26" max="26" width="10" bestFit="1" customWidth="1"/>
    <col min="27" max="27" width="10.44140625" bestFit="1" customWidth="1"/>
    <col min="28" max="28" width="11" bestFit="1" customWidth="1"/>
    <col min="29" max="29" width="9.109375" bestFit="1" customWidth="1"/>
    <col min="30" max="30" width="9.6640625" bestFit="1" customWidth="1"/>
    <col min="31" max="31" width="9.44140625" bestFit="1" customWidth="1"/>
    <col min="32" max="32" width="10" bestFit="1" customWidth="1"/>
    <col min="33" max="33" width="11" bestFit="1" customWidth="1"/>
    <col min="34" max="34" width="11.5546875" bestFit="1" customWidth="1"/>
    <col min="35" max="35" width="9.5546875" bestFit="1" customWidth="1"/>
    <col min="36" max="36" width="10.109375" bestFit="1" customWidth="1"/>
    <col min="37" max="37" width="6.109375" bestFit="1" customWidth="1"/>
    <col min="38" max="38" width="6.6640625" bestFit="1" customWidth="1"/>
    <col min="39" max="39" width="9.33203125" bestFit="1" customWidth="1"/>
    <col min="40" max="40" width="9.88671875" bestFit="1" customWidth="1"/>
    <col min="41" max="41" width="7" bestFit="1" customWidth="1"/>
    <col min="42" max="42" width="8.77734375" bestFit="1" customWidth="1"/>
    <col min="43" max="43" width="7.44140625" bestFit="1" customWidth="1"/>
    <col min="44" max="44" width="7.77734375" bestFit="1" customWidth="1"/>
    <col min="45" max="45" width="9" bestFit="1" customWidth="1"/>
    <col min="46" max="46" width="10" bestFit="1" customWidth="1"/>
    <col min="47" max="47" width="8.77734375" bestFit="1" customWidth="1"/>
    <col min="48" max="48" width="9" bestFit="1" customWidth="1"/>
    <col min="49" max="49" width="8.88671875" bestFit="1" customWidth="1"/>
    <col min="50" max="50" width="13.77734375" bestFit="1" customWidth="1"/>
    <col min="51" max="51" width="11.33203125" bestFit="1" customWidth="1"/>
    <col min="52" max="52" width="13.6640625" bestFit="1" customWidth="1"/>
    <col min="53" max="53" width="13.109375" bestFit="1" customWidth="1"/>
    <col min="54" max="54" width="10.21875" bestFit="1" customWidth="1"/>
    <col min="55" max="55" width="10.109375" bestFit="1" customWidth="1"/>
    <col min="56" max="56" width="11.33203125" bestFit="1" customWidth="1"/>
    <col min="57" max="57" width="11.109375" bestFit="1" customWidth="1"/>
    <col min="58" max="58" width="13.21875" bestFit="1" customWidth="1"/>
    <col min="59" max="60" width="14.77734375" bestFit="1" customWidth="1"/>
    <col min="61" max="61" width="15.21875" bestFit="1" customWidth="1"/>
    <col min="62" max="62" width="18.109375" bestFit="1" customWidth="1"/>
    <col min="63" max="63" width="17.77734375" bestFit="1" customWidth="1"/>
    <col min="64" max="64" width="15.109375" bestFit="1" customWidth="1"/>
    <col min="65" max="65" width="15.6640625" bestFit="1" customWidth="1"/>
    <col min="66" max="66" width="11.109375" bestFit="1" customWidth="1"/>
    <col min="67" max="67" width="11.5546875" bestFit="1" customWidth="1"/>
    <col min="68" max="68" width="14.44140625" bestFit="1" customWidth="1"/>
    <col min="69" max="69" width="14.88671875" bestFit="1" customWidth="1"/>
    <col min="70" max="70" width="14.77734375" bestFit="1" customWidth="1"/>
    <col min="71" max="71" width="14.6640625" bestFit="1" customWidth="1"/>
    <col min="72" max="72" width="15.109375" bestFit="1" customWidth="1"/>
    <col min="73" max="73" width="14.88671875" bestFit="1" customWidth="1"/>
    <col min="74" max="74" width="10.6640625" bestFit="1" customWidth="1"/>
    <col min="75" max="75" width="10" bestFit="1" customWidth="1"/>
    <col min="76" max="76" width="10.44140625" bestFit="1" customWidth="1"/>
    <col min="77" max="77" width="11.109375" bestFit="1" customWidth="1"/>
    <col min="78" max="78" width="6.44140625" bestFit="1" customWidth="1"/>
    <col min="79" max="79" width="7" bestFit="1" customWidth="1"/>
    <col min="80" max="80" width="9.77734375" bestFit="1" customWidth="1"/>
    <col min="81" max="81" width="10.21875" bestFit="1" customWidth="1"/>
    <col min="82" max="82" width="8.77734375" bestFit="1" customWidth="1"/>
    <col min="83" max="83" width="6.6640625" bestFit="1" customWidth="1"/>
    <col min="84" max="84" width="9.6640625" bestFit="1" customWidth="1"/>
    <col min="85" max="85" width="10.6640625" bestFit="1" customWidth="1"/>
    <col min="86" max="86" width="8.44140625" bestFit="1" customWidth="1"/>
    <col min="87" max="87" width="8.6640625" bestFit="1" customWidth="1"/>
    <col min="88" max="88" width="9.109375" bestFit="1" customWidth="1"/>
    <col min="89" max="89" width="10.109375" bestFit="1" customWidth="1"/>
    <col min="90" max="90" width="10.6640625" bestFit="1" customWidth="1"/>
    <col min="91" max="91" width="10" bestFit="1" customWidth="1"/>
    <col min="92" max="92" width="10.44140625" bestFit="1" customWidth="1"/>
    <col min="93" max="93" width="11.109375" bestFit="1" customWidth="1"/>
    <col min="94" max="94" width="6.44140625" bestFit="1" customWidth="1"/>
    <col min="95" max="95" width="7" bestFit="1" customWidth="1"/>
    <col min="96" max="96" width="9.77734375" bestFit="1" customWidth="1"/>
    <col min="97" max="97" width="10.21875" bestFit="1" customWidth="1"/>
    <col min="98" max="98" width="8.77734375" bestFit="1" customWidth="1"/>
    <col min="99" max="99" width="6.6640625" bestFit="1" customWidth="1"/>
    <col min="100" max="100" width="9.6640625" bestFit="1" customWidth="1"/>
    <col min="101" max="101" width="10.6640625" bestFit="1" customWidth="1"/>
    <col min="102" max="102" width="8.44140625" bestFit="1" customWidth="1"/>
    <col min="103" max="103" width="8.6640625" bestFit="1" customWidth="1"/>
    <col min="104" max="104" width="9.109375" bestFit="1" customWidth="1"/>
    <col min="105" max="105" width="10.109375" bestFit="1" customWidth="1"/>
    <col min="106" max="106" width="10.6640625" bestFit="1" customWidth="1"/>
    <col min="107" max="107" width="10" bestFit="1" customWidth="1"/>
    <col min="108" max="108" width="10.44140625" bestFit="1" customWidth="1"/>
    <col min="109" max="109" width="11.109375" bestFit="1" customWidth="1"/>
    <col min="110" max="110" width="6.44140625" bestFit="1" customWidth="1"/>
    <col min="111" max="111" width="7" bestFit="1" customWidth="1"/>
    <col min="112" max="112" width="9.77734375" bestFit="1" customWidth="1"/>
    <col min="113" max="113" width="10.21875" bestFit="1" customWidth="1"/>
    <col min="114" max="114" width="8.77734375" bestFit="1" customWidth="1"/>
    <col min="115" max="115" width="6.6640625" bestFit="1" customWidth="1"/>
    <col min="116" max="116" width="9.6640625" bestFit="1" customWidth="1"/>
    <col min="117" max="117" width="10.6640625" bestFit="1" customWidth="1"/>
    <col min="118" max="118" width="8.44140625" bestFit="1" customWidth="1"/>
    <col min="119" max="119" width="8.6640625" bestFit="1" customWidth="1"/>
    <col min="120" max="120" width="9.109375" bestFit="1" customWidth="1"/>
    <col min="121" max="121" width="10.109375" bestFit="1" customWidth="1"/>
    <col min="122" max="122" width="10.6640625" bestFit="1" customWidth="1"/>
    <col min="123" max="123" width="10" bestFit="1" customWidth="1"/>
    <col min="124" max="124" width="10.44140625" bestFit="1" customWidth="1"/>
    <col min="125" max="125" width="11.109375" bestFit="1" customWidth="1"/>
    <col min="126" max="126" width="6.44140625" bestFit="1" customWidth="1"/>
    <col min="127" max="127" width="7" bestFit="1" customWidth="1"/>
    <col min="128" max="128" width="9.77734375" bestFit="1" customWidth="1"/>
    <col min="129" max="129" width="10.21875" bestFit="1" customWidth="1"/>
    <col min="130" max="130" width="8.77734375" bestFit="1" customWidth="1"/>
    <col min="131" max="131" width="6.6640625" bestFit="1" customWidth="1"/>
    <col min="132" max="132" width="9.6640625" bestFit="1" customWidth="1"/>
    <col min="133" max="133" width="10.6640625" bestFit="1" customWidth="1"/>
    <col min="134" max="134" width="8.44140625" bestFit="1" customWidth="1"/>
    <col min="135" max="135" width="8.6640625" bestFit="1" customWidth="1"/>
    <col min="136" max="136" width="9.109375" bestFit="1" customWidth="1"/>
    <col min="137" max="137" width="10.109375" bestFit="1" customWidth="1"/>
    <col min="138" max="138" width="10.6640625" bestFit="1" customWidth="1"/>
    <col min="139" max="139" width="10" bestFit="1" customWidth="1"/>
    <col min="140" max="140" width="10.44140625" bestFit="1" customWidth="1"/>
    <col min="141" max="141" width="11.109375" bestFit="1" customWidth="1"/>
    <col min="142" max="142" width="6.44140625" bestFit="1" customWidth="1"/>
    <col min="143" max="143" width="7" bestFit="1" customWidth="1"/>
    <col min="144" max="144" width="9.77734375" bestFit="1" customWidth="1"/>
    <col min="145" max="145" width="10.21875" bestFit="1" customWidth="1"/>
    <col min="146" max="146" width="8.77734375" bestFit="1" customWidth="1"/>
    <col min="147" max="147" width="6.6640625" bestFit="1" customWidth="1"/>
    <col min="148" max="148" width="9.6640625" bestFit="1" customWidth="1"/>
    <col min="149" max="149" width="10.6640625" bestFit="1" customWidth="1"/>
    <col min="150" max="150" width="8.44140625" bestFit="1" customWidth="1"/>
    <col min="151" max="151" width="8.6640625" bestFit="1" customWidth="1"/>
    <col min="152" max="152" width="9.109375" bestFit="1" customWidth="1"/>
    <col min="153" max="153" width="10.109375" bestFit="1" customWidth="1"/>
    <col min="154" max="154" width="10.6640625" bestFit="1" customWidth="1"/>
    <col min="155" max="155" width="10" bestFit="1" customWidth="1"/>
    <col min="156" max="156" width="10.44140625" bestFit="1" customWidth="1"/>
    <col min="157" max="157" width="11.109375" bestFit="1" customWidth="1"/>
    <col min="158" max="158" width="6.44140625" bestFit="1" customWidth="1"/>
    <col min="159" max="159" width="7" bestFit="1" customWidth="1"/>
    <col min="160" max="160" width="9.77734375" bestFit="1" customWidth="1"/>
    <col min="161" max="161" width="10.21875" bestFit="1" customWidth="1"/>
    <col min="162" max="162" width="8.77734375" bestFit="1" customWidth="1"/>
    <col min="163" max="163" width="6.6640625" bestFit="1" customWidth="1"/>
    <col min="164" max="164" width="9.6640625" bestFit="1" customWidth="1"/>
    <col min="165" max="165" width="10.6640625" bestFit="1" customWidth="1"/>
    <col min="166" max="166" width="8.44140625" bestFit="1" customWidth="1"/>
    <col min="167" max="167" width="8.6640625" bestFit="1" customWidth="1"/>
    <col min="168" max="168" width="9.109375" bestFit="1" customWidth="1"/>
    <col min="169" max="169" width="10.109375" bestFit="1" customWidth="1"/>
    <col min="170" max="170" width="10.6640625" bestFit="1" customWidth="1"/>
    <col min="171" max="171" width="10" bestFit="1" customWidth="1"/>
    <col min="172" max="172" width="10.44140625" bestFit="1" customWidth="1"/>
    <col min="173" max="173" width="11.109375" bestFit="1" customWidth="1"/>
    <col min="174" max="174" width="6.44140625" bestFit="1" customWidth="1"/>
    <col min="175" max="175" width="7" bestFit="1" customWidth="1"/>
    <col min="176" max="176" width="9.77734375" bestFit="1" customWidth="1"/>
    <col min="177" max="177" width="10.21875" bestFit="1" customWidth="1"/>
    <col min="178" max="178" width="8.77734375" bestFit="1" customWidth="1"/>
    <col min="179" max="179" width="6.6640625" bestFit="1" customWidth="1"/>
    <col min="180" max="180" width="9.6640625" bestFit="1" customWidth="1"/>
    <col min="181" max="181" width="10.6640625" bestFit="1" customWidth="1"/>
    <col min="182" max="182" width="8.44140625" bestFit="1" customWidth="1"/>
    <col min="183" max="183" width="8.6640625" bestFit="1" customWidth="1"/>
    <col min="184" max="184" width="9.109375" bestFit="1" customWidth="1"/>
    <col min="185" max="185" width="10.109375" bestFit="1" customWidth="1"/>
    <col min="186" max="186" width="10.6640625" bestFit="1" customWidth="1"/>
    <col min="187" max="187" width="10" bestFit="1" customWidth="1"/>
    <col min="188" max="188" width="10.44140625" bestFit="1" customWidth="1"/>
    <col min="189" max="189" width="11.109375" bestFit="1" customWidth="1"/>
    <col min="190" max="190" width="6.44140625" bestFit="1" customWidth="1"/>
    <col min="191" max="191" width="7" bestFit="1" customWidth="1"/>
    <col min="192" max="192" width="9.77734375" bestFit="1" customWidth="1"/>
    <col min="193" max="193" width="10.21875" bestFit="1" customWidth="1"/>
    <col min="194" max="194" width="13.44140625" bestFit="1" customWidth="1"/>
    <col min="195" max="195" width="11.109375" bestFit="1" customWidth="1"/>
    <col min="196" max="196" width="14.109375" bestFit="1" customWidth="1"/>
    <col min="197" max="197" width="15.21875" bestFit="1" customWidth="1"/>
    <col min="198" max="198" width="13.109375" bestFit="1" customWidth="1"/>
    <col min="199" max="199" width="13.21875" bestFit="1" customWidth="1"/>
    <col min="200" max="200" width="13.6640625" bestFit="1" customWidth="1"/>
    <col min="201" max="201" width="14.77734375" bestFit="1" customWidth="1"/>
    <col min="202" max="202" width="15.21875" bestFit="1" customWidth="1"/>
    <col min="203" max="203" width="14.44140625" bestFit="1" customWidth="1"/>
    <col min="204" max="204" width="15.109375" bestFit="1" customWidth="1"/>
    <col min="205" max="205" width="15.6640625" bestFit="1" customWidth="1"/>
    <col min="206" max="206" width="11.109375" bestFit="1" customWidth="1"/>
    <col min="207" max="207" width="11.44140625" bestFit="1" customWidth="1"/>
    <col min="208" max="208" width="14.44140625" bestFit="1" customWidth="1"/>
    <col min="209" max="209" width="14.77734375" bestFit="1" customWidth="1"/>
    <col min="210" max="255" width="3.6640625" bestFit="1" customWidth="1"/>
    <col min="256" max="263" width="4.6640625" bestFit="1" customWidth="1"/>
    <col min="264" max="264" width="6.109375" bestFit="1" customWidth="1"/>
    <col min="265" max="265" width="3.44140625" bestFit="1" customWidth="1"/>
    <col min="266" max="273" width="1.6640625" bestFit="1" customWidth="1"/>
    <col min="274" max="353" width="2.6640625" bestFit="1" customWidth="1"/>
    <col min="354" max="375" width="3.6640625" bestFit="1" customWidth="1"/>
    <col min="376" max="376" width="6.109375" bestFit="1" customWidth="1"/>
    <col min="377" max="377" width="3.44140625" bestFit="1" customWidth="1"/>
    <col min="378" max="385" width="1.6640625" bestFit="1" customWidth="1"/>
    <col min="386" max="401" width="2.6640625" bestFit="1" customWidth="1"/>
    <col min="402" max="402" width="6.109375" bestFit="1" customWidth="1"/>
    <col min="403" max="403" width="3.44140625" bestFit="1" customWidth="1"/>
    <col min="404" max="411" width="1.6640625" bestFit="1" customWidth="1"/>
    <col min="412" max="419" width="2.6640625" bestFit="1" customWidth="1"/>
    <col min="420" max="420" width="6.109375" bestFit="1" customWidth="1"/>
    <col min="421" max="421" width="4.44140625" bestFit="1" customWidth="1"/>
    <col min="422" max="428" width="1.6640625" bestFit="1" customWidth="1"/>
    <col min="429" max="430" width="2.6640625" bestFit="1" customWidth="1"/>
    <col min="431" max="431" width="7.109375" bestFit="1" customWidth="1"/>
    <col min="432" max="432" width="4.44140625" bestFit="1" customWidth="1"/>
    <col min="433" max="433" width="1.6640625" bestFit="1" customWidth="1"/>
    <col min="434" max="434" width="7.109375" bestFit="1" customWidth="1"/>
    <col min="435" max="435" width="10.109375" bestFit="1" customWidth="1"/>
  </cols>
  <sheetData>
    <row r="1" spans="1:2">
      <c r="A1" s="1" t="s">
        <v>24</v>
      </c>
      <c r="B1" t="s">
        <v>5</v>
      </c>
    </row>
    <row r="2" spans="1:2">
      <c r="A2" s="1" t="s">
        <v>27</v>
      </c>
      <c r="B2" t="s">
        <v>5</v>
      </c>
    </row>
    <row r="3" spans="1:2">
      <c r="A3" s="1" t="s">
        <v>25</v>
      </c>
      <c r="B3" t="s">
        <v>5</v>
      </c>
    </row>
    <row r="4" spans="1:2">
      <c r="A4" s="1" t="s">
        <v>26</v>
      </c>
      <c r="B4" t="s">
        <v>5</v>
      </c>
    </row>
    <row r="5" spans="1:2">
      <c r="A5" s="1" t="s">
        <v>6</v>
      </c>
      <c r="B5" t="s">
        <v>5</v>
      </c>
    </row>
    <row r="6" spans="1:2">
      <c r="A6" s="1" t="s">
        <v>35</v>
      </c>
      <c r="B6" t="s">
        <v>5</v>
      </c>
    </row>
    <row r="7" spans="1:2">
      <c r="A7" s="1" t="s">
        <v>32</v>
      </c>
      <c r="B7" t="s">
        <v>5</v>
      </c>
    </row>
    <row r="8" spans="1:2">
      <c r="A8" s="1" t="s">
        <v>22</v>
      </c>
      <c r="B8" t="s">
        <v>5</v>
      </c>
    </row>
    <row r="9" spans="1:2">
      <c r="A9" s="1" t="s">
        <v>99</v>
      </c>
      <c r="B9" t="s">
        <v>5</v>
      </c>
    </row>
    <row r="10" spans="1:2">
      <c r="A10" s="1" t="s">
        <v>31</v>
      </c>
      <c r="B10" t="s">
        <v>5</v>
      </c>
    </row>
    <row r="11" spans="1:2">
      <c r="A11" s="1" t="s">
        <v>356</v>
      </c>
      <c r="B11" t="s">
        <v>5</v>
      </c>
    </row>
    <row r="12" spans="1:2">
      <c r="A12" s="1" t="s">
        <v>100</v>
      </c>
      <c r="B12" t="s">
        <v>5</v>
      </c>
    </row>
    <row r="13" spans="1:2">
      <c r="A13" s="1" t="s">
        <v>101</v>
      </c>
      <c r="B13" t="s">
        <v>5</v>
      </c>
    </row>
    <row r="14" spans="1:2">
      <c r="A14" s="1" t="s">
        <v>98</v>
      </c>
      <c r="B14" t="s">
        <v>5</v>
      </c>
    </row>
    <row r="15" spans="1:2">
      <c r="A15" s="1" t="s">
        <v>254</v>
      </c>
      <c r="B15" t="s">
        <v>5</v>
      </c>
    </row>
    <row r="16" spans="1:2">
      <c r="A16" s="1" t="s">
        <v>1</v>
      </c>
      <c r="B16" t="s">
        <v>5</v>
      </c>
    </row>
    <row r="17" spans="1:48">
      <c r="A17" s="1" t="s">
        <v>8</v>
      </c>
      <c r="B17" t="s">
        <v>5</v>
      </c>
    </row>
    <row r="18" spans="1:48">
      <c r="A18" s="1" t="s">
        <v>7</v>
      </c>
      <c r="B18" t="s">
        <v>5</v>
      </c>
    </row>
    <row r="19" spans="1:48">
      <c r="A19" s="1" t="s">
        <v>15</v>
      </c>
      <c r="B19" t="s">
        <v>5</v>
      </c>
    </row>
    <row r="21" spans="1:48">
      <c r="A21" s="1" t="s">
        <v>14</v>
      </c>
      <c r="B21" s="1" t="s">
        <v>0</v>
      </c>
      <c r="C21" t="s">
        <v>188</v>
      </c>
      <c r="D21" t="s">
        <v>360</v>
      </c>
      <c r="E21" t="s">
        <v>189</v>
      </c>
      <c r="F21" t="s">
        <v>334</v>
      </c>
      <c r="G21" t="s">
        <v>338</v>
      </c>
      <c r="H21" t="s">
        <v>335</v>
      </c>
      <c r="I21" t="s">
        <v>227</v>
      </c>
      <c r="J21" t="s">
        <v>190</v>
      </c>
      <c r="K21" t="s">
        <v>187</v>
      </c>
      <c r="L21" t="s">
        <v>239</v>
      </c>
      <c r="M21" t="s">
        <v>191</v>
      </c>
      <c r="N21" t="s">
        <v>206</v>
      </c>
      <c r="O21" t="s">
        <v>192</v>
      </c>
      <c r="P21" t="s">
        <v>205</v>
      </c>
      <c r="Q21" t="s">
        <v>314</v>
      </c>
      <c r="R21" t="s">
        <v>313</v>
      </c>
      <c r="S21" t="s">
        <v>228</v>
      </c>
      <c r="T21" t="s">
        <v>193</v>
      </c>
      <c r="U21" t="s">
        <v>316</v>
      </c>
      <c r="V21" t="s">
        <v>315</v>
      </c>
      <c r="W21" t="s">
        <v>230</v>
      </c>
      <c r="X21" t="s">
        <v>194</v>
      </c>
      <c r="Y21" t="s">
        <v>195</v>
      </c>
      <c r="Z21" t="s">
        <v>196</v>
      </c>
      <c r="AA21" t="s">
        <v>229</v>
      </c>
      <c r="AB21" t="s">
        <v>197</v>
      </c>
      <c r="AC21" t="s">
        <v>231</v>
      </c>
      <c r="AD21" t="s">
        <v>198</v>
      </c>
      <c r="AE21" t="s">
        <v>199</v>
      </c>
      <c r="AF21" t="s">
        <v>200</v>
      </c>
      <c r="AG21" t="s">
        <v>232</v>
      </c>
      <c r="AH21" t="s">
        <v>201</v>
      </c>
      <c r="AI21" t="s">
        <v>235</v>
      </c>
      <c r="AJ21" t="s">
        <v>203</v>
      </c>
      <c r="AK21" t="s">
        <v>233</v>
      </c>
      <c r="AL21" t="s">
        <v>202</v>
      </c>
      <c r="AM21" t="s">
        <v>234</v>
      </c>
      <c r="AN21" t="s">
        <v>226</v>
      </c>
      <c r="AO21" t="s">
        <v>204</v>
      </c>
      <c r="AP21" t="s">
        <v>207</v>
      </c>
      <c r="AQ21" t="s">
        <v>208</v>
      </c>
      <c r="AR21" t="s">
        <v>209</v>
      </c>
      <c r="AS21" t="s">
        <v>210</v>
      </c>
      <c r="AT21" t="s">
        <v>212</v>
      </c>
      <c r="AU21" t="s">
        <v>211</v>
      </c>
      <c r="AV21" t="s">
        <v>213</v>
      </c>
    </row>
    <row r="22" spans="1:48">
      <c r="A22" s="6">
        <v>45460</v>
      </c>
      <c r="C22" s="24">
        <v>576</v>
      </c>
      <c r="D22" s="3">
        <v>0</v>
      </c>
      <c r="E22" s="24">
        <v>0</v>
      </c>
      <c r="F22" s="24">
        <v>905</v>
      </c>
      <c r="G22" s="25">
        <v>0</v>
      </c>
      <c r="H22" s="24">
        <v>0</v>
      </c>
      <c r="I22" s="24">
        <v>0</v>
      </c>
      <c r="J22" s="24">
        <v>0</v>
      </c>
      <c r="K22" s="24">
        <v>0</v>
      </c>
      <c r="L22" s="29" t="e">
        <v>#DIV/0!</v>
      </c>
      <c r="M22" s="24">
        <v>0</v>
      </c>
      <c r="N22" s="4">
        <v>0</v>
      </c>
      <c r="O22" s="24">
        <v>0</v>
      </c>
      <c r="P22" s="4">
        <v>0</v>
      </c>
      <c r="Q22" s="25">
        <v>0</v>
      </c>
      <c r="R22" s="25">
        <v>0</v>
      </c>
      <c r="S22" s="25">
        <v>0</v>
      </c>
      <c r="T22" s="10">
        <v>0</v>
      </c>
      <c r="U22" s="25">
        <v>0</v>
      </c>
      <c r="V22" s="25">
        <v>0</v>
      </c>
      <c r="W22" s="10">
        <v>6.7708333333333336E-4</v>
      </c>
      <c r="X22" s="10">
        <v>0</v>
      </c>
      <c r="Y22" s="25">
        <v>7.8993055555555552E-3</v>
      </c>
      <c r="Z22" s="55">
        <v>0.04</v>
      </c>
      <c r="AA22" s="25">
        <v>2.659722222222222E-2</v>
      </c>
      <c r="AB22" s="25">
        <v>7.0000000000000007E-2</v>
      </c>
      <c r="AC22" s="25">
        <v>3.4496527777777779E-2</v>
      </c>
      <c r="AD22" s="25">
        <v>0.1</v>
      </c>
      <c r="AE22" s="10">
        <v>4.0486111111111119E-2</v>
      </c>
      <c r="AF22" s="10">
        <v>0.19</v>
      </c>
      <c r="AG22" s="10">
        <v>0</v>
      </c>
      <c r="AH22" s="25"/>
      <c r="AI22" s="25">
        <v>2.9513888888888889E-4</v>
      </c>
      <c r="AJ22" s="55">
        <v>0</v>
      </c>
      <c r="AK22" s="24">
        <v>39.649305555555557</v>
      </c>
      <c r="AL22" s="24">
        <v>52</v>
      </c>
      <c r="AM22" s="24">
        <v>0</v>
      </c>
      <c r="AN22" s="24">
        <v>0</v>
      </c>
      <c r="AO22" s="4">
        <v>0.93658536585365859</v>
      </c>
      <c r="AP22" s="4">
        <v>0.87894434882386674</v>
      </c>
      <c r="AQ22" s="4">
        <v>0.89666064981949467</v>
      </c>
      <c r="AR22" s="4">
        <v>0.88033220083050212</v>
      </c>
      <c r="AS22" s="26">
        <v>1.2638888888888888E-3</v>
      </c>
      <c r="AT22" s="2">
        <v>4.255555555555555E-3</v>
      </c>
      <c r="AU22" s="26">
        <v>5.5194444444444449E-3</v>
      </c>
      <c r="AV22" s="10">
        <v>6.4777777777777785E-3</v>
      </c>
    </row>
    <row r="23" spans="1:48">
      <c r="A23" s="6">
        <v>45460</v>
      </c>
      <c r="B23" t="s">
        <v>388</v>
      </c>
      <c r="C23" s="24">
        <v>576</v>
      </c>
      <c r="D23" s="3">
        <v>0</v>
      </c>
      <c r="E23" s="24">
        <v>0</v>
      </c>
      <c r="F23" s="24">
        <v>905</v>
      </c>
      <c r="G23" s="25">
        <v>0</v>
      </c>
      <c r="H23" s="24">
        <v>0</v>
      </c>
      <c r="I23" s="24">
        <v>0</v>
      </c>
      <c r="J23" s="24">
        <v>0</v>
      </c>
      <c r="K23" s="24">
        <v>0</v>
      </c>
      <c r="L23" s="29" t="e">
        <v>#DIV/0!</v>
      </c>
      <c r="M23" s="24">
        <v>0</v>
      </c>
      <c r="N23" s="4">
        <v>0</v>
      </c>
      <c r="O23" s="24">
        <v>0</v>
      </c>
      <c r="P23" s="4">
        <v>0</v>
      </c>
      <c r="Q23" s="25">
        <v>0</v>
      </c>
      <c r="R23" s="25">
        <v>0</v>
      </c>
      <c r="S23" s="25">
        <v>0</v>
      </c>
      <c r="T23" s="10">
        <v>0</v>
      </c>
      <c r="U23" s="25">
        <v>0</v>
      </c>
      <c r="V23" s="25">
        <v>0</v>
      </c>
      <c r="W23" s="10">
        <v>6.7708333333333336E-4</v>
      </c>
      <c r="X23" s="10">
        <v>0</v>
      </c>
      <c r="Y23" s="25">
        <v>7.8993055555555552E-3</v>
      </c>
      <c r="Z23" s="55">
        <v>0.04</v>
      </c>
      <c r="AA23" s="25">
        <v>2.659722222222222E-2</v>
      </c>
      <c r="AB23" s="25">
        <v>7.0000000000000007E-2</v>
      </c>
      <c r="AC23" s="25">
        <v>3.4496527777777779E-2</v>
      </c>
      <c r="AD23" s="25">
        <v>0.1</v>
      </c>
      <c r="AE23" s="10">
        <v>4.0486111111111119E-2</v>
      </c>
      <c r="AF23" s="10">
        <v>0.19</v>
      </c>
      <c r="AG23" s="10">
        <v>0</v>
      </c>
      <c r="AH23" s="25"/>
      <c r="AI23" s="25">
        <v>2.9513888888888889E-4</v>
      </c>
      <c r="AJ23" s="55">
        <v>0</v>
      </c>
      <c r="AK23" s="24">
        <v>39.649305555555557</v>
      </c>
      <c r="AL23" s="24">
        <v>52</v>
      </c>
      <c r="AM23" s="24">
        <v>0</v>
      </c>
      <c r="AN23" s="24">
        <v>0</v>
      </c>
      <c r="AO23" s="4">
        <v>0.93658536585365859</v>
      </c>
      <c r="AP23" s="4">
        <v>0.87894434882386674</v>
      </c>
      <c r="AQ23" s="4">
        <v>0.89666064981949467</v>
      </c>
      <c r="AR23" s="4">
        <v>0.88033220083050212</v>
      </c>
      <c r="AS23" s="26">
        <v>1.2638888888888888E-3</v>
      </c>
      <c r="AT23" s="2">
        <v>4.255555555555555E-3</v>
      </c>
      <c r="AU23" s="26">
        <v>5.5194444444444449E-3</v>
      </c>
      <c r="AV23" s="10">
        <v>6.4777777777777785E-3</v>
      </c>
    </row>
    <row r="24" spans="1:48">
      <c r="A24" s="6">
        <v>45467</v>
      </c>
      <c r="C24" s="24">
        <v>39</v>
      </c>
      <c r="D24" s="3">
        <v>0</v>
      </c>
      <c r="E24" s="24">
        <v>0</v>
      </c>
      <c r="F24" s="24">
        <v>1</v>
      </c>
      <c r="G24" s="25">
        <v>0</v>
      </c>
      <c r="H24" s="24">
        <v>0</v>
      </c>
      <c r="I24" s="24">
        <v>0</v>
      </c>
      <c r="J24" s="24">
        <v>0</v>
      </c>
      <c r="K24" s="24">
        <v>0</v>
      </c>
      <c r="L24" s="29" t="e">
        <v>#DIV/0!</v>
      </c>
      <c r="M24" s="24">
        <v>0</v>
      </c>
      <c r="N24" s="4">
        <v>0</v>
      </c>
      <c r="O24" s="24">
        <v>0</v>
      </c>
      <c r="P24" s="4">
        <v>0</v>
      </c>
      <c r="Q24" s="25">
        <v>0</v>
      </c>
      <c r="R24" s="25">
        <v>0</v>
      </c>
      <c r="S24" s="25">
        <v>0</v>
      </c>
      <c r="T24" s="10">
        <v>0</v>
      </c>
      <c r="U24" s="25">
        <v>0</v>
      </c>
      <c r="V24" s="25">
        <v>0</v>
      </c>
      <c r="W24" s="10">
        <v>1.5384615384615385E-3</v>
      </c>
      <c r="X24" s="10">
        <v>0.02</v>
      </c>
      <c r="Y24" s="25">
        <v>4.6153846153846149E-3</v>
      </c>
      <c r="Z24" s="55">
        <v>0.03</v>
      </c>
      <c r="AA24" s="25">
        <v>5.4102564102564102E-2</v>
      </c>
      <c r="AB24" s="25">
        <v>0.28999999999999998</v>
      </c>
      <c r="AC24" s="25">
        <v>5.871794871794872E-2</v>
      </c>
      <c r="AD24" s="25">
        <v>0.28999999999999998</v>
      </c>
      <c r="AE24" s="10">
        <v>8.1282051282051279E-2</v>
      </c>
      <c r="AF24" s="10">
        <v>0.28999999999999998</v>
      </c>
      <c r="AG24" s="10">
        <v>0</v>
      </c>
      <c r="AH24" s="25"/>
      <c r="AI24" s="25">
        <v>2.5641025641025641E-4</v>
      </c>
      <c r="AJ24" s="55">
        <v>0</v>
      </c>
      <c r="AK24" s="24">
        <v>63.179487179487182</v>
      </c>
      <c r="AL24" s="24">
        <v>110</v>
      </c>
      <c r="AM24" s="24">
        <v>0</v>
      </c>
      <c r="AN24" s="24">
        <v>0</v>
      </c>
      <c r="AO24" s="4">
        <v>6.3414634146341464E-2</v>
      </c>
      <c r="AP24" s="4">
        <v>0.12105565117613308</v>
      </c>
      <c r="AQ24" s="4">
        <v>0.10333935018050543</v>
      </c>
      <c r="AR24" s="4">
        <v>0.11966779916949791</v>
      </c>
      <c r="AS24" s="26">
        <v>4.9999999999999996E-5</v>
      </c>
      <c r="AT24" s="2">
        <v>5.8611111111111103E-4</v>
      </c>
      <c r="AU24" s="26">
        <v>6.3611111111111117E-4</v>
      </c>
      <c r="AV24" s="10">
        <v>8.8055555555555554E-4</v>
      </c>
    </row>
    <row r="25" spans="1:48">
      <c r="A25" s="6">
        <v>45467</v>
      </c>
      <c r="B25" t="s">
        <v>388</v>
      </c>
      <c r="C25" s="24">
        <v>39</v>
      </c>
      <c r="D25" s="3">
        <v>0</v>
      </c>
      <c r="E25" s="24">
        <v>0</v>
      </c>
      <c r="F25" s="24">
        <v>1</v>
      </c>
      <c r="G25" s="25">
        <v>0</v>
      </c>
      <c r="H25" s="24">
        <v>0</v>
      </c>
      <c r="I25" s="24">
        <v>0</v>
      </c>
      <c r="J25" s="24">
        <v>0</v>
      </c>
      <c r="K25" s="24">
        <v>0</v>
      </c>
      <c r="L25" s="29" t="e">
        <v>#DIV/0!</v>
      </c>
      <c r="M25" s="24">
        <v>0</v>
      </c>
      <c r="N25" s="4">
        <v>0</v>
      </c>
      <c r="O25" s="24">
        <v>0</v>
      </c>
      <c r="P25" s="4">
        <v>0</v>
      </c>
      <c r="Q25" s="25">
        <v>0</v>
      </c>
      <c r="R25" s="25">
        <v>0</v>
      </c>
      <c r="S25" s="25">
        <v>0</v>
      </c>
      <c r="T25" s="10">
        <v>0</v>
      </c>
      <c r="U25" s="25">
        <v>0</v>
      </c>
      <c r="V25" s="25">
        <v>0</v>
      </c>
      <c r="W25" s="10">
        <v>1.5384615384615385E-3</v>
      </c>
      <c r="X25" s="10">
        <v>0.02</v>
      </c>
      <c r="Y25" s="25">
        <v>4.6153846153846149E-3</v>
      </c>
      <c r="Z25" s="55">
        <v>0.03</v>
      </c>
      <c r="AA25" s="25">
        <v>5.4102564102564102E-2</v>
      </c>
      <c r="AB25" s="25">
        <v>0.28999999999999998</v>
      </c>
      <c r="AC25" s="25">
        <v>5.871794871794872E-2</v>
      </c>
      <c r="AD25" s="25">
        <v>0.28999999999999998</v>
      </c>
      <c r="AE25" s="10">
        <v>8.1282051282051279E-2</v>
      </c>
      <c r="AF25" s="10">
        <v>0.28999999999999998</v>
      </c>
      <c r="AG25" s="10">
        <v>0</v>
      </c>
      <c r="AH25" s="25"/>
      <c r="AI25" s="25">
        <v>2.5641025641025641E-4</v>
      </c>
      <c r="AJ25" s="55">
        <v>0</v>
      </c>
      <c r="AK25" s="24">
        <v>63.179487179487182</v>
      </c>
      <c r="AL25" s="24">
        <v>110</v>
      </c>
      <c r="AM25" s="24">
        <v>0</v>
      </c>
      <c r="AN25" s="24">
        <v>0</v>
      </c>
      <c r="AO25" s="4">
        <v>6.3414634146341464E-2</v>
      </c>
      <c r="AP25" s="4">
        <v>0.12105565117613308</v>
      </c>
      <c r="AQ25" s="4">
        <v>0.10333935018050543</v>
      </c>
      <c r="AR25" s="4">
        <v>0.11966779916949791</v>
      </c>
      <c r="AS25" s="26">
        <v>4.9999999999999996E-5</v>
      </c>
      <c r="AT25" s="2">
        <v>5.8611111111111103E-4</v>
      </c>
      <c r="AU25" s="26">
        <v>6.3611111111111117E-4</v>
      </c>
      <c r="AV25" s="10">
        <v>8.8055555555555554E-4</v>
      </c>
    </row>
    <row r="26" spans="1:48">
      <c r="A26" s="6" t="s">
        <v>4</v>
      </c>
      <c r="C26" s="24">
        <v>615</v>
      </c>
      <c r="D26" s="3">
        <v>0</v>
      </c>
      <c r="E26" s="24">
        <v>0</v>
      </c>
      <c r="F26" s="24">
        <v>906</v>
      </c>
      <c r="G26" s="25">
        <v>0</v>
      </c>
      <c r="H26" s="24">
        <v>0</v>
      </c>
      <c r="I26" s="24">
        <v>0</v>
      </c>
      <c r="J26" s="24">
        <v>0</v>
      </c>
      <c r="K26" s="24">
        <v>0</v>
      </c>
      <c r="L26" s="29" t="e">
        <v>#DIV/0!</v>
      </c>
      <c r="M26" s="24">
        <v>0</v>
      </c>
      <c r="N26" s="4">
        <v>0</v>
      </c>
      <c r="O26" s="24">
        <v>0</v>
      </c>
      <c r="P26" s="4">
        <v>0</v>
      </c>
      <c r="Q26" s="25">
        <v>0</v>
      </c>
      <c r="R26" s="25">
        <v>0</v>
      </c>
      <c r="S26" s="25">
        <v>0</v>
      </c>
      <c r="T26" s="10">
        <v>0</v>
      </c>
      <c r="U26" s="25">
        <v>0</v>
      </c>
      <c r="V26" s="25">
        <v>0</v>
      </c>
      <c r="W26" s="10">
        <v>7.3170731707317073E-4</v>
      </c>
      <c r="X26" s="10">
        <v>0.02</v>
      </c>
      <c r="Y26" s="25">
        <v>7.6910569105691053E-3</v>
      </c>
      <c r="Z26" s="55">
        <v>0.04</v>
      </c>
      <c r="AA26" s="25">
        <v>2.8341463414634147E-2</v>
      </c>
      <c r="AB26" s="25">
        <v>0.28999999999999998</v>
      </c>
      <c r="AC26" s="25">
        <v>3.6032520325203252E-2</v>
      </c>
      <c r="AD26" s="25">
        <v>0.28999999999999998</v>
      </c>
      <c r="AE26" s="10">
        <v>4.3073170731707321E-2</v>
      </c>
      <c r="AF26" s="10">
        <v>0.28999999999999998</v>
      </c>
      <c r="AG26" s="10">
        <v>0</v>
      </c>
      <c r="AH26" s="25"/>
      <c r="AI26" s="25">
        <v>2.9268292682926834E-4</v>
      </c>
      <c r="AJ26" s="55">
        <v>0</v>
      </c>
      <c r="AK26" s="24">
        <v>41.141463414634146</v>
      </c>
      <c r="AL26" s="24">
        <v>110</v>
      </c>
      <c r="AM26" s="24">
        <v>0</v>
      </c>
      <c r="AN26" s="24">
        <v>0</v>
      </c>
      <c r="AO26" s="4">
        <v>1</v>
      </c>
      <c r="AP26" s="4">
        <v>1</v>
      </c>
      <c r="AQ26" s="4">
        <v>1</v>
      </c>
      <c r="AR26" s="4">
        <v>1</v>
      </c>
      <c r="AS26" s="26">
        <v>1.3138888888888887E-3</v>
      </c>
      <c r="AT26" s="2">
        <v>4.8416666666666669E-3</v>
      </c>
      <c r="AU26" s="26">
        <v>6.1555555555555556E-3</v>
      </c>
      <c r="AV26" s="10">
        <v>7.3583333333333339E-3</v>
      </c>
    </row>
  </sheetData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B94AA-2EDA-4242-B3CB-23E8A5CDB992}">
  <dimension ref="A1:J48"/>
  <sheetViews>
    <sheetView workbookViewId="0"/>
  </sheetViews>
  <sheetFormatPr defaultColWidth="8.77734375" defaultRowHeight="14.4"/>
  <cols>
    <col min="1" max="1" width="15.5546875" customWidth="1"/>
    <col min="2" max="6" width="11.5546875" customWidth="1"/>
    <col min="7" max="7" width="10.44140625" customWidth="1"/>
    <col min="8" max="8" width="11.6640625" customWidth="1"/>
    <col min="9" max="9" width="6.5546875" customWidth="1"/>
    <col min="10" max="10" width="104.6640625" customWidth="1"/>
  </cols>
  <sheetData>
    <row r="1" spans="1:10" ht="15.6">
      <c r="A1" s="46" t="s">
        <v>303</v>
      </c>
      <c r="B1" t="s">
        <v>345</v>
      </c>
    </row>
    <row r="3" spans="1:10">
      <c r="A3" s="5" t="s">
        <v>45</v>
      </c>
      <c r="D3" s="5" t="s">
        <v>358</v>
      </c>
      <c r="G3" s="5" t="s">
        <v>357</v>
      </c>
    </row>
    <row r="4" spans="1:10">
      <c r="A4" s="44" t="s">
        <v>348</v>
      </c>
      <c r="B4" s="21" t="s">
        <v>387</v>
      </c>
      <c r="D4" s="15" t="s">
        <v>217</v>
      </c>
      <c r="E4" s="15" t="s">
        <v>216</v>
      </c>
      <c r="F4" s="15" t="s">
        <v>222</v>
      </c>
      <c r="G4" s="15" t="s">
        <v>216</v>
      </c>
      <c r="H4" s="15" t="s">
        <v>222</v>
      </c>
    </row>
    <row r="5" spans="1:10">
      <c r="A5" s="44" t="s">
        <v>102</v>
      </c>
      <c r="B5" s="52" t="s">
        <v>349</v>
      </c>
      <c r="D5" s="22">
        <v>1024</v>
      </c>
      <c r="E5" s="19">
        <v>970</v>
      </c>
      <c r="F5" s="19">
        <f>D5-E5</f>
        <v>54</v>
      </c>
      <c r="G5" s="19">
        <f>D5*0.85</f>
        <v>870.4</v>
      </c>
      <c r="H5" s="19">
        <f>D5-G5</f>
        <v>153.60000000000002</v>
      </c>
      <c r="J5">
        <f>D5*0.85</f>
        <v>870.4</v>
      </c>
    </row>
    <row r="6" spans="1:10">
      <c r="A6" s="44" t="s">
        <v>215</v>
      </c>
      <c r="B6" s="52">
        <v>512</v>
      </c>
      <c r="C6" s="5"/>
      <c r="D6" s="22">
        <v>512</v>
      </c>
      <c r="E6" s="19">
        <v>483.4</v>
      </c>
      <c r="F6" s="19">
        <f>D6-E6</f>
        <v>28.600000000000023</v>
      </c>
      <c r="G6" s="19">
        <f t="shared" ref="G6:G8" si="0">D6*0.85</f>
        <v>435.2</v>
      </c>
      <c r="H6" s="19">
        <f t="shared" ref="H6:H8" si="1">D6-G6</f>
        <v>76.800000000000011</v>
      </c>
    </row>
    <row r="7" spans="1:10">
      <c r="A7" s="44" t="s">
        <v>214</v>
      </c>
      <c r="B7" s="52">
        <v>10</v>
      </c>
      <c r="D7" s="22">
        <v>256</v>
      </c>
      <c r="E7" s="19">
        <v>236.9</v>
      </c>
      <c r="F7" s="19">
        <f>D7-E7</f>
        <v>19.099999999999994</v>
      </c>
      <c r="G7" s="19">
        <f t="shared" si="0"/>
        <v>217.6</v>
      </c>
      <c r="H7" s="19">
        <f t="shared" si="1"/>
        <v>38.400000000000006</v>
      </c>
    </row>
    <row r="8" spans="1:10">
      <c r="A8" s="44" t="s">
        <v>357</v>
      </c>
      <c r="B8" s="21" t="s">
        <v>359</v>
      </c>
      <c r="D8" s="22">
        <v>128</v>
      </c>
      <c r="E8" s="19">
        <v>117.5</v>
      </c>
      <c r="F8" s="19">
        <f>D8-E8</f>
        <v>10.5</v>
      </c>
      <c r="G8" s="19">
        <f t="shared" si="0"/>
        <v>108.8</v>
      </c>
      <c r="H8" s="19">
        <f t="shared" si="1"/>
        <v>19.200000000000003</v>
      </c>
    </row>
    <row r="9" spans="1:10">
      <c r="A9" s="5"/>
      <c r="B9" s="5"/>
    </row>
    <row r="10" spans="1:10">
      <c r="A10" s="5"/>
      <c r="B10" s="5"/>
    </row>
    <row r="11" spans="1:10">
      <c r="A11" s="5" t="s">
        <v>346</v>
      </c>
    </row>
    <row r="12" spans="1:10">
      <c r="A12" s="15" t="s">
        <v>225</v>
      </c>
      <c r="B12" s="15" t="s">
        <v>220</v>
      </c>
      <c r="C12" s="15" t="s">
        <v>221</v>
      </c>
      <c r="D12" s="15" t="s">
        <v>112</v>
      </c>
      <c r="E12" s="49" t="s">
        <v>113</v>
      </c>
      <c r="F12" s="15" t="s">
        <v>113</v>
      </c>
      <c r="H12" s="5" t="s">
        <v>249</v>
      </c>
      <c r="I12" t="s">
        <v>250</v>
      </c>
    </row>
    <row r="13" spans="1:10">
      <c r="A13" s="16" t="s">
        <v>218</v>
      </c>
      <c r="B13" s="27"/>
      <c r="C13" s="27"/>
      <c r="D13" s="19">
        <f>VLOOKUP($B$6,worker_GiB_Lookup,3,FALSE)</f>
        <v>28.600000000000023</v>
      </c>
      <c r="E13" s="19"/>
      <c r="F13" s="20"/>
    </row>
    <row r="14" spans="1:10">
      <c r="A14" s="16" t="s">
        <v>96</v>
      </c>
      <c r="B14" s="27">
        <v>3</v>
      </c>
      <c r="C14" s="27">
        <v>2</v>
      </c>
      <c r="D14" s="18">
        <v>13</v>
      </c>
      <c r="E14" s="20">
        <f>IF(ISBLANK($B14),"",$D14/$B14)</f>
        <v>4.333333333333333</v>
      </c>
      <c r="F14" s="20">
        <f>IF(ISBLANK($C14),"",$D14/$C14)</f>
        <v>6.5</v>
      </c>
      <c r="H14" s="5" t="s">
        <v>240</v>
      </c>
    </row>
    <row r="15" spans="1:10">
      <c r="A15" s="30" t="s">
        <v>109</v>
      </c>
      <c r="B15" s="17">
        <v>2</v>
      </c>
      <c r="C15" s="17">
        <v>1</v>
      </c>
      <c r="D15" s="18">
        <v>4</v>
      </c>
      <c r="E15" s="20">
        <f>IF($B15*1=0,0,$D15/$B15)</f>
        <v>2</v>
      </c>
      <c r="F15" s="20">
        <f>IF($C15*1=0,0,$D15/$C15)</f>
        <v>4</v>
      </c>
      <c r="H15" t="s">
        <v>241</v>
      </c>
    </row>
    <row r="16" spans="1:10">
      <c r="A16" s="30" t="s">
        <v>111</v>
      </c>
      <c r="B16" s="17">
        <v>2</v>
      </c>
      <c r="C16" s="17">
        <v>2</v>
      </c>
      <c r="D16" s="18">
        <v>165.4</v>
      </c>
      <c r="E16" s="20">
        <f t="shared" ref="E16:E21" si="2">IF(ISBLANK($B16),"",$D16/$B16)</f>
        <v>82.7</v>
      </c>
      <c r="F16" s="20">
        <f t="shared" ref="F16:F21" si="3">IF(ISBLANK($C16),"",$D16/$C16)</f>
        <v>82.7</v>
      </c>
      <c r="H16" t="s">
        <v>242</v>
      </c>
    </row>
    <row r="17" spans="1:9">
      <c r="A17" s="30" t="s">
        <v>350</v>
      </c>
      <c r="B17" s="17">
        <v>3</v>
      </c>
      <c r="C17" s="17">
        <v>3</v>
      </c>
      <c r="D17" s="18">
        <v>6</v>
      </c>
      <c r="E17" s="20">
        <f t="shared" si="2"/>
        <v>2</v>
      </c>
      <c r="F17" s="20">
        <f t="shared" si="3"/>
        <v>2</v>
      </c>
      <c r="H17" t="s">
        <v>243</v>
      </c>
    </row>
    <row r="18" spans="1:9">
      <c r="A18" s="30" t="s">
        <v>224</v>
      </c>
      <c r="B18" s="21">
        <v>8</v>
      </c>
      <c r="C18" s="21">
        <v>8</v>
      </c>
      <c r="D18" s="18">
        <v>120</v>
      </c>
      <c r="E18" s="20">
        <f t="shared" si="2"/>
        <v>15</v>
      </c>
      <c r="F18" s="20">
        <f t="shared" si="3"/>
        <v>15</v>
      </c>
      <c r="H18" t="s">
        <v>244</v>
      </c>
    </row>
    <row r="19" spans="1:9">
      <c r="A19" s="30" t="s">
        <v>110</v>
      </c>
      <c r="B19" s="21">
        <v>14</v>
      </c>
      <c r="C19" s="21">
        <v>14</v>
      </c>
      <c r="D19" s="18">
        <v>91</v>
      </c>
      <c r="E19" s="20">
        <f t="shared" si="2"/>
        <v>6.5</v>
      </c>
      <c r="F19" s="20">
        <f t="shared" si="3"/>
        <v>6.5</v>
      </c>
      <c r="H19" t="s">
        <v>245</v>
      </c>
    </row>
    <row r="20" spans="1:9">
      <c r="A20" s="30"/>
      <c r="B20" s="21"/>
      <c r="C20" s="21"/>
      <c r="D20" s="18"/>
      <c r="E20" s="20" t="str">
        <f t="shared" si="2"/>
        <v/>
      </c>
      <c r="F20" s="20" t="str">
        <f t="shared" si="3"/>
        <v/>
      </c>
      <c r="H20" s="31"/>
    </row>
    <row r="21" spans="1:9">
      <c r="A21" s="30"/>
      <c r="B21" s="21"/>
      <c r="C21" s="21"/>
      <c r="D21" s="18"/>
      <c r="E21" s="20" t="str">
        <f t="shared" si="2"/>
        <v/>
      </c>
      <c r="F21" s="20" t="str">
        <f t="shared" si="3"/>
        <v/>
      </c>
      <c r="H21" s="5" t="s">
        <v>246</v>
      </c>
    </row>
    <row r="22" spans="1:9">
      <c r="A22" s="16" t="s">
        <v>219</v>
      </c>
      <c r="B22" s="23">
        <f>100-B23</f>
        <v>68</v>
      </c>
      <c r="C22" s="27"/>
      <c r="D22" s="19">
        <f>D23-SUM(D13:D21)</f>
        <v>84</v>
      </c>
      <c r="E22" s="20"/>
      <c r="F22" s="20"/>
      <c r="H22" t="s">
        <v>247</v>
      </c>
    </row>
    <row r="23" spans="1:9">
      <c r="A23" s="16" t="s">
        <v>223</v>
      </c>
      <c r="B23" s="28">
        <f>SUM(B14:B21)</f>
        <v>32</v>
      </c>
      <c r="C23" s="28">
        <f>SUM(C13:C22)</f>
        <v>30</v>
      </c>
      <c r="D23" s="28">
        <f>$B$6</f>
        <v>512</v>
      </c>
      <c r="E23" s="20">
        <f>MAX(E14:E21)</f>
        <v>82.7</v>
      </c>
      <c r="F23" s="20">
        <f>MAX(F14:F21)</f>
        <v>82.7</v>
      </c>
      <c r="H23" t="s">
        <v>248</v>
      </c>
    </row>
    <row r="24" spans="1:9">
      <c r="B24" s="9"/>
    </row>
    <row r="26" spans="1:9">
      <c r="A26" s="5" t="s">
        <v>347</v>
      </c>
    </row>
    <row r="27" spans="1:9">
      <c r="A27" s="15" t="s">
        <v>225</v>
      </c>
      <c r="B27" s="15" t="s">
        <v>220</v>
      </c>
      <c r="C27" s="15" t="s">
        <v>221</v>
      </c>
      <c r="D27" s="15" t="s">
        <v>112</v>
      </c>
      <c r="E27" s="15" t="s">
        <v>113</v>
      </c>
      <c r="F27" s="15" t="s">
        <v>113</v>
      </c>
      <c r="H27" s="5" t="s">
        <v>303</v>
      </c>
    </row>
    <row r="28" spans="1:9">
      <c r="A28" s="16" t="s">
        <v>218</v>
      </c>
      <c r="B28" s="27"/>
      <c r="C28" s="27"/>
      <c r="D28" s="19">
        <f>VLOOKUP($B$6,worker_GiB_Lookup,3,FALSE)</f>
        <v>28.600000000000023</v>
      </c>
      <c r="E28" s="19"/>
      <c r="F28" s="20"/>
    </row>
    <row r="29" spans="1:9">
      <c r="A29" s="16" t="s">
        <v>96</v>
      </c>
      <c r="B29" s="27">
        <v>3</v>
      </c>
      <c r="C29" s="27">
        <v>2</v>
      </c>
      <c r="D29" s="18">
        <v>13</v>
      </c>
      <c r="E29" s="20">
        <f>IF(ISBLANK($B29),"",$D29/$B29)</f>
        <v>4.333333333333333</v>
      </c>
      <c r="F29" s="20">
        <f>IF(ISBLANK($C29),"",$D29/$C29)</f>
        <v>6.5</v>
      </c>
    </row>
    <row r="30" spans="1:9">
      <c r="A30" s="30" t="s">
        <v>109</v>
      </c>
      <c r="B30" s="17">
        <v>2</v>
      </c>
      <c r="C30" s="17">
        <v>1</v>
      </c>
      <c r="D30" s="18">
        <v>4</v>
      </c>
      <c r="E30" s="20">
        <f>IF(1*$B30=0,0,$D30/$B30)</f>
        <v>2</v>
      </c>
      <c r="F30" s="20">
        <f>IF(1*$C30=0,0,$D30/$C30)</f>
        <v>4</v>
      </c>
      <c r="H30" s="47"/>
      <c r="I30" s="48"/>
    </row>
    <row r="31" spans="1:9">
      <c r="A31" s="30" t="s">
        <v>111</v>
      </c>
      <c r="B31" s="17">
        <v>2</v>
      </c>
      <c r="C31" s="17">
        <v>2</v>
      </c>
      <c r="D31" s="18">
        <v>165.4</v>
      </c>
      <c r="E31" s="20">
        <f t="shared" ref="E31:E36" si="4">IF(ISBLANK($B31),"",$D31/$B31)</f>
        <v>82.7</v>
      </c>
      <c r="F31" s="20">
        <f t="shared" ref="F31:F36" si="5">IF(ISBLANK($C31),"",$D31/$C31)</f>
        <v>82.7</v>
      </c>
      <c r="H31" s="47"/>
      <c r="I31" s="48"/>
    </row>
    <row r="32" spans="1:9">
      <c r="A32" s="30" t="s">
        <v>350</v>
      </c>
      <c r="B32" s="17">
        <v>3</v>
      </c>
      <c r="C32" s="17">
        <v>3</v>
      </c>
      <c r="D32" s="18">
        <v>6</v>
      </c>
      <c r="E32" s="20">
        <f t="shared" si="4"/>
        <v>2</v>
      </c>
      <c r="F32" s="20">
        <f t="shared" si="5"/>
        <v>2</v>
      </c>
      <c r="H32" s="47"/>
      <c r="I32" s="48"/>
    </row>
    <row r="33" spans="1:6">
      <c r="A33" s="30" t="s">
        <v>224</v>
      </c>
      <c r="B33" s="21">
        <v>8</v>
      </c>
      <c r="C33" s="21">
        <v>8</v>
      </c>
      <c r="D33" s="18">
        <v>120</v>
      </c>
      <c r="E33" s="20">
        <f t="shared" si="4"/>
        <v>15</v>
      </c>
      <c r="F33" s="20">
        <f t="shared" si="5"/>
        <v>15</v>
      </c>
    </row>
    <row r="34" spans="1:6">
      <c r="A34" s="30" t="s">
        <v>110</v>
      </c>
      <c r="B34" s="21">
        <v>14</v>
      </c>
      <c r="C34" s="21">
        <v>14</v>
      </c>
      <c r="D34" s="18">
        <v>91</v>
      </c>
      <c r="E34" s="20">
        <f t="shared" si="4"/>
        <v>6.5</v>
      </c>
      <c r="F34" s="20">
        <f t="shared" si="5"/>
        <v>6.5</v>
      </c>
    </row>
    <row r="35" spans="1:6">
      <c r="A35" s="30"/>
      <c r="B35" s="21"/>
      <c r="C35" s="21"/>
      <c r="D35" s="18"/>
      <c r="E35" s="20" t="str">
        <f t="shared" si="4"/>
        <v/>
      </c>
      <c r="F35" s="20" t="str">
        <f t="shared" si="5"/>
        <v/>
      </c>
    </row>
    <row r="36" spans="1:6">
      <c r="A36" s="30"/>
      <c r="B36" s="21"/>
      <c r="C36" s="21"/>
      <c r="D36" s="18"/>
      <c r="E36" s="20" t="str">
        <f t="shared" si="4"/>
        <v/>
      </c>
      <c r="F36" s="20" t="str">
        <f t="shared" si="5"/>
        <v/>
      </c>
    </row>
    <row r="37" spans="1:6">
      <c r="A37" s="16" t="s">
        <v>219</v>
      </c>
      <c r="B37" s="23">
        <f>100-B38</f>
        <v>68</v>
      </c>
      <c r="C37" s="27"/>
      <c r="D37" s="19">
        <f>D38-SUM(D28:D36)</f>
        <v>84</v>
      </c>
      <c r="E37" s="20"/>
      <c r="F37" s="20"/>
    </row>
    <row r="38" spans="1:6">
      <c r="A38" s="16" t="s">
        <v>223</v>
      </c>
      <c r="B38" s="28">
        <f>SUM(B29:B36)</f>
        <v>32</v>
      </c>
      <c r="C38" s="28">
        <f>SUM(C28:C37)</f>
        <v>30</v>
      </c>
      <c r="D38" s="28">
        <f>$B$6</f>
        <v>512</v>
      </c>
      <c r="E38" s="20">
        <f>MAX(E29:E36)</f>
        <v>82.7</v>
      </c>
      <c r="F38" s="20">
        <f>MAX(F29:F36)</f>
        <v>82.7</v>
      </c>
    </row>
    <row r="42" spans="1:6">
      <c r="A42" s="50" t="s">
        <v>375</v>
      </c>
      <c r="B42" s="50" t="s">
        <v>376</v>
      </c>
    </row>
    <row r="43" spans="1:6">
      <c r="A43" s="51">
        <v>4.3</v>
      </c>
      <c r="B43" s="51">
        <f>(A43*1000000000)/1024^3</f>
        <v>4.0046870708465576</v>
      </c>
    </row>
    <row r="44" spans="1:6">
      <c r="A44" s="51">
        <v>14</v>
      </c>
      <c r="B44" s="51">
        <f t="shared" ref="B44:B48" si="6">(A44*1000000000)/1024^3</f>
        <v>13.038516044616699</v>
      </c>
    </row>
    <row r="45" spans="1:6">
      <c r="A45" s="51">
        <v>128.80000000000001</v>
      </c>
      <c r="B45" s="51">
        <f t="shared" si="6"/>
        <v>119.95434761047365</v>
      </c>
    </row>
    <row r="46" spans="1:6">
      <c r="A46" s="51">
        <v>6.4</v>
      </c>
      <c r="B46" s="51">
        <f t="shared" si="6"/>
        <v>5.9604644775390625</v>
      </c>
    </row>
    <row r="47" spans="1:6">
      <c r="A47" s="51">
        <v>97.7</v>
      </c>
      <c r="B47" s="51">
        <f t="shared" si="6"/>
        <v>90.990215539932251</v>
      </c>
    </row>
    <row r="48" spans="1:6">
      <c r="A48" s="51">
        <v>177.6</v>
      </c>
      <c r="B48" s="51">
        <f t="shared" si="6"/>
        <v>165.40288925170898</v>
      </c>
    </row>
  </sheetData>
  <dataValidations count="2">
    <dataValidation type="list" allowBlank="1" showInputMessage="1" showErrorMessage="1" sqref="B6" xr:uid="{8FD7BD47-598E-4896-8AC8-73451E2D0907}">
      <formula1>Worker_GiB</formula1>
    </dataValidation>
    <dataValidation type="list" allowBlank="1" showInputMessage="1" showErrorMessage="1" sqref="B8" xr:uid="{C04C9E90-4A90-4388-9AC1-7177197DF53C}">
      <formula1>"Yes, No"</formula1>
    </dataValidation>
  </dataValidations>
  <hyperlinks>
    <hyperlink ref="E12" r:id="rId1" xr:uid="{7A1817A4-F089-4409-AEF7-11557AF1A854}"/>
  </hyperlinks>
  <pageMargins left="0.7" right="0.7" top="0.75" bottom="0.75" header="0.3" footer="0.3"/>
  <pageSetup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77686-19DB-45E0-B151-94C2658CB9D7}">
  <dimension ref="A1"/>
  <sheetViews>
    <sheetView workbookViewId="0"/>
  </sheetViews>
  <sheetFormatPr defaultRowHeight="14.4"/>
  <cols>
    <col min="1" max="1" width="10.77734375" bestFit="1" customWidth="1"/>
    <col min="2" max="2" width="23.88671875" bestFit="1" customWidth="1"/>
    <col min="6" max="6" width="8.44140625" bestFit="1" customWidth="1"/>
    <col min="7" max="7" width="14.5546875" bestFit="1" customWidth="1"/>
    <col min="8" max="8" width="10.88671875" bestFit="1" customWidth="1"/>
    <col min="9" max="9" width="4.109375" bestFit="1" customWidth="1"/>
  </cols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3F59BA-DAD0-4FE3-9F7F-E725DD6A1EB0}">
  <dimension ref="A1:BE10"/>
  <sheetViews>
    <sheetView workbookViewId="0">
      <pane ySplit="1" topLeftCell="A2" activePane="bottomLeft" state="frozen"/>
      <selection pane="bottomLeft"/>
    </sheetView>
  </sheetViews>
  <sheetFormatPr defaultColWidth="8.77734375" defaultRowHeight="14.4"/>
  <cols>
    <col min="1" max="1" width="5.109375" bestFit="1" customWidth="1"/>
    <col min="2" max="2" width="3.77734375" customWidth="1"/>
    <col min="3" max="3" width="5.21875" customWidth="1"/>
    <col min="4" max="4" width="11" bestFit="1" customWidth="1"/>
    <col min="5" max="5" width="10.6640625" bestFit="1" customWidth="1"/>
    <col min="6" max="6" width="4.21875" bestFit="1" customWidth="1"/>
    <col min="7" max="7" width="4.44140625" bestFit="1" customWidth="1"/>
    <col min="8" max="8" width="11" bestFit="1" customWidth="1"/>
    <col min="9" max="9" width="20.33203125" customWidth="1"/>
    <col min="10" max="10" width="4.44140625" bestFit="1" customWidth="1"/>
    <col min="11" max="11" width="8.21875" customWidth="1"/>
    <col min="12" max="12" width="14.77734375" customWidth="1"/>
    <col min="13" max="13" width="10.21875" customWidth="1"/>
    <col min="14" max="14" width="5.33203125" customWidth="1"/>
    <col min="15" max="15" width="16.5546875" customWidth="1"/>
    <col min="16" max="16" width="9.109375" bestFit="1" customWidth="1"/>
    <col min="17" max="17" width="6.21875" bestFit="1" customWidth="1"/>
    <col min="18" max="18" width="11.5546875" bestFit="1" customWidth="1"/>
    <col min="19" max="19" width="9.44140625" bestFit="1" customWidth="1"/>
    <col min="20" max="20" width="10.6640625" bestFit="1" customWidth="1"/>
    <col min="21" max="21" width="3.77734375" bestFit="1" customWidth="1"/>
    <col min="22" max="22" width="5.6640625" bestFit="1" customWidth="1"/>
    <col min="23" max="23" width="3.109375" bestFit="1" customWidth="1"/>
    <col min="24" max="24" width="3.109375" customWidth="1"/>
    <col min="25" max="25" width="4.77734375" bestFit="1" customWidth="1"/>
    <col min="26" max="26" width="6" bestFit="1" customWidth="1"/>
    <col min="27" max="27" width="6" customWidth="1"/>
    <col min="28" max="29" width="11.77734375" style="3" bestFit="1" customWidth="1"/>
    <col min="30" max="31" width="14.6640625" style="3" bestFit="1" customWidth="1"/>
    <col min="32" max="33" width="11.44140625" style="3" bestFit="1" customWidth="1"/>
    <col min="34" max="35" width="11.5546875" style="3" bestFit="1" customWidth="1"/>
    <col min="36" max="37" width="8.6640625" bestFit="1" customWidth="1"/>
    <col min="38" max="39" width="10.44140625" bestFit="1" customWidth="1"/>
    <col min="40" max="40" width="12.109375" bestFit="1" customWidth="1"/>
    <col min="41" max="41" width="12" bestFit="1" customWidth="1"/>
    <col min="42" max="43" width="10.44140625" bestFit="1" customWidth="1"/>
    <col min="44" max="47" width="10.44140625" customWidth="1"/>
    <col min="48" max="48" width="10.44140625" bestFit="1" customWidth="1"/>
    <col min="49" max="49" width="10.21875" bestFit="1" customWidth="1"/>
    <col min="50" max="50" width="6.6640625" bestFit="1" customWidth="1"/>
    <col min="51" max="51" width="7.6640625" bestFit="1" customWidth="1"/>
    <col min="52" max="52" width="10.44140625" bestFit="1" customWidth="1"/>
    <col min="53" max="54" width="9.77734375" bestFit="1" customWidth="1"/>
    <col min="55" max="55" width="10.77734375" bestFit="1" customWidth="1"/>
    <col min="56" max="56" width="11.21875" bestFit="1" customWidth="1"/>
    <col min="57" max="57" width="12.88671875" bestFit="1" customWidth="1"/>
  </cols>
  <sheetData>
    <row r="1" spans="1:57" s="11" customFormat="1">
      <c r="A1" s="11" t="s">
        <v>24</v>
      </c>
      <c r="B1" s="11" t="s">
        <v>27</v>
      </c>
      <c r="C1" s="11" t="s">
        <v>25</v>
      </c>
      <c r="D1" s="11" t="s">
        <v>14</v>
      </c>
      <c r="E1" s="11" t="s">
        <v>15</v>
      </c>
      <c r="F1" s="11" t="s">
        <v>6</v>
      </c>
      <c r="G1" s="11" t="s">
        <v>26</v>
      </c>
      <c r="H1" s="11" t="s">
        <v>7</v>
      </c>
      <c r="I1" s="11" t="s">
        <v>0</v>
      </c>
      <c r="J1" s="11" t="s">
        <v>35</v>
      </c>
      <c r="K1" s="11" t="s">
        <v>31</v>
      </c>
      <c r="L1" s="11" t="s">
        <v>98</v>
      </c>
      <c r="M1" s="11" t="s">
        <v>32</v>
      </c>
      <c r="N1" s="11" t="s">
        <v>33</v>
      </c>
      <c r="O1" s="11" t="s">
        <v>254</v>
      </c>
      <c r="P1" s="11" t="s">
        <v>8</v>
      </c>
      <c r="Q1" s="11" t="s">
        <v>99</v>
      </c>
      <c r="R1" s="11" t="s">
        <v>100</v>
      </c>
      <c r="S1" s="11" t="s">
        <v>16</v>
      </c>
      <c r="T1" s="11" t="s">
        <v>101</v>
      </c>
      <c r="U1" s="11" t="s">
        <v>1</v>
      </c>
      <c r="V1" s="11" t="s">
        <v>2</v>
      </c>
      <c r="W1" s="11" t="s">
        <v>3</v>
      </c>
      <c r="X1" s="11" t="s">
        <v>355</v>
      </c>
      <c r="Y1" s="11" t="s">
        <v>9</v>
      </c>
      <c r="Z1" s="11" t="s">
        <v>23</v>
      </c>
      <c r="AA1" s="11" t="s">
        <v>356</v>
      </c>
      <c r="AB1" s="33" t="s">
        <v>106</v>
      </c>
      <c r="AC1" s="33" t="s">
        <v>105</v>
      </c>
      <c r="AD1" s="33" t="s">
        <v>309</v>
      </c>
      <c r="AE1" s="33" t="s">
        <v>310</v>
      </c>
      <c r="AF1" s="33" t="s">
        <v>170</v>
      </c>
      <c r="AG1" s="33" t="s">
        <v>171</v>
      </c>
      <c r="AH1" s="33" t="s">
        <v>311</v>
      </c>
      <c r="AI1" s="33" t="s">
        <v>312</v>
      </c>
      <c r="AJ1" s="11" t="s">
        <v>10</v>
      </c>
      <c r="AK1" s="11" t="s">
        <v>17</v>
      </c>
      <c r="AL1" s="11" t="s">
        <v>115</v>
      </c>
      <c r="AM1" s="11" t="s">
        <v>116</v>
      </c>
      <c r="AN1" s="11" t="s">
        <v>103</v>
      </c>
      <c r="AO1" s="11" t="s">
        <v>104</v>
      </c>
      <c r="AP1" s="11" t="s">
        <v>11</v>
      </c>
      <c r="AQ1" s="11" t="s">
        <v>18</v>
      </c>
      <c r="AR1" s="11" t="s">
        <v>172</v>
      </c>
      <c r="AS1" s="11" t="s">
        <v>173</v>
      </c>
      <c r="AT1" s="11" t="s">
        <v>174</v>
      </c>
      <c r="AU1" s="11" t="s">
        <v>175</v>
      </c>
      <c r="AV1" s="11" t="s">
        <v>12</v>
      </c>
      <c r="AW1" s="11" t="s">
        <v>19</v>
      </c>
      <c r="AX1" s="11" t="s">
        <v>13</v>
      </c>
      <c r="AY1" s="11" t="s">
        <v>20</v>
      </c>
      <c r="AZ1" s="11" t="s">
        <v>34</v>
      </c>
      <c r="BA1" s="11" t="s">
        <v>21</v>
      </c>
      <c r="BB1" s="11" t="s">
        <v>328</v>
      </c>
      <c r="BC1" s="11" t="s">
        <v>329</v>
      </c>
      <c r="BD1" s="11" t="s">
        <v>330</v>
      </c>
      <c r="BE1" s="11" t="s">
        <v>331</v>
      </c>
    </row>
    <row r="2" spans="1:57">
      <c r="A2">
        <v>2024</v>
      </c>
      <c r="B2">
        <v>6</v>
      </c>
      <c r="C2" t="s">
        <v>351</v>
      </c>
      <c r="D2" s="34">
        <v>45460</v>
      </c>
      <c r="E2" s="34">
        <v>45460</v>
      </c>
      <c r="F2">
        <v>1</v>
      </c>
      <c r="G2" t="s">
        <v>305</v>
      </c>
      <c r="H2" s="35">
        <v>0</v>
      </c>
      <c r="I2" t="s">
        <v>388</v>
      </c>
      <c r="J2">
        <v>2</v>
      </c>
      <c r="K2" t="s">
        <v>306</v>
      </c>
      <c r="L2" t="s">
        <v>377</v>
      </c>
      <c r="O2" t="s">
        <v>354</v>
      </c>
      <c r="P2" t="s">
        <v>378</v>
      </c>
      <c r="Q2">
        <v>1</v>
      </c>
      <c r="R2">
        <v>2</v>
      </c>
      <c r="S2" t="s">
        <v>352</v>
      </c>
      <c r="T2">
        <v>1</v>
      </c>
      <c r="V2">
        <v>2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0.01</v>
      </c>
      <c r="AM2">
        <v>0.01</v>
      </c>
      <c r="AN2">
        <v>0.02</v>
      </c>
      <c r="AO2">
        <v>0.05</v>
      </c>
      <c r="AP2">
        <v>0.03</v>
      </c>
      <c r="AQ2">
        <v>0.06</v>
      </c>
      <c r="AT2">
        <v>0</v>
      </c>
      <c r="AU2">
        <v>0</v>
      </c>
      <c r="AV2">
        <v>0.03</v>
      </c>
      <c r="AW2">
        <v>0.06</v>
      </c>
      <c r="AX2">
        <v>38</v>
      </c>
      <c r="AY2">
        <v>76</v>
      </c>
      <c r="AZ2">
        <v>0</v>
      </c>
      <c r="BA2">
        <v>0</v>
      </c>
      <c r="BB2">
        <v>0</v>
      </c>
      <c r="BC2">
        <v>2</v>
      </c>
      <c r="BD2">
        <v>1</v>
      </c>
      <c r="BE2">
        <v>0</v>
      </c>
    </row>
    <row r="3" spans="1:57">
      <c r="A3">
        <v>2024</v>
      </c>
      <c r="B3">
        <v>6</v>
      </c>
      <c r="C3" t="s">
        <v>351</v>
      </c>
      <c r="D3" s="34">
        <v>45460</v>
      </c>
      <c r="E3" s="34">
        <v>45460</v>
      </c>
      <c r="F3">
        <v>1</v>
      </c>
      <c r="G3" t="s">
        <v>305</v>
      </c>
      <c r="H3" s="35">
        <v>0</v>
      </c>
      <c r="I3" t="s">
        <v>388</v>
      </c>
      <c r="J3">
        <v>2</v>
      </c>
      <c r="K3" t="s">
        <v>306</v>
      </c>
      <c r="L3" t="s">
        <v>379</v>
      </c>
      <c r="O3" t="s">
        <v>354</v>
      </c>
      <c r="P3" t="s">
        <v>378</v>
      </c>
      <c r="Q3">
        <v>1</v>
      </c>
      <c r="R3">
        <v>2</v>
      </c>
      <c r="S3" t="s">
        <v>352</v>
      </c>
      <c r="T3">
        <v>1</v>
      </c>
      <c r="U3" t="s">
        <v>307</v>
      </c>
      <c r="V3">
        <v>208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0.13</v>
      </c>
      <c r="AL3">
        <v>0.04</v>
      </c>
      <c r="AM3">
        <v>1.41</v>
      </c>
      <c r="AN3">
        <v>7.0000000000000007E-2</v>
      </c>
      <c r="AO3">
        <v>5.36</v>
      </c>
      <c r="AP3">
        <v>0.08</v>
      </c>
      <c r="AQ3">
        <v>6.77</v>
      </c>
      <c r="AT3">
        <v>0</v>
      </c>
      <c r="AU3">
        <v>0.06</v>
      </c>
      <c r="AV3">
        <v>0.14000000000000001</v>
      </c>
      <c r="AW3">
        <v>8.1300000000000008</v>
      </c>
      <c r="AX3">
        <v>52</v>
      </c>
      <c r="AY3">
        <v>8338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</row>
    <row r="4" spans="1:57">
      <c r="A4">
        <v>2024</v>
      </c>
      <c r="B4">
        <v>6</v>
      </c>
      <c r="C4" t="s">
        <v>351</v>
      </c>
      <c r="D4" s="34">
        <v>45460</v>
      </c>
      <c r="E4" s="34">
        <v>45460</v>
      </c>
      <c r="F4">
        <v>1</v>
      </c>
      <c r="G4" t="s">
        <v>305</v>
      </c>
      <c r="H4" s="35">
        <v>0</v>
      </c>
      <c r="I4" t="s">
        <v>388</v>
      </c>
      <c r="J4">
        <v>2</v>
      </c>
      <c r="K4" t="s">
        <v>306</v>
      </c>
      <c r="L4" t="s">
        <v>380</v>
      </c>
      <c r="O4" t="s">
        <v>354</v>
      </c>
      <c r="P4" t="s">
        <v>378</v>
      </c>
      <c r="Q4">
        <v>1</v>
      </c>
      <c r="R4">
        <v>2</v>
      </c>
      <c r="S4" t="s">
        <v>352</v>
      </c>
      <c r="T4">
        <v>1</v>
      </c>
      <c r="U4" t="s">
        <v>307</v>
      </c>
      <c r="V4">
        <v>1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0.01</v>
      </c>
      <c r="AM4">
        <v>0.01</v>
      </c>
      <c r="AN4">
        <v>0.02</v>
      </c>
      <c r="AO4">
        <v>0.02</v>
      </c>
      <c r="AP4">
        <v>0.03</v>
      </c>
      <c r="AQ4">
        <v>0.03</v>
      </c>
      <c r="AT4">
        <v>0</v>
      </c>
      <c r="AU4">
        <v>0</v>
      </c>
      <c r="AV4">
        <v>0.03</v>
      </c>
      <c r="AW4">
        <v>0.03</v>
      </c>
      <c r="AX4">
        <v>36</v>
      </c>
      <c r="AY4">
        <v>36</v>
      </c>
      <c r="AZ4">
        <v>0</v>
      </c>
      <c r="BA4">
        <v>0</v>
      </c>
      <c r="BB4">
        <v>0</v>
      </c>
      <c r="BC4">
        <v>1</v>
      </c>
      <c r="BD4">
        <v>1</v>
      </c>
      <c r="BE4">
        <v>0</v>
      </c>
    </row>
    <row r="5" spans="1:57">
      <c r="A5">
        <v>2024</v>
      </c>
      <c r="B5">
        <v>6</v>
      </c>
      <c r="C5" t="s">
        <v>351</v>
      </c>
      <c r="D5" s="34">
        <v>45460</v>
      </c>
      <c r="E5" s="34">
        <v>45460</v>
      </c>
      <c r="F5">
        <v>1</v>
      </c>
      <c r="G5" t="s">
        <v>305</v>
      </c>
      <c r="H5" s="35">
        <v>0</v>
      </c>
      <c r="I5" t="s">
        <v>388</v>
      </c>
      <c r="J5">
        <v>2</v>
      </c>
      <c r="K5" t="s">
        <v>306</v>
      </c>
      <c r="L5" t="s">
        <v>381</v>
      </c>
      <c r="O5" t="s">
        <v>354</v>
      </c>
      <c r="P5" t="s">
        <v>378</v>
      </c>
      <c r="Q5">
        <v>1</v>
      </c>
      <c r="R5">
        <v>2</v>
      </c>
      <c r="S5" t="s">
        <v>352</v>
      </c>
      <c r="T5">
        <v>1</v>
      </c>
      <c r="U5" t="s">
        <v>307</v>
      </c>
      <c r="V5">
        <v>2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0.01</v>
      </c>
      <c r="AM5">
        <v>0.01</v>
      </c>
      <c r="AN5">
        <v>0.02</v>
      </c>
      <c r="AO5">
        <v>0.05</v>
      </c>
      <c r="AP5">
        <v>0.03</v>
      </c>
      <c r="AQ5">
        <v>0.06</v>
      </c>
      <c r="AT5">
        <v>0</v>
      </c>
      <c r="AU5">
        <v>0</v>
      </c>
      <c r="AV5">
        <v>0.03</v>
      </c>
      <c r="AW5">
        <v>0.06</v>
      </c>
      <c r="AX5">
        <v>38</v>
      </c>
      <c r="AY5">
        <v>76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</row>
    <row r="6" spans="1:57">
      <c r="A6">
        <v>2024</v>
      </c>
      <c r="B6">
        <v>6</v>
      </c>
      <c r="C6" t="s">
        <v>351</v>
      </c>
      <c r="D6" s="34">
        <v>45460</v>
      </c>
      <c r="E6" s="34">
        <v>45460</v>
      </c>
      <c r="F6">
        <v>1</v>
      </c>
      <c r="G6" t="s">
        <v>305</v>
      </c>
      <c r="H6" s="35">
        <v>0</v>
      </c>
      <c r="I6" t="s">
        <v>388</v>
      </c>
      <c r="J6">
        <v>2</v>
      </c>
      <c r="K6" t="s">
        <v>306</v>
      </c>
      <c r="L6" t="s">
        <v>382</v>
      </c>
      <c r="O6" t="s">
        <v>354</v>
      </c>
      <c r="P6" t="s">
        <v>378</v>
      </c>
      <c r="Q6">
        <v>1</v>
      </c>
      <c r="R6">
        <v>2</v>
      </c>
      <c r="S6" t="s">
        <v>352</v>
      </c>
      <c r="T6">
        <v>1</v>
      </c>
      <c r="U6" t="s">
        <v>307</v>
      </c>
      <c r="V6">
        <v>111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7.0000000000000007E-2</v>
      </c>
      <c r="AL6">
        <v>0.03</v>
      </c>
      <c r="AM6">
        <v>0.76</v>
      </c>
      <c r="AN6">
        <v>7.0000000000000007E-2</v>
      </c>
      <c r="AO6">
        <v>2.92</v>
      </c>
      <c r="AP6">
        <v>0.1</v>
      </c>
      <c r="AQ6">
        <v>3.68</v>
      </c>
      <c r="AT6">
        <v>0</v>
      </c>
      <c r="AU6">
        <v>0.03</v>
      </c>
      <c r="AV6">
        <v>0.19</v>
      </c>
      <c r="AW6">
        <v>3.91</v>
      </c>
      <c r="AX6">
        <v>50</v>
      </c>
      <c r="AY6">
        <v>4416</v>
      </c>
      <c r="AZ6">
        <v>0</v>
      </c>
      <c r="BA6">
        <v>0</v>
      </c>
      <c r="BB6">
        <v>0</v>
      </c>
      <c r="BC6">
        <v>393</v>
      </c>
      <c r="BD6">
        <v>1</v>
      </c>
      <c r="BE6">
        <v>0</v>
      </c>
    </row>
    <row r="7" spans="1:57">
      <c r="A7">
        <v>2024</v>
      </c>
      <c r="B7">
        <v>6</v>
      </c>
      <c r="C7" t="s">
        <v>351</v>
      </c>
      <c r="D7" s="34">
        <v>45460</v>
      </c>
      <c r="E7" s="34">
        <v>45460</v>
      </c>
      <c r="F7">
        <v>1</v>
      </c>
      <c r="G7" t="s">
        <v>305</v>
      </c>
      <c r="H7" s="35">
        <v>0</v>
      </c>
      <c r="I7" t="s">
        <v>388</v>
      </c>
      <c r="J7">
        <v>2</v>
      </c>
      <c r="K7" t="s">
        <v>306</v>
      </c>
      <c r="L7" t="s">
        <v>383</v>
      </c>
      <c r="O7" t="s">
        <v>354</v>
      </c>
      <c r="P7" t="s">
        <v>378</v>
      </c>
      <c r="Q7">
        <v>1</v>
      </c>
      <c r="R7">
        <v>2</v>
      </c>
      <c r="S7" t="s">
        <v>352</v>
      </c>
      <c r="T7">
        <v>1</v>
      </c>
      <c r="U7" t="s">
        <v>307</v>
      </c>
      <c r="V7">
        <v>1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0.04</v>
      </c>
      <c r="AM7">
        <v>0.04</v>
      </c>
      <c r="AN7">
        <v>0.02</v>
      </c>
      <c r="AO7">
        <v>0.02</v>
      </c>
      <c r="AP7">
        <v>0.06</v>
      </c>
      <c r="AQ7">
        <v>0.06</v>
      </c>
      <c r="AT7">
        <v>0</v>
      </c>
      <c r="AU7">
        <v>0</v>
      </c>
      <c r="AV7">
        <v>0.06</v>
      </c>
      <c r="AW7">
        <v>0.06</v>
      </c>
      <c r="AX7">
        <v>40</v>
      </c>
      <c r="AY7">
        <v>40</v>
      </c>
      <c r="AZ7">
        <v>0</v>
      </c>
      <c r="BA7">
        <v>0</v>
      </c>
      <c r="BB7">
        <v>0</v>
      </c>
      <c r="BC7">
        <v>1</v>
      </c>
      <c r="BD7">
        <v>1</v>
      </c>
      <c r="BE7">
        <v>0</v>
      </c>
    </row>
    <row r="8" spans="1:57">
      <c r="A8">
        <v>2024</v>
      </c>
      <c r="B8">
        <v>6</v>
      </c>
      <c r="C8" t="s">
        <v>351</v>
      </c>
      <c r="D8" s="34">
        <v>45460</v>
      </c>
      <c r="E8" s="34">
        <v>45460</v>
      </c>
      <c r="F8">
        <v>1</v>
      </c>
      <c r="G8" t="s">
        <v>305</v>
      </c>
      <c r="H8" s="35">
        <v>0</v>
      </c>
      <c r="I8" t="s">
        <v>388</v>
      </c>
      <c r="J8">
        <v>2</v>
      </c>
      <c r="K8" t="s">
        <v>306</v>
      </c>
      <c r="L8" t="s">
        <v>384</v>
      </c>
      <c r="O8" t="s">
        <v>354</v>
      </c>
      <c r="Q8">
        <v>1</v>
      </c>
      <c r="R8">
        <v>2</v>
      </c>
      <c r="S8" t="s">
        <v>352</v>
      </c>
      <c r="T8">
        <v>1</v>
      </c>
      <c r="U8" t="s">
        <v>307</v>
      </c>
      <c r="V8">
        <v>209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0.16</v>
      </c>
      <c r="AL8">
        <v>0.01</v>
      </c>
      <c r="AM8">
        <v>1.8</v>
      </c>
      <c r="AN8">
        <v>0.05</v>
      </c>
      <c r="AO8">
        <v>6.25</v>
      </c>
      <c r="AP8">
        <v>0.06</v>
      </c>
      <c r="AQ8">
        <v>8.0500000000000007</v>
      </c>
      <c r="AT8">
        <v>0</v>
      </c>
      <c r="AU8">
        <v>7.0000000000000007E-2</v>
      </c>
      <c r="AV8">
        <v>7.0000000000000007E-2</v>
      </c>
      <c r="AW8">
        <v>8.4700000000000006</v>
      </c>
      <c r="AX8">
        <v>46</v>
      </c>
      <c r="AY8">
        <v>8170</v>
      </c>
      <c r="AZ8">
        <v>0</v>
      </c>
      <c r="BA8">
        <v>0</v>
      </c>
      <c r="BB8">
        <v>0</v>
      </c>
      <c r="BC8">
        <v>1</v>
      </c>
      <c r="BD8">
        <v>1</v>
      </c>
      <c r="BE8">
        <v>0</v>
      </c>
    </row>
    <row r="9" spans="1:57">
      <c r="A9">
        <v>2024</v>
      </c>
      <c r="B9">
        <v>6</v>
      </c>
      <c r="C9" t="s">
        <v>351</v>
      </c>
      <c r="D9" s="34">
        <v>45460</v>
      </c>
      <c r="E9" s="34">
        <v>45460</v>
      </c>
      <c r="F9">
        <v>1</v>
      </c>
      <c r="G9" t="s">
        <v>305</v>
      </c>
      <c r="H9" s="35">
        <v>0</v>
      </c>
      <c r="I9" t="s">
        <v>388</v>
      </c>
      <c r="J9">
        <v>2</v>
      </c>
      <c r="K9" t="s">
        <v>306</v>
      </c>
      <c r="L9" t="s">
        <v>385</v>
      </c>
      <c r="O9" t="s">
        <v>354</v>
      </c>
      <c r="P9" t="s">
        <v>389</v>
      </c>
      <c r="Q9">
        <v>1</v>
      </c>
      <c r="R9">
        <v>2</v>
      </c>
      <c r="S9" t="s">
        <v>352</v>
      </c>
      <c r="T9">
        <v>1</v>
      </c>
      <c r="U9" t="s">
        <v>307</v>
      </c>
      <c r="V9">
        <v>42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0.03</v>
      </c>
      <c r="AL9">
        <v>0.04</v>
      </c>
      <c r="AM9">
        <v>0.51</v>
      </c>
      <c r="AN9">
        <v>0.02</v>
      </c>
      <c r="AO9">
        <v>0.65</v>
      </c>
      <c r="AP9">
        <v>0.06</v>
      </c>
      <c r="AQ9">
        <v>1.1599999999999999</v>
      </c>
      <c r="AT9">
        <v>0</v>
      </c>
      <c r="AU9">
        <v>0.01</v>
      </c>
      <c r="AV9">
        <v>0.1</v>
      </c>
      <c r="AW9">
        <v>2.6</v>
      </c>
      <c r="AX9">
        <v>46</v>
      </c>
      <c r="AY9">
        <v>1686</v>
      </c>
      <c r="AZ9">
        <v>0</v>
      </c>
      <c r="BA9">
        <v>0</v>
      </c>
      <c r="BB9">
        <v>0</v>
      </c>
      <c r="BC9">
        <v>507</v>
      </c>
      <c r="BD9">
        <v>0</v>
      </c>
      <c r="BE9">
        <v>0</v>
      </c>
    </row>
    <row r="10" spans="1:57">
      <c r="A10">
        <v>2024</v>
      </c>
      <c r="B10">
        <v>6</v>
      </c>
      <c r="C10" t="s">
        <v>351</v>
      </c>
      <c r="D10" s="34">
        <v>45467</v>
      </c>
      <c r="E10" s="34">
        <v>45467</v>
      </c>
      <c r="F10">
        <v>1</v>
      </c>
      <c r="G10" t="s">
        <v>305</v>
      </c>
      <c r="H10" s="35">
        <v>0</v>
      </c>
      <c r="I10" t="s">
        <v>388</v>
      </c>
      <c r="J10">
        <v>2</v>
      </c>
      <c r="K10" t="s">
        <v>306</v>
      </c>
      <c r="L10" t="s">
        <v>308</v>
      </c>
      <c r="M10" t="s">
        <v>386</v>
      </c>
      <c r="O10" t="s">
        <v>353</v>
      </c>
      <c r="P10" t="s">
        <v>353</v>
      </c>
      <c r="Q10">
        <v>1</v>
      </c>
      <c r="R10">
        <v>4</v>
      </c>
      <c r="S10" t="s">
        <v>390</v>
      </c>
      <c r="T10">
        <v>1</v>
      </c>
      <c r="U10" t="s">
        <v>391</v>
      </c>
      <c r="V10">
        <v>39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0.02</v>
      </c>
      <c r="AK10">
        <v>0.06</v>
      </c>
      <c r="AL10">
        <v>0.03</v>
      </c>
      <c r="AM10">
        <v>0.18</v>
      </c>
      <c r="AN10">
        <v>0.28999999999999998</v>
      </c>
      <c r="AO10">
        <v>2.11</v>
      </c>
      <c r="AP10">
        <v>0.28999999999999998</v>
      </c>
      <c r="AQ10">
        <v>2.29</v>
      </c>
      <c r="AT10">
        <v>0</v>
      </c>
      <c r="AU10">
        <v>0.01</v>
      </c>
      <c r="AV10">
        <v>0.28999999999999998</v>
      </c>
      <c r="AW10">
        <v>3.17</v>
      </c>
      <c r="AX10">
        <v>110</v>
      </c>
      <c r="AY10">
        <v>2464</v>
      </c>
      <c r="AZ10">
        <v>0</v>
      </c>
      <c r="BA10">
        <v>0</v>
      </c>
      <c r="BB10">
        <v>0</v>
      </c>
      <c r="BC10">
        <v>1</v>
      </c>
      <c r="BD10">
        <v>1</v>
      </c>
      <c r="BE10">
        <v>0</v>
      </c>
    </row>
  </sheetData>
  <sortState xmlns:xlrd2="http://schemas.microsoft.com/office/spreadsheetml/2017/richdata2" ref="A2:AN10">
    <sortCondition ref="I2:I10"/>
    <sortCondition ref="E2:E10"/>
    <sortCondition ref="H2:H10"/>
    <sortCondition ref="K2:K10"/>
    <sortCondition ref="L2:L10"/>
  </sortState>
  <pageMargins left="0.7" right="0.7" top="0.75" bottom="0.75" header="0.3" footer="0.3"/>
  <pageSetup orientation="portrait" horizontalDpi="4294967293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C743BC76B118E418012182C22B76471" ma:contentTypeVersion="10" ma:contentTypeDescription="Create a new document." ma:contentTypeScope="" ma:versionID="85db98f449824815dbb508ada98d21d1">
  <xsd:schema xmlns:xsd="http://www.w3.org/2001/XMLSchema" xmlns:xs="http://www.w3.org/2001/XMLSchema" xmlns:p="http://schemas.microsoft.com/office/2006/metadata/properties" xmlns:ns3="780581db-ece9-4140-b8d7-f68163a95031" xmlns:ns4="923b7d51-1a68-4eed-88f5-4de5a1e1a54b" targetNamespace="http://schemas.microsoft.com/office/2006/metadata/properties" ma:root="true" ma:fieldsID="880524998f70591bdb71c881f0a156fe" ns3:_="" ns4:_="">
    <xsd:import namespace="780581db-ece9-4140-b8d7-f68163a95031"/>
    <xsd:import namespace="923b7d51-1a68-4eed-88f5-4de5a1e1a54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SearchProperties" minOccurs="0"/>
                <xsd:element ref="ns3:MediaServiceObjectDetectorVersion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0581db-ece9-4140-b8d7-f68163a9503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4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3b7d51-1a68-4eed-88f5-4de5a1e1a54b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��< ? x m l   v e r s i o n = " 1 . 0 "   e n c o d i n g = " u t f - 1 6 " ? > < D a t a M a s h u p   x m l n s = " h t t p : / / s c h e m a s . m i c r o s o f t . c o m / D a t a M a s h u p " > A A A A A I M E A A B Q S w M E F A A C A A g A N n H p W E U A 6 P u k A A A A 9 g A A A B I A H A B D b 2 5 m a W c v U G F j a 2 F n Z S 5 4 b W w g o h g A K K A U A A A A A A A A A A A A A A A A A A A A A A A A A A A A h Y 8 x D o I w G I W v Q r r T l h K j I a U M r p K Y E I 1 r U y o 0 w o + h x X I 3 B 4 / k F c Q o 6 u b 4 v v c N 7 9 2 v N 5 6 N b R N c d G 9 N B y m K M E W B B t W V B q o U D e 4 Y r l A m + F a q k 6 x 0 M M l g k 9 G W K a q d O y e E e O + x j 3 H X V 4 R R G p F D v i l U r V u J P r L 5 L 4 c G r J O g N B J 8 / x o j G I 5 i i h d s i S k n M + S 5 g a / A p r 3 P 9 g f y 9 d C 4 o d d C Q 7 g r O J k j J + 8 P 4 g F Q S w M E F A A C A A g A N n H p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Z x 6 V h P n j M Q f Q E A A M E E A A A T A B w A R m 9 y b X V s Y X M v U 2 V j d G l v b j E u b S C i G A A o o B Q A A A A A A A A A A A A A A A A A A A A A A A A A A A C N k 1 1 L w z A U h u 8 H + w + h 3 m x Q S p N 2 H 3 X 0 q l M Q Q Z D N K y u l 6 4 5 b s E 1 m P q Z j 7 r + b U T a H e M D e J H 2 f k 5 y + b 1 I N l e F S k F k 7 0 k m 3 0 + 3 o d a l g S W q 5 K t 4 t q F 2 x 4 V t p i k 3 B Q k b D O E w K 9 g H w V g i p K i W 1 J i m p w X Q 7 x D 0 z a V U F T s n 0 N p j K y j Y g T O + W 1 x B k U h j 3 o n t e d p 0 / a V A 6 v y / N e p e t p c 1 P p T q v r D a y A Z W X F c 9 H S R w V x 8 m / P y a Q 1 n h 9 / 3 k K N W + 4 A Z V 6 X 5 5 P M l n b R u g 0 i n x y I y q 5 5 G K V U j Z g P n m 0 0 s D M 7 G p I f 6 b B g x T w 0 v d b V 1 d e t i 7 F y o U y 3 2 3 A c / b m 5 c I V z V U p 9 K t U T b v 9 E e p e G 4 G / 3 3 u t S l 3 7 O 2 G G c X D k B 5 + c A M N A 5 I B x E j H w a S 7 0 + K Q v S 3 N Z P 0 D 0 I d Z g h D Q Y n 3 X e X N Y n S D 0 N s Q 4 U d U 0 Z t h l m m 8 Y Y G G A A d U 4 x 6 3 S M L s H c M 9 Q 9 w 8 8 c P X Q W o e T s X 9 h m A e o S D X A 0 x N E I R 2 M c J S i K 0 C Q i N I k I v / 6 / k j j 0 u x 0 u / v w T J 9 9 Q S w E C L Q A U A A I A C A A 2 c e l Y R Q D o + 6 Q A A A D 2 A A A A E g A A A A A A A A A A A A A A A A A A A A A A Q 2 9 u Z m l n L 1 B h Y 2 t h Z 2 U u e G 1 s U E s B A i 0 A F A A C A A g A N n H p W A / K 6 a u k A A A A 6 Q A A A B M A A A A A A A A A A A A A A A A A 8 A A A A F t D b 2 5 0 Z W 5 0 X 1 R 5 c G V z X S 5 4 b W x Q S w E C L Q A U A A I A C A A 2 c e l Y T 5 4 z E H 0 B A A D B B A A A E w A A A A A A A A A A A A A A A A D h A Q A A R m 9 y b X V s Y X M v U 2 V j d G l v b j E u b V B L B Q Y A A A A A A w A D A M I A A A C r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o I w A A A A A A A I Y j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s b 2 d f c X V l c n l f c G l 2 b 3 R f c F 8 y M D I x M D Q w O V 8 y d 2 V l a 1 9 u b 3 J j c m 9 z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R d W V y e U l E I i B W Y W x 1 Z T 0 i c 2 F i N z U x Z T h l L W U 1 O T A t N D k 4 N i 1 i M j R k L T U 4 Z m E z N j N j Y z h l N y I g L z 4 8 R W 5 0 c n k g V H l w Z T 0 i R m l s b E x h c 3 R V c G R h d G V k I i B W Y W x 1 Z T 0 i Z D I w M j Q t M D c t M D l U M j E 6 M D k 6 N D U u N D I 1 M T c 2 N 1 o i I C 8 + P E V u d H J 5 I F R 5 c G U 9 I k Z p b G x D b 2 x 1 b W 5 U e X B l c y I g V m F s d W U 9 I n N B d 0 1 H Q 1 F r R E J n b 0 d B d 0 1 H Q m d Z R 0 F 3 W U R C Z 0 1 E Q X d N R k J R V U Z C U V V E Q X d N R C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1 0 i I C 8 + P E V u d H J 5 I F R 5 c G U 9 I k Z p b G x F c n J v c k N v d W 5 0 I i B W Y W x 1 Z T 0 i b D M 1 I i A v P j x F b n R y e S B U e X B l P S J G a W x s U 3 R h d H V z I i B W Y W x 1 Z T 0 i c 0 N v b X B s Z X R l I i A v P j x F b n R y e S B U e X B l P S J G a W x s R X J y b 3 J D b 2 R l I i B W Y W x 1 Z T 0 i c 1 V u a 2 5 v d 2 4 i I C 8 + P E V u d H J 5 I F R 5 c G U 9 I l J l b G F 0 a W 9 u c 2 h p c E l u Z m 9 D b 2 5 0 Y W l u Z X I i I F Z h b H V l P S J z e y Z x d W 9 0 O 2 N v b H V t b k N v d W 5 0 J n F 1 b 3 Q 7 O j M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b 2 d f c X V l c n l f c G l 2 b 3 R f c F 8 y M D I x M D Q w O V 8 y d 2 V l a 1 9 u b 3 J j c m 9 z c y 9 B d X R v U m V t b 3 Z l Z E N v b H V t b n M x L n t D b 2 x 1 b W 4 x L D B 9 J n F 1 b 3 Q 7 L C Z x d W 9 0 O 1 N l Y 3 R p b 2 4 x L 2 x v Z 1 9 x d W V y e V 9 w a X Z v d F 9 w X z I w M j E w N D A 5 X z J 3 Z W V r X 2 5 v c m N y b 3 N z L 0 F 1 d G 9 S Z W 1 v d m V k Q 2 9 s d W 1 u c z E u e 0 N v b H V t b j I s M X 0 m c X V v d D s s J n F 1 b 3 Q 7 U 2 V j d G l v b j E v b G 9 n X 3 F 1 Z X J 5 X 3 B p d m 9 0 X 3 B f M j A y M T A 0 M D l f M n d l Z W t f b m 9 y Y 3 J v c 3 M v Q X V 0 b 1 J l b W 9 2 Z W R D b 2 x 1 b W 5 z M S 5 7 Q 2 9 s d W 1 u M y w y f S Z x d W 9 0 O y w m c X V v d D t T Z W N 0 a W 9 u M S 9 s b 2 d f c X V l c n l f c G l 2 b 3 R f c F 8 y M D I x M D Q w O V 8 y d 2 V l a 1 9 u b 3 J j c m 9 z c y 9 B d X R v U m V t b 3 Z l Z E N v b H V t b n M x L n t D b 2 x 1 b W 4 0 L D N 9 J n F 1 b 3 Q 7 L C Z x d W 9 0 O 1 N l Y 3 R p b 2 4 x L 2 x v Z 1 9 x d W V y e V 9 w a X Z v d F 9 w X z I w M j E w N D A 5 X z J 3 Z W V r X 2 5 v c m N y b 3 N z L 0 F 1 d G 9 S Z W 1 v d m V k Q 2 9 s d W 1 u c z E u e 0 N v b H V t b j U s N H 0 m c X V v d D s s J n F 1 b 3 Q 7 U 2 V j d G l v b j E v b G 9 n X 3 F 1 Z X J 5 X 3 B p d m 9 0 X 3 B f M j A y M T A 0 M D l f M n d l Z W t f b m 9 y Y 3 J v c 3 M v Q X V 0 b 1 J l b W 9 2 Z W R D b 2 x 1 b W 5 z M S 5 7 Q 2 9 s d W 1 u N i w 1 f S Z x d W 9 0 O y w m c X V v d D t T Z W N 0 a W 9 u M S 9 s b 2 d f c X V l c n l f c G l 2 b 3 R f c F 8 y M D I x M D Q w O V 8 y d 2 V l a 1 9 u b 3 J j c m 9 z c y 9 B d X R v U m V t b 3 Z l Z E N v b H V t b n M x L n t D b 2 x 1 b W 4 3 L D Z 9 J n F 1 b 3 Q 7 L C Z x d W 9 0 O 1 N l Y 3 R p b 2 4 x L 2 x v Z 1 9 x d W V y e V 9 w a X Z v d F 9 w X z I w M j E w N D A 5 X z J 3 Z W V r X 2 5 v c m N y b 3 N z L 0 F 1 d G 9 S Z W 1 v d m V k Q 2 9 s d W 1 u c z E u e 0 N v b H V t b j g s N 3 0 m c X V v d D s s J n F 1 b 3 Q 7 U 2 V j d G l v b j E v b G 9 n X 3 F 1 Z X J 5 X 3 B p d m 9 0 X 3 B f M j A y M T A 0 M D l f M n d l Z W t f b m 9 y Y 3 J v c 3 M v Q X V 0 b 1 J l b W 9 2 Z W R D b 2 x 1 b W 5 z M S 5 7 Q 2 9 s d W 1 u O S w 4 f S Z x d W 9 0 O y w m c X V v d D t T Z W N 0 a W 9 u M S 9 s b 2 d f c X V l c n l f c G l 2 b 3 R f c F 8 y M D I x M D Q w O V 8 y d 2 V l a 1 9 u b 3 J j c m 9 z c y 9 B d X R v U m V t b 3 Z l Z E N v b H V t b n M x L n t D b 2 x 1 b W 4 x M C w 5 f S Z x d W 9 0 O y w m c X V v d D t T Z W N 0 a W 9 u M S 9 s b 2 d f c X V l c n l f c G l 2 b 3 R f c F 8 y M D I x M D Q w O V 8 y d 2 V l a 1 9 u b 3 J j c m 9 z c y 9 B d X R v U m V t b 3 Z l Z E N v b H V t b n M x L n t D b 2 x 1 b W 4 x M S w x M H 0 m c X V v d D s s J n F 1 b 3 Q 7 U 2 V j d G l v b j E v b G 9 n X 3 F 1 Z X J 5 X 3 B p d m 9 0 X 3 B f M j A y M T A 0 M D l f M n d l Z W t f b m 9 y Y 3 J v c 3 M v Q X V 0 b 1 J l b W 9 2 Z W R D b 2 x 1 b W 5 z M S 5 7 Q 2 9 s d W 1 u M T I s M T F 9 J n F 1 b 3 Q 7 L C Z x d W 9 0 O 1 N l Y 3 R p b 2 4 x L 2 x v Z 1 9 x d W V y e V 9 w a X Z v d F 9 w X z I w M j E w N D A 5 X z J 3 Z W V r X 2 5 v c m N y b 3 N z L 0 F 1 d G 9 S Z W 1 v d m V k Q 2 9 s d W 1 u c z E u e 0 N v b H V t b j E z L D E y f S Z x d W 9 0 O y w m c X V v d D t T Z W N 0 a W 9 u M S 9 s b 2 d f c X V l c n l f c G l 2 b 3 R f c F 8 y M D I x M D Q w O V 8 y d 2 V l a 1 9 u b 3 J j c m 9 z c y 9 B d X R v U m V t b 3 Z l Z E N v b H V t b n M x L n t D b 2 x 1 b W 4 x N C w x M 3 0 m c X V v d D s s J n F 1 b 3 Q 7 U 2 V j d G l v b j E v b G 9 n X 3 F 1 Z X J 5 X 3 B p d m 9 0 X 3 B f M j A y M T A 0 M D l f M n d l Z W t f b m 9 y Y 3 J v c 3 M v Q X V 0 b 1 J l b W 9 2 Z W R D b 2 x 1 b W 5 z M S 5 7 Q 2 9 s d W 1 u M T U s M T R 9 J n F 1 b 3 Q 7 L C Z x d W 9 0 O 1 N l Y 3 R p b 2 4 x L 2 x v Z 1 9 x d W V y e V 9 w a X Z v d F 9 w X z I w M j E w N D A 5 X z J 3 Z W V r X 2 5 v c m N y b 3 N z L 0 F 1 d G 9 S Z W 1 v d m V k Q 2 9 s d W 1 u c z E u e 0 N v b H V t b j E 2 L D E 1 f S Z x d W 9 0 O y w m c X V v d D t T Z W N 0 a W 9 u M S 9 s b 2 d f c X V l c n l f c G l 2 b 3 R f c F 8 y M D I x M D Q w O V 8 y d 2 V l a 1 9 u b 3 J j c m 9 z c y 9 B d X R v U m V t b 3 Z l Z E N v b H V t b n M x L n t D b 2 x 1 b W 4 x N y w x N n 0 m c X V v d D s s J n F 1 b 3 Q 7 U 2 V j d G l v b j E v b G 9 n X 3 F 1 Z X J 5 X 3 B p d m 9 0 X 3 B f M j A y M T A 0 M D l f M n d l Z W t f b m 9 y Y 3 J v c 3 M v Q X V 0 b 1 J l b W 9 2 Z W R D b 2 x 1 b W 5 z M S 5 7 Q 2 9 s d W 1 u M T g s M T d 9 J n F 1 b 3 Q 7 L C Z x d W 9 0 O 1 N l Y 3 R p b 2 4 x L 2 x v Z 1 9 x d W V y e V 9 w a X Z v d F 9 w X z I w M j E w N D A 5 X z J 3 Z W V r X 2 5 v c m N y b 3 N z L 0 F 1 d G 9 S Z W 1 v d m V k Q 2 9 s d W 1 u c z E u e 0 N v b H V t b j E 5 L D E 4 f S Z x d W 9 0 O y w m c X V v d D t T Z W N 0 a W 9 u M S 9 s b 2 d f c X V l c n l f c G l 2 b 3 R f c F 8 y M D I x M D Q w O V 8 y d 2 V l a 1 9 u b 3 J j c m 9 z c y 9 B d X R v U m V t b 3 Z l Z E N v b H V t b n M x L n t D b 2 x 1 b W 4 y M C w x O X 0 m c X V v d D s s J n F 1 b 3 Q 7 U 2 V j d G l v b j E v b G 9 n X 3 F 1 Z X J 5 X 3 B p d m 9 0 X 3 B f M j A y M T A 0 M D l f M n d l Z W t f b m 9 y Y 3 J v c 3 M v Q X V 0 b 1 J l b W 9 2 Z W R D b 2 x 1 b W 5 z M S 5 7 Q 2 9 s d W 1 u M j E s M j B 9 J n F 1 b 3 Q 7 L C Z x d W 9 0 O 1 N l Y 3 R p b 2 4 x L 2 x v Z 1 9 x d W V y e V 9 w a X Z v d F 9 w X z I w M j E w N D A 5 X z J 3 Z W V r X 2 5 v c m N y b 3 N z L 0 F 1 d G 9 S Z W 1 v d m V k Q 2 9 s d W 1 u c z E u e 0 N v b H V t b j I y L D I x f S Z x d W 9 0 O y w m c X V v d D t T Z W N 0 a W 9 u M S 9 s b 2 d f c X V l c n l f c G l 2 b 3 R f c F 8 y M D I x M D Q w O V 8 y d 2 V l a 1 9 u b 3 J j c m 9 z c y 9 B d X R v U m V t b 3 Z l Z E N v b H V t b n M x L n t D b 2 x 1 b W 4 y M y w y M n 0 m c X V v d D s s J n F 1 b 3 Q 7 U 2 V j d G l v b j E v b G 9 n X 3 F 1 Z X J 5 X 3 B p d m 9 0 X 3 B f M j A y M T A 0 M D l f M n d l Z W t f b m 9 y Y 3 J v c 3 M v Q X V 0 b 1 J l b W 9 2 Z W R D b 2 x 1 b W 5 z M S 5 7 Q 2 9 s d W 1 u M j Q s M j N 9 J n F 1 b 3 Q 7 L C Z x d W 9 0 O 1 N l Y 3 R p b 2 4 x L 2 x v Z 1 9 x d W V y e V 9 w a X Z v d F 9 w X z I w M j E w N D A 5 X z J 3 Z W V r X 2 5 v c m N y b 3 N z L 0 F 1 d G 9 S Z W 1 v d m V k Q 2 9 s d W 1 u c z E u e 0 N v b H V t b j I 1 L D I 0 f S Z x d W 9 0 O y w m c X V v d D t T Z W N 0 a W 9 u M S 9 s b 2 d f c X V l c n l f c G l 2 b 3 R f c F 8 y M D I x M D Q w O V 8 y d 2 V l a 1 9 u b 3 J j c m 9 z c y 9 B d X R v U m V t b 3 Z l Z E N v b H V t b n M x L n t D b 2 x 1 b W 4 y N i w y N X 0 m c X V v d D s s J n F 1 b 3 Q 7 U 2 V j d G l v b j E v b G 9 n X 3 F 1 Z X J 5 X 3 B p d m 9 0 X 3 B f M j A y M T A 0 M D l f M n d l Z W t f b m 9 y Y 3 J v c 3 M v Q X V 0 b 1 J l b W 9 2 Z W R D b 2 x 1 b W 5 z M S 5 7 Q 2 9 s d W 1 u M j c s M j Z 9 J n F 1 b 3 Q 7 L C Z x d W 9 0 O 1 N l Y 3 R p b 2 4 x L 2 x v Z 1 9 x d W V y e V 9 w a X Z v d F 9 w X z I w M j E w N D A 5 X z J 3 Z W V r X 2 5 v c m N y b 3 N z L 0 F 1 d G 9 S Z W 1 v d m V k Q 2 9 s d W 1 u c z E u e 0 N v b H V t b j I 4 L D I 3 f S Z x d W 9 0 O y w m c X V v d D t T Z W N 0 a W 9 u M S 9 s b 2 d f c X V l c n l f c G l 2 b 3 R f c F 8 y M D I x M D Q w O V 8 y d 2 V l a 1 9 u b 3 J j c m 9 z c y 9 B d X R v U m V t b 3 Z l Z E N v b H V t b n M x L n t D b 2 x 1 b W 4 y O S w y O H 0 m c X V v d D s s J n F 1 b 3 Q 7 U 2 V j d G l v b j E v b G 9 n X 3 F 1 Z X J 5 X 3 B p d m 9 0 X 3 B f M j A y M T A 0 M D l f M n d l Z W t f b m 9 y Y 3 J v c 3 M v Q X V 0 b 1 J l b W 9 2 Z W R D b 2 x 1 b W 5 z M S 5 7 Q 2 9 s d W 1 u M z A s M j l 9 J n F 1 b 3 Q 7 L C Z x d W 9 0 O 1 N l Y 3 R p b 2 4 x L 2 x v Z 1 9 x d W V y e V 9 w a X Z v d F 9 w X z I w M j E w N D A 5 X z J 3 Z W V r X 2 5 v c m N y b 3 N z L 0 F 1 d G 9 S Z W 1 v d m V k Q 2 9 s d W 1 u c z E u e 0 N v b H V t b j M x L D M w f S Z x d W 9 0 O y w m c X V v d D t T Z W N 0 a W 9 u M S 9 s b 2 d f c X V l c n l f c G l 2 b 3 R f c F 8 y M D I x M D Q w O V 8 y d 2 V l a 1 9 u b 3 J j c m 9 z c y 9 B d X R v U m V t b 3 Z l Z E N v b H V t b n M x L n t D b 2 x 1 b W 4 z M i w z M X 0 m c X V v d D s s J n F 1 b 3 Q 7 U 2 V j d G l v b j E v b G 9 n X 3 F 1 Z X J 5 X 3 B p d m 9 0 X 3 B f M j A y M T A 0 M D l f M n d l Z W t f b m 9 y Y 3 J v c 3 M v Q X V 0 b 1 J l b W 9 2 Z W R D b 2 x 1 b W 5 z M S 5 7 Q 2 9 s d W 1 u M z M s M z J 9 J n F 1 b 3 Q 7 X S w m c X V v d D t D b 2 x 1 b W 5 D b 3 V u d C Z x d W 9 0 O z o z M y w m c X V v d D t L Z X l D b 2 x 1 b W 5 O Y W 1 l c y Z x d W 9 0 O z p b X S w m c X V v d D t D b 2 x 1 b W 5 J Z G V u d G l 0 a W V z J n F 1 b 3 Q 7 O l s m c X V v d D t T Z W N 0 a W 9 u M S 9 s b 2 d f c X V l c n l f c G l 2 b 3 R f c F 8 y M D I x M D Q w O V 8 y d 2 V l a 1 9 u b 3 J j c m 9 z c y 9 B d X R v U m V t b 3 Z l Z E N v b H V t b n M x L n t D b 2 x 1 b W 4 x L D B 9 J n F 1 b 3 Q 7 L C Z x d W 9 0 O 1 N l Y 3 R p b 2 4 x L 2 x v Z 1 9 x d W V y e V 9 w a X Z v d F 9 w X z I w M j E w N D A 5 X z J 3 Z W V r X 2 5 v c m N y b 3 N z L 0 F 1 d G 9 S Z W 1 v d m V k Q 2 9 s d W 1 u c z E u e 0 N v b H V t b j I s M X 0 m c X V v d D s s J n F 1 b 3 Q 7 U 2 V j d G l v b j E v b G 9 n X 3 F 1 Z X J 5 X 3 B p d m 9 0 X 3 B f M j A y M T A 0 M D l f M n d l Z W t f b m 9 y Y 3 J v c 3 M v Q X V 0 b 1 J l b W 9 2 Z W R D b 2 x 1 b W 5 z M S 5 7 Q 2 9 s d W 1 u M y w y f S Z x d W 9 0 O y w m c X V v d D t T Z W N 0 a W 9 u M S 9 s b 2 d f c X V l c n l f c G l 2 b 3 R f c F 8 y M D I x M D Q w O V 8 y d 2 V l a 1 9 u b 3 J j c m 9 z c y 9 B d X R v U m V t b 3 Z l Z E N v b H V t b n M x L n t D b 2 x 1 b W 4 0 L D N 9 J n F 1 b 3 Q 7 L C Z x d W 9 0 O 1 N l Y 3 R p b 2 4 x L 2 x v Z 1 9 x d W V y e V 9 w a X Z v d F 9 w X z I w M j E w N D A 5 X z J 3 Z W V r X 2 5 v c m N y b 3 N z L 0 F 1 d G 9 S Z W 1 v d m V k Q 2 9 s d W 1 u c z E u e 0 N v b H V t b j U s N H 0 m c X V v d D s s J n F 1 b 3 Q 7 U 2 V j d G l v b j E v b G 9 n X 3 F 1 Z X J 5 X 3 B p d m 9 0 X 3 B f M j A y M T A 0 M D l f M n d l Z W t f b m 9 y Y 3 J v c 3 M v Q X V 0 b 1 J l b W 9 2 Z W R D b 2 x 1 b W 5 z M S 5 7 Q 2 9 s d W 1 u N i w 1 f S Z x d W 9 0 O y w m c X V v d D t T Z W N 0 a W 9 u M S 9 s b 2 d f c X V l c n l f c G l 2 b 3 R f c F 8 y M D I x M D Q w O V 8 y d 2 V l a 1 9 u b 3 J j c m 9 z c y 9 B d X R v U m V t b 3 Z l Z E N v b H V t b n M x L n t D b 2 x 1 b W 4 3 L D Z 9 J n F 1 b 3 Q 7 L C Z x d W 9 0 O 1 N l Y 3 R p b 2 4 x L 2 x v Z 1 9 x d W V y e V 9 w a X Z v d F 9 w X z I w M j E w N D A 5 X z J 3 Z W V r X 2 5 v c m N y b 3 N z L 0 F 1 d G 9 S Z W 1 v d m V k Q 2 9 s d W 1 u c z E u e 0 N v b H V t b j g s N 3 0 m c X V v d D s s J n F 1 b 3 Q 7 U 2 V j d G l v b j E v b G 9 n X 3 F 1 Z X J 5 X 3 B p d m 9 0 X 3 B f M j A y M T A 0 M D l f M n d l Z W t f b m 9 y Y 3 J v c 3 M v Q X V 0 b 1 J l b W 9 2 Z W R D b 2 x 1 b W 5 z M S 5 7 Q 2 9 s d W 1 u O S w 4 f S Z x d W 9 0 O y w m c X V v d D t T Z W N 0 a W 9 u M S 9 s b 2 d f c X V l c n l f c G l 2 b 3 R f c F 8 y M D I x M D Q w O V 8 y d 2 V l a 1 9 u b 3 J j c m 9 z c y 9 B d X R v U m V t b 3 Z l Z E N v b H V t b n M x L n t D b 2 x 1 b W 4 x M C w 5 f S Z x d W 9 0 O y w m c X V v d D t T Z W N 0 a W 9 u M S 9 s b 2 d f c X V l c n l f c G l 2 b 3 R f c F 8 y M D I x M D Q w O V 8 y d 2 V l a 1 9 u b 3 J j c m 9 z c y 9 B d X R v U m V t b 3 Z l Z E N v b H V t b n M x L n t D b 2 x 1 b W 4 x M S w x M H 0 m c X V v d D s s J n F 1 b 3 Q 7 U 2 V j d G l v b j E v b G 9 n X 3 F 1 Z X J 5 X 3 B p d m 9 0 X 3 B f M j A y M T A 0 M D l f M n d l Z W t f b m 9 y Y 3 J v c 3 M v Q X V 0 b 1 J l b W 9 2 Z W R D b 2 x 1 b W 5 z M S 5 7 Q 2 9 s d W 1 u M T I s M T F 9 J n F 1 b 3 Q 7 L C Z x d W 9 0 O 1 N l Y 3 R p b 2 4 x L 2 x v Z 1 9 x d W V y e V 9 w a X Z v d F 9 w X z I w M j E w N D A 5 X z J 3 Z W V r X 2 5 v c m N y b 3 N z L 0 F 1 d G 9 S Z W 1 v d m V k Q 2 9 s d W 1 u c z E u e 0 N v b H V t b j E z L D E y f S Z x d W 9 0 O y w m c X V v d D t T Z W N 0 a W 9 u M S 9 s b 2 d f c X V l c n l f c G l 2 b 3 R f c F 8 y M D I x M D Q w O V 8 y d 2 V l a 1 9 u b 3 J j c m 9 z c y 9 B d X R v U m V t b 3 Z l Z E N v b H V t b n M x L n t D b 2 x 1 b W 4 x N C w x M 3 0 m c X V v d D s s J n F 1 b 3 Q 7 U 2 V j d G l v b j E v b G 9 n X 3 F 1 Z X J 5 X 3 B p d m 9 0 X 3 B f M j A y M T A 0 M D l f M n d l Z W t f b m 9 y Y 3 J v c 3 M v Q X V 0 b 1 J l b W 9 2 Z W R D b 2 x 1 b W 5 z M S 5 7 Q 2 9 s d W 1 u M T U s M T R 9 J n F 1 b 3 Q 7 L C Z x d W 9 0 O 1 N l Y 3 R p b 2 4 x L 2 x v Z 1 9 x d W V y e V 9 w a X Z v d F 9 w X z I w M j E w N D A 5 X z J 3 Z W V r X 2 5 v c m N y b 3 N z L 0 F 1 d G 9 S Z W 1 v d m V k Q 2 9 s d W 1 u c z E u e 0 N v b H V t b j E 2 L D E 1 f S Z x d W 9 0 O y w m c X V v d D t T Z W N 0 a W 9 u M S 9 s b 2 d f c X V l c n l f c G l 2 b 3 R f c F 8 y M D I x M D Q w O V 8 y d 2 V l a 1 9 u b 3 J j c m 9 z c y 9 B d X R v U m V t b 3 Z l Z E N v b H V t b n M x L n t D b 2 x 1 b W 4 x N y w x N n 0 m c X V v d D s s J n F 1 b 3 Q 7 U 2 V j d G l v b j E v b G 9 n X 3 F 1 Z X J 5 X 3 B p d m 9 0 X 3 B f M j A y M T A 0 M D l f M n d l Z W t f b m 9 y Y 3 J v c 3 M v Q X V 0 b 1 J l b W 9 2 Z W R D b 2 x 1 b W 5 z M S 5 7 Q 2 9 s d W 1 u M T g s M T d 9 J n F 1 b 3 Q 7 L C Z x d W 9 0 O 1 N l Y 3 R p b 2 4 x L 2 x v Z 1 9 x d W V y e V 9 w a X Z v d F 9 w X z I w M j E w N D A 5 X z J 3 Z W V r X 2 5 v c m N y b 3 N z L 0 F 1 d G 9 S Z W 1 v d m V k Q 2 9 s d W 1 u c z E u e 0 N v b H V t b j E 5 L D E 4 f S Z x d W 9 0 O y w m c X V v d D t T Z W N 0 a W 9 u M S 9 s b 2 d f c X V l c n l f c G l 2 b 3 R f c F 8 y M D I x M D Q w O V 8 y d 2 V l a 1 9 u b 3 J j c m 9 z c y 9 B d X R v U m V t b 3 Z l Z E N v b H V t b n M x L n t D b 2 x 1 b W 4 y M C w x O X 0 m c X V v d D s s J n F 1 b 3 Q 7 U 2 V j d G l v b j E v b G 9 n X 3 F 1 Z X J 5 X 3 B p d m 9 0 X 3 B f M j A y M T A 0 M D l f M n d l Z W t f b m 9 y Y 3 J v c 3 M v Q X V 0 b 1 J l b W 9 2 Z W R D b 2 x 1 b W 5 z M S 5 7 Q 2 9 s d W 1 u M j E s M j B 9 J n F 1 b 3 Q 7 L C Z x d W 9 0 O 1 N l Y 3 R p b 2 4 x L 2 x v Z 1 9 x d W V y e V 9 w a X Z v d F 9 w X z I w M j E w N D A 5 X z J 3 Z W V r X 2 5 v c m N y b 3 N z L 0 F 1 d G 9 S Z W 1 v d m V k Q 2 9 s d W 1 u c z E u e 0 N v b H V t b j I y L D I x f S Z x d W 9 0 O y w m c X V v d D t T Z W N 0 a W 9 u M S 9 s b 2 d f c X V l c n l f c G l 2 b 3 R f c F 8 y M D I x M D Q w O V 8 y d 2 V l a 1 9 u b 3 J j c m 9 z c y 9 B d X R v U m V t b 3 Z l Z E N v b H V t b n M x L n t D b 2 x 1 b W 4 y M y w y M n 0 m c X V v d D s s J n F 1 b 3 Q 7 U 2 V j d G l v b j E v b G 9 n X 3 F 1 Z X J 5 X 3 B p d m 9 0 X 3 B f M j A y M T A 0 M D l f M n d l Z W t f b m 9 y Y 3 J v c 3 M v Q X V 0 b 1 J l b W 9 2 Z W R D b 2 x 1 b W 5 z M S 5 7 Q 2 9 s d W 1 u M j Q s M j N 9 J n F 1 b 3 Q 7 L C Z x d W 9 0 O 1 N l Y 3 R p b 2 4 x L 2 x v Z 1 9 x d W V y e V 9 w a X Z v d F 9 w X z I w M j E w N D A 5 X z J 3 Z W V r X 2 5 v c m N y b 3 N z L 0 F 1 d G 9 S Z W 1 v d m V k Q 2 9 s d W 1 u c z E u e 0 N v b H V t b j I 1 L D I 0 f S Z x d W 9 0 O y w m c X V v d D t T Z W N 0 a W 9 u M S 9 s b 2 d f c X V l c n l f c G l 2 b 3 R f c F 8 y M D I x M D Q w O V 8 y d 2 V l a 1 9 u b 3 J j c m 9 z c y 9 B d X R v U m V t b 3 Z l Z E N v b H V t b n M x L n t D b 2 x 1 b W 4 y N i w y N X 0 m c X V v d D s s J n F 1 b 3 Q 7 U 2 V j d G l v b j E v b G 9 n X 3 F 1 Z X J 5 X 3 B p d m 9 0 X 3 B f M j A y M T A 0 M D l f M n d l Z W t f b m 9 y Y 3 J v c 3 M v Q X V 0 b 1 J l b W 9 2 Z W R D b 2 x 1 b W 5 z M S 5 7 Q 2 9 s d W 1 u M j c s M j Z 9 J n F 1 b 3 Q 7 L C Z x d W 9 0 O 1 N l Y 3 R p b 2 4 x L 2 x v Z 1 9 x d W V y e V 9 w a X Z v d F 9 w X z I w M j E w N D A 5 X z J 3 Z W V r X 2 5 v c m N y b 3 N z L 0 F 1 d G 9 S Z W 1 v d m V k Q 2 9 s d W 1 u c z E u e 0 N v b H V t b j I 4 L D I 3 f S Z x d W 9 0 O y w m c X V v d D t T Z W N 0 a W 9 u M S 9 s b 2 d f c X V l c n l f c G l 2 b 3 R f c F 8 y M D I x M D Q w O V 8 y d 2 V l a 1 9 u b 3 J j c m 9 z c y 9 B d X R v U m V t b 3 Z l Z E N v b H V t b n M x L n t D b 2 x 1 b W 4 y O S w y O H 0 m c X V v d D s s J n F 1 b 3 Q 7 U 2 V j d G l v b j E v b G 9 n X 3 F 1 Z X J 5 X 3 B p d m 9 0 X 3 B f M j A y M T A 0 M D l f M n d l Z W t f b m 9 y Y 3 J v c 3 M v Q X V 0 b 1 J l b W 9 2 Z W R D b 2 x 1 b W 5 z M S 5 7 Q 2 9 s d W 1 u M z A s M j l 9 J n F 1 b 3 Q 7 L C Z x d W 9 0 O 1 N l Y 3 R p b 2 4 x L 2 x v Z 1 9 x d W V y e V 9 w a X Z v d F 9 w X z I w M j E w N D A 5 X z J 3 Z W V r X 2 5 v c m N y b 3 N z L 0 F 1 d G 9 S Z W 1 v d m V k Q 2 9 s d W 1 u c z E u e 0 N v b H V t b j M x L D M w f S Z x d W 9 0 O y w m c X V v d D t T Z W N 0 a W 9 u M S 9 s b 2 d f c X V l c n l f c G l 2 b 3 R f c F 8 y M D I x M D Q w O V 8 y d 2 V l a 1 9 u b 3 J j c m 9 z c y 9 B d X R v U m V t b 3 Z l Z E N v b H V t b n M x L n t D b 2 x 1 b W 4 z M i w z M X 0 m c X V v d D s s J n F 1 b 3 Q 7 U 2 V j d G l v b j E v b G 9 n X 3 F 1 Z X J 5 X 3 B p d m 9 0 X 3 B f M j A y M T A 0 M D l f M n d l Z W t f b m 9 y Y 3 J v c 3 M v Q X V 0 b 1 J l b W 9 2 Z W R D b 2 x 1 b W 5 z M S 5 7 Q 2 9 s d W 1 u M z M s M z J 9 J n F 1 b 3 Q 7 X S w m c X V v d D t S Z W x h d G l v b n N o a X B J b m Z v J n F 1 b 3 Q 7 O l t d f S I g L z 4 8 R W 5 0 c n k g V H l w Z T 0 i R m l s b E N v d W 5 0 I i B W Y W x 1 Z T 0 i b D M 4 O T k 4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b G 9 n X 3 F 1 Z X J 5 X 3 B p d m 9 0 X 3 B f M j A y M T A 0 M D l f M n d l Z W t f b m 9 y Y 3 J v c 3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X 3 F 1 Z X J 5 X 3 B p d m 9 0 X 3 B f M j A y M T A 0 M D l f M n d l Z W t f b m 9 y Y 3 J v c 3 M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A h e e 2 r p g B k O M Z w 4 0 z H Y s c g A A A A A C A A A A A A A Q Z g A A A A E A A C A A A A B 8 F T Y y 8 9 j m 0 J t 3 J U 8 p e E x l d P i J C I R h 7 p j b Q + u m b j 1 H O g A A A A A O g A A A A A I A A C A A A A A 8 4 i G 0 e g d V X q / B 7 H G x G a J E P Z L O B Y T X z T m i s c X v a b o v l V A A A A D s J l O I U 3 N v 6 L o F J 9 Z a Z y H e 5 K i X v M z 8 n Y 5 q v 5 C Y b c k k v 4 2 M U Y W J j 8 + e 1 o v v k x E M s 2 M F b 1 7 j F P / E p h n f b m q m B 9 P 3 / 7 Z 6 k g o a h o J j 9 j Y V i 5 D 2 C E A A A A B p n m R S T O 1 h N P L W m A f F h S Q v F q g s I V L n h o D g S N a 6 o g q D 5 e z T m M G 3 O R O p K U H R l 4 a k 8 9 T 5 M V u 5 k M R w H d v q U G 3 v 7 Y c u < / D a t a M a s h u p > 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780581db-ece9-4140-b8d7-f68163a95031" xsi:nil="true"/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E3593CB-D476-4294-B182-DC4A1361B15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80581db-ece9-4140-b8d7-f68163a95031"/>
    <ds:schemaRef ds:uri="923b7d51-1a68-4eed-88f5-4de5a1e1a54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0329911-4C1C-4DD1-83ED-72AB29215B1B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8AB28CBD-83A3-4A86-8E60-94AA18C355D9}">
  <ds:schemaRefs>
    <ds:schemaRef ds:uri="http://purl.org/dc/dcmitype/"/>
    <ds:schemaRef ds:uri="http://schemas.microsoft.com/office/2006/metadata/properties"/>
    <ds:schemaRef ds:uri="http://schemas.microsoft.com/office/2006/documentManagement/types"/>
    <ds:schemaRef ds:uri="http://purl.org/dc/elements/1.1/"/>
    <ds:schemaRef ds:uri="http://purl.org/dc/terms/"/>
    <ds:schemaRef ds:uri="http://schemas.microsoft.com/office/infopath/2007/PartnerControls"/>
    <ds:schemaRef ds:uri="http://www.w3.org/XML/1998/namespace"/>
    <ds:schemaRef ds:uri="http://schemas.openxmlformats.org/package/2006/metadata/core-properties"/>
    <ds:schemaRef ds:uri="923b7d51-1a68-4eed-88f5-4de5a1e1a54b"/>
    <ds:schemaRef ds:uri="780581db-ece9-4140-b8d7-f68163a95031"/>
  </ds:schemaRefs>
</ds:datastoreItem>
</file>

<file path=customXml/itemProps4.xml><?xml version="1.0" encoding="utf-8"?>
<ds:datastoreItem xmlns:ds="http://schemas.openxmlformats.org/officeDocument/2006/customXml" ds:itemID="{2D64E20D-CC49-410A-9F2A-5CDEE9BF687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About</vt:lpstr>
      <vt:lpstr>WLM_PivotTable</vt:lpstr>
      <vt:lpstr>Performance_PivotTable</vt:lpstr>
      <vt:lpstr>Notes</vt:lpstr>
      <vt:lpstr>Scratch</vt:lpstr>
      <vt:lpstr>PivotData</vt:lpstr>
      <vt:lpstr>Reserve_GiB</vt:lpstr>
      <vt:lpstr>WLM_GiB</vt:lpstr>
      <vt:lpstr>Worker_GiB</vt:lpstr>
      <vt:lpstr>worker_GiB_Lookup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Kickhofel</dc:creator>
  <cp:lastModifiedBy>Doron Enav</cp:lastModifiedBy>
  <dcterms:created xsi:type="dcterms:W3CDTF">2019-11-08T20:15:20Z</dcterms:created>
  <dcterms:modified xsi:type="dcterms:W3CDTF">2024-08-08T20:12:27Z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0x0101004C743BC76B118E418012182C22B76471</vt:lpwstr>
  </property>
</Properties>
</file>